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CHA\CODS\Countries\SSD\SSD 2022_06_11 FIS\"/>
    </mc:Choice>
  </mc:AlternateContent>
  <xr:revisionPtr revIDLastSave="0" documentId="13_ncr:1_{D126EE5C-FAC4-4EB1-B7ED-7D88D042036C}" xr6:coauthVersionLast="47" xr6:coauthVersionMax="47" xr10:uidLastSave="{00000000-0000-0000-0000-000000000000}"/>
  <bookViews>
    <workbookView xWindow="-108" yWindow="-108" windowWidth="23256" windowHeight="12456" firstSheet="2" activeTab="3" xr2:uid="{FBA3EA46-DF61-43E8-ADDD-1D2D6AEAD474}"/>
  </bookViews>
  <sheets>
    <sheet name="Admin2" sheetId="6" r:id="rId1"/>
    <sheet name="READ ME" sheetId="5" r:id="rId2"/>
    <sheet name="2021_2022_Estimates_pop_grps" sheetId="4" r:id="rId3"/>
    <sheet name="ssd_admpop_adm0_2022_v2" sheetId="10" r:id="rId4"/>
    <sheet name="ssd_admpop_adm1_2022" sheetId="8" r:id="rId5"/>
    <sheet name="ssd_admpop_adm2_2022" sheetId="7" r:id="rId6"/>
  </sheets>
  <definedNames>
    <definedName name="_xlnm._FilterDatabase" localSheetId="2" hidden="1">'2021_2022_Estimates_pop_grps'!$A$1:$AD$79</definedName>
    <definedName name="_xlnm._FilterDatabase" localSheetId="0" hidden="1">Admin2!$A$1:$AP$80</definedName>
    <definedName name="_xlnm._FilterDatabase" localSheetId="4" hidden="1">ssd_admpop_adm1_2022!$A$1:$S$11</definedName>
    <definedName name="_xlnm._FilterDatabase" localSheetId="5" hidden="1">ssd_admpop_adm2_2022!$A$1:$U$79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6" l="1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2" i="6"/>
  <c r="H53" i="4" l="1"/>
  <c r="H76" i="4"/>
  <c r="G2" i="4" l="1"/>
  <c r="F2" i="4"/>
  <c r="G79" i="4"/>
  <c r="F79" i="4"/>
  <c r="G78" i="4"/>
  <c r="F78" i="4"/>
  <c r="G77" i="4"/>
  <c r="F77" i="4"/>
  <c r="H77" i="4" s="1"/>
  <c r="G31" i="4"/>
  <c r="F31" i="4"/>
  <c r="G75" i="4"/>
  <c r="F75" i="4"/>
  <c r="G74" i="4"/>
  <c r="F74" i="4"/>
  <c r="H74" i="4" s="1"/>
  <c r="G73" i="4"/>
  <c r="F73" i="4"/>
  <c r="G39" i="4"/>
  <c r="F39" i="4"/>
  <c r="G71" i="4"/>
  <c r="F71" i="4"/>
  <c r="H71" i="4" s="1"/>
  <c r="G70" i="4"/>
  <c r="F70" i="4"/>
  <c r="G69" i="4"/>
  <c r="F69" i="4"/>
  <c r="G68" i="4"/>
  <c r="F68" i="4"/>
  <c r="H68" i="4" s="1"/>
  <c r="G67" i="4"/>
  <c r="F67" i="4"/>
  <c r="G66" i="4"/>
  <c r="F66" i="4"/>
  <c r="G65" i="4"/>
  <c r="F65" i="4"/>
  <c r="H65" i="4" s="1"/>
  <c r="G64" i="4"/>
  <c r="F64" i="4"/>
  <c r="G23" i="4"/>
  <c r="F23" i="4"/>
  <c r="G62" i="4"/>
  <c r="F62" i="4"/>
  <c r="H62" i="4" s="1"/>
  <c r="G61" i="4"/>
  <c r="F61" i="4"/>
  <c r="G72" i="4"/>
  <c r="F72" i="4"/>
  <c r="G59" i="4"/>
  <c r="F59" i="4"/>
  <c r="H59" i="4" s="1"/>
  <c r="G58" i="4"/>
  <c r="F58" i="4"/>
  <c r="G57" i="4"/>
  <c r="F57" i="4"/>
  <c r="G56" i="4"/>
  <c r="F56" i="4"/>
  <c r="H56" i="4" s="1"/>
  <c r="G55" i="4"/>
  <c r="F55" i="4"/>
  <c r="G54" i="4"/>
  <c r="F54" i="4"/>
  <c r="G53" i="4"/>
  <c r="F53" i="4"/>
  <c r="G52" i="4"/>
  <c r="F52" i="4"/>
  <c r="G60" i="4"/>
  <c r="F60" i="4"/>
  <c r="G50" i="4"/>
  <c r="F50" i="4"/>
  <c r="H50" i="4" s="1"/>
  <c r="G49" i="4"/>
  <c r="F49" i="4"/>
  <c r="G48" i="4"/>
  <c r="F48" i="4"/>
  <c r="G47" i="4"/>
  <c r="F47" i="4"/>
  <c r="H47" i="4" s="1"/>
  <c r="G46" i="4"/>
  <c r="F46" i="4"/>
  <c r="G45" i="4"/>
  <c r="F45" i="4"/>
  <c r="G44" i="4"/>
  <c r="F44" i="4"/>
  <c r="H44" i="4" s="1"/>
  <c r="G63" i="4"/>
  <c r="F63" i="4"/>
  <c r="G42" i="4"/>
  <c r="F42" i="4"/>
  <c r="G41" i="4"/>
  <c r="F41" i="4"/>
  <c r="H41" i="4" s="1"/>
  <c r="G40" i="4"/>
  <c r="F40" i="4"/>
  <c r="G51" i="4"/>
  <c r="F51" i="4"/>
  <c r="G38" i="4"/>
  <c r="F38" i="4"/>
  <c r="H38" i="4" s="1"/>
  <c r="G37" i="4"/>
  <c r="F37" i="4"/>
  <c r="G36" i="4"/>
  <c r="F36" i="4"/>
  <c r="G35" i="4"/>
  <c r="F35" i="4"/>
  <c r="H35" i="4" s="1"/>
  <c r="G34" i="4"/>
  <c r="F34" i="4"/>
  <c r="G33" i="4"/>
  <c r="F33" i="4"/>
  <c r="G32" i="4"/>
  <c r="F32" i="4"/>
  <c r="H32" i="4" s="1"/>
  <c r="G43" i="4"/>
  <c r="F43" i="4"/>
  <c r="G30" i="4"/>
  <c r="F30" i="4"/>
  <c r="G29" i="4"/>
  <c r="F29" i="4"/>
  <c r="H29" i="4" s="1"/>
  <c r="G28" i="4"/>
  <c r="F28" i="4"/>
  <c r="G27" i="4"/>
  <c r="F27" i="4"/>
  <c r="G26" i="4"/>
  <c r="F26" i="4"/>
  <c r="H26" i="4" s="1"/>
  <c r="G25" i="4"/>
  <c r="F25" i="4"/>
  <c r="G24" i="4"/>
  <c r="F24" i="4"/>
  <c r="G76" i="4"/>
  <c r="F76" i="4"/>
  <c r="G22" i="4"/>
  <c r="F22" i="4"/>
  <c r="G21" i="4"/>
  <c r="F21" i="4"/>
  <c r="G20" i="4"/>
  <c r="F20" i="4"/>
  <c r="H20" i="4" s="1"/>
  <c r="G19" i="4"/>
  <c r="F19" i="4"/>
  <c r="G18" i="4"/>
  <c r="F18" i="4"/>
  <c r="G17" i="4"/>
  <c r="F17" i="4"/>
  <c r="H17" i="4" s="1"/>
  <c r="G16" i="4"/>
  <c r="F16" i="4"/>
  <c r="G15" i="4"/>
  <c r="F15" i="4"/>
  <c r="G14" i="4"/>
  <c r="F14" i="4"/>
  <c r="H14" i="4" s="1"/>
  <c r="G13" i="4"/>
  <c r="F13" i="4"/>
  <c r="G12" i="4"/>
  <c r="F12" i="4"/>
  <c r="G11" i="4"/>
  <c r="F11" i="4"/>
  <c r="H11" i="4" s="1"/>
  <c r="G10" i="4"/>
  <c r="F10" i="4"/>
  <c r="G9" i="4"/>
  <c r="F9" i="4"/>
  <c r="G8" i="4"/>
  <c r="F8" i="4"/>
  <c r="H8" i="4" s="1"/>
  <c r="G7" i="4"/>
  <c r="F7" i="4"/>
  <c r="G6" i="4"/>
  <c r="F6" i="4"/>
  <c r="G5" i="4"/>
  <c r="F5" i="4"/>
  <c r="H5" i="4" s="1"/>
  <c r="G4" i="4"/>
  <c r="F4" i="4"/>
  <c r="G3" i="4"/>
  <c r="F3" i="4"/>
  <c r="H3" i="4" l="1"/>
  <c r="H9" i="4"/>
  <c r="J9" i="4" s="1"/>
  <c r="H21" i="4"/>
  <c r="J21" i="4" s="1"/>
  <c r="H33" i="4"/>
  <c r="H45" i="4"/>
  <c r="H60" i="4"/>
  <c r="AD60" i="4" s="1"/>
  <c r="H57" i="4"/>
  <c r="H23" i="4"/>
  <c r="H69" i="4"/>
  <c r="J69" i="4" s="1"/>
  <c r="H75" i="4"/>
  <c r="AD75" i="4" s="1"/>
  <c r="H6" i="4"/>
  <c r="J6" i="4" s="1"/>
  <c r="H12" i="4"/>
  <c r="H24" i="4"/>
  <c r="H30" i="4"/>
  <c r="J30" i="4" s="1"/>
  <c r="H36" i="4"/>
  <c r="AD36" i="4" s="1"/>
  <c r="H42" i="4"/>
  <c r="AD42" i="4" s="1"/>
  <c r="H48" i="4"/>
  <c r="H54" i="4"/>
  <c r="J54" i="4" s="1"/>
  <c r="H72" i="4"/>
  <c r="AD72" i="4" s="1"/>
  <c r="H66" i="4"/>
  <c r="AD66" i="4" s="1"/>
  <c r="H39" i="4"/>
  <c r="AD39" i="4" s="1"/>
  <c r="H78" i="4"/>
  <c r="AD78" i="4" s="1"/>
  <c r="H18" i="4"/>
  <c r="AD18" i="4" s="1"/>
  <c r="H7" i="4"/>
  <c r="AD7" i="4" s="1"/>
  <c r="H13" i="4"/>
  <c r="AD13" i="4" s="1"/>
  <c r="H19" i="4"/>
  <c r="J19" i="4" s="1"/>
  <c r="H25" i="4"/>
  <c r="AD25" i="4" s="1"/>
  <c r="H43" i="4"/>
  <c r="AD43" i="4" s="1"/>
  <c r="H37" i="4"/>
  <c r="H63" i="4"/>
  <c r="J63" i="4" s="1"/>
  <c r="H49" i="4"/>
  <c r="I49" i="4" s="1"/>
  <c r="H55" i="4"/>
  <c r="J55" i="4" s="1"/>
  <c r="H61" i="4"/>
  <c r="AD61" i="4" s="1"/>
  <c r="H67" i="4"/>
  <c r="J67" i="4" s="1"/>
  <c r="H73" i="4"/>
  <c r="AD73" i="4" s="1"/>
  <c r="H79" i="4"/>
  <c r="J79" i="4" s="1"/>
  <c r="H15" i="4"/>
  <c r="AD15" i="4" s="1"/>
  <c r="H27" i="4"/>
  <c r="J27" i="4" s="1"/>
  <c r="H51" i="4"/>
  <c r="J51" i="4" s="1"/>
  <c r="H2" i="4"/>
  <c r="AD41" i="4"/>
  <c r="J41" i="4"/>
  <c r="AD35" i="4"/>
  <c r="J35" i="4"/>
  <c r="AD71" i="4"/>
  <c r="J71" i="4"/>
  <c r="AD12" i="4"/>
  <c r="J12" i="4"/>
  <c r="AD24" i="4"/>
  <c r="J24" i="4"/>
  <c r="AD48" i="4"/>
  <c r="J48" i="4"/>
  <c r="AD54" i="4"/>
  <c r="AD11" i="4"/>
  <c r="J11" i="4"/>
  <c r="AD53" i="4"/>
  <c r="AD6" i="4"/>
  <c r="AD29" i="4"/>
  <c r="J29" i="4"/>
  <c r="AD77" i="4"/>
  <c r="J77" i="4"/>
  <c r="J20" i="4"/>
  <c r="AD20" i="4"/>
  <c r="J38" i="4"/>
  <c r="AD38" i="4"/>
  <c r="AD50" i="4"/>
  <c r="J50" i="4"/>
  <c r="J56" i="4"/>
  <c r="AD56" i="4"/>
  <c r="J62" i="4"/>
  <c r="AD62" i="4"/>
  <c r="J68" i="4"/>
  <c r="AD68" i="4"/>
  <c r="J74" i="4"/>
  <c r="AD74" i="4"/>
  <c r="AD5" i="4"/>
  <c r="J5" i="4"/>
  <c r="AD47" i="4"/>
  <c r="J47" i="4"/>
  <c r="J43" i="4"/>
  <c r="AD79" i="4"/>
  <c r="AD26" i="4"/>
  <c r="J26" i="4"/>
  <c r="AD17" i="4"/>
  <c r="J17" i="4"/>
  <c r="AD59" i="4"/>
  <c r="J59" i="4"/>
  <c r="AD8" i="4"/>
  <c r="J8" i="4"/>
  <c r="J32" i="4"/>
  <c r="AD32" i="4"/>
  <c r="J3" i="4"/>
  <c r="AD3" i="4"/>
  <c r="J33" i="4"/>
  <c r="AD33" i="4"/>
  <c r="AD45" i="4"/>
  <c r="J45" i="4"/>
  <c r="J60" i="4"/>
  <c r="J57" i="4"/>
  <c r="AD57" i="4"/>
  <c r="I23" i="4"/>
  <c r="J23" i="4"/>
  <c r="AD23" i="4"/>
  <c r="AD69" i="4"/>
  <c r="J75" i="4"/>
  <c r="AD21" i="4"/>
  <c r="AD76" i="4"/>
  <c r="AD65" i="4"/>
  <c r="J65" i="4"/>
  <c r="AD37" i="4"/>
  <c r="J37" i="4"/>
  <c r="AD14" i="4"/>
  <c r="J14" i="4"/>
  <c r="AD44" i="4"/>
  <c r="J44" i="4"/>
  <c r="H4" i="4"/>
  <c r="I4" i="4" s="1"/>
  <c r="H10" i="4"/>
  <c r="H16" i="4"/>
  <c r="H22" i="4"/>
  <c r="H28" i="4"/>
  <c r="H34" i="4"/>
  <c r="H40" i="4"/>
  <c r="H46" i="4"/>
  <c r="H52" i="4"/>
  <c r="I52" i="4" s="1"/>
  <c r="H58" i="4"/>
  <c r="H64" i="4"/>
  <c r="H70" i="4"/>
  <c r="H31" i="4"/>
  <c r="O48" i="4"/>
  <c r="U48" i="4"/>
  <c r="AC48" i="4"/>
  <c r="AA48" i="4"/>
  <c r="Y48" i="4"/>
  <c r="S48" i="4"/>
  <c r="Q48" i="4"/>
  <c r="W48" i="4"/>
  <c r="I7" i="4"/>
  <c r="I37" i="4"/>
  <c r="U14" i="4"/>
  <c r="W14" i="4"/>
  <c r="Y14" i="4"/>
  <c r="Q14" i="4"/>
  <c r="AC14" i="4"/>
  <c r="S14" i="4"/>
  <c r="AA14" i="4"/>
  <c r="O14" i="4"/>
  <c r="Q2" i="4"/>
  <c r="AA2" i="4"/>
  <c r="U26" i="4"/>
  <c r="AA26" i="4"/>
  <c r="Q26" i="4"/>
  <c r="O26" i="4"/>
  <c r="AC26" i="4"/>
  <c r="Y26" i="4"/>
  <c r="W26" i="4"/>
  <c r="S26" i="4"/>
  <c r="S5" i="4"/>
  <c r="AA5" i="4"/>
  <c r="W5" i="4"/>
  <c r="AC5" i="4"/>
  <c r="O5" i="4"/>
  <c r="U5" i="4"/>
  <c r="Y5" i="4"/>
  <c r="Q5" i="4"/>
  <c r="S17" i="4"/>
  <c r="W17" i="4"/>
  <c r="AA17" i="4"/>
  <c r="O17" i="4"/>
  <c r="Y17" i="4"/>
  <c r="U17" i="4"/>
  <c r="Q17" i="4"/>
  <c r="AC17" i="4"/>
  <c r="O76" i="4"/>
  <c r="U76" i="4"/>
  <c r="AC76" i="4"/>
  <c r="Y76" i="4"/>
  <c r="AA76" i="4"/>
  <c r="W76" i="4"/>
  <c r="Q76" i="4"/>
  <c r="S76" i="4"/>
  <c r="S29" i="4"/>
  <c r="AA29" i="4"/>
  <c r="W29" i="4"/>
  <c r="AC29" i="4"/>
  <c r="U29" i="4"/>
  <c r="Q29" i="4"/>
  <c r="O29" i="4"/>
  <c r="Y29" i="4"/>
  <c r="O35" i="4"/>
  <c r="Y35" i="4"/>
  <c r="U35" i="4"/>
  <c r="AC35" i="4"/>
  <c r="W35" i="4"/>
  <c r="Q35" i="4"/>
  <c r="AA35" i="4"/>
  <c r="S35" i="4"/>
  <c r="S41" i="4"/>
  <c r="W41" i="4"/>
  <c r="AA41" i="4"/>
  <c r="Q41" i="4"/>
  <c r="O41" i="4"/>
  <c r="Y41" i="4"/>
  <c r="U41" i="4"/>
  <c r="AC41" i="4"/>
  <c r="S53" i="4"/>
  <c r="AA53" i="4"/>
  <c r="W53" i="4"/>
  <c r="AC53" i="4"/>
  <c r="Y53" i="4"/>
  <c r="U53" i="4"/>
  <c r="Q53" i="4"/>
  <c r="O53" i="4"/>
  <c r="S65" i="4"/>
  <c r="W65" i="4"/>
  <c r="AA65" i="4"/>
  <c r="U65" i="4"/>
  <c r="Q65" i="4"/>
  <c r="AC65" i="4"/>
  <c r="Y65" i="4"/>
  <c r="O65" i="4"/>
  <c r="S77" i="4"/>
  <c r="AA77" i="4"/>
  <c r="W77" i="4"/>
  <c r="U77" i="4"/>
  <c r="Q77" i="4"/>
  <c r="Y77" i="4"/>
  <c r="O77" i="4"/>
  <c r="AC77" i="4"/>
  <c r="I8" i="4"/>
  <c r="I50" i="4"/>
  <c r="I3" i="4"/>
  <c r="I45" i="4"/>
  <c r="I27" i="4"/>
  <c r="I31" i="4"/>
  <c r="I17" i="4"/>
  <c r="I41" i="4"/>
  <c r="I29" i="4"/>
  <c r="I53" i="4"/>
  <c r="I26" i="4"/>
  <c r="I14" i="4"/>
  <c r="I35" i="4"/>
  <c r="J7" i="4" l="1"/>
  <c r="AD67" i="4"/>
  <c r="AD30" i="4"/>
  <c r="I6" i="4"/>
  <c r="AD9" i="4"/>
  <c r="J73" i="4"/>
  <c r="AD27" i="4"/>
  <c r="I51" i="4"/>
  <c r="AD63" i="4"/>
  <c r="J66" i="4"/>
  <c r="AD19" i="4"/>
  <c r="J36" i="4"/>
  <c r="J78" i="4"/>
  <c r="J39" i="4"/>
  <c r="I39" i="4"/>
  <c r="AD51" i="4"/>
  <c r="J42" i="4"/>
  <c r="J72" i="4"/>
  <c r="J18" i="4"/>
  <c r="J49" i="4"/>
  <c r="W2" i="4"/>
  <c r="I2" i="4"/>
  <c r="O2" i="4"/>
  <c r="U2" i="4"/>
  <c r="J2" i="4"/>
  <c r="AD2" i="4"/>
  <c r="AD55" i="4"/>
  <c r="AD49" i="4"/>
  <c r="I67" i="4"/>
  <c r="I61" i="4"/>
  <c r="J13" i="4"/>
  <c r="J61" i="4"/>
  <c r="J15" i="4"/>
  <c r="J25" i="4"/>
  <c r="S2" i="4"/>
  <c r="AC2" i="4"/>
  <c r="Y2" i="4"/>
  <c r="AD52" i="4"/>
  <c r="J52" i="4"/>
  <c r="AD40" i="4"/>
  <c r="J40" i="4"/>
  <c r="AD34" i="4"/>
  <c r="J34" i="4"/>
  <c r="AD28" i="4"/>
  <c r="J28" i="4"/>
  <c r="AD58" i="4"/>
  <c r="J58" i="4"/>
  <c r="AD46" i="4"/>
  <c r="J46" i="4"/>
  <c r="AD22" i="4"/>
  <c r="J22" i="4"/>
  <c r="AD16" i="4"/>
  <c r="J16" i="4"/>
  <c r="AD10" i="4"/>
  <c r="J10" i="4"/>
  <c r="AD31" i="4"/>
  <c r="J31" i="4"/>
  <c r="AD4" i="4"/>
  <c r="J4" i="4"/>
  <c r="AD64" i="4"/>
  <c r="J64" i="4"/>
  <c r="I22" i="4"/>
  <c r="AD70" i="4"/>
  <c r="J70" i="4"/>
  <c r="I54" i="4"/>
  <c r="Q54" i="4"/>
  <c r="S54" i="4"/>
  <c r="W54" i="4"/>
  <c r="AC54" i="4"/>
  <c r="O54" i="4"/>
  <c r="Y54" i="4"/>
  <c r="AA54" i="4"/>
  <c r="U54" i="4"/>
  <c r="W28" i="4"/>
  <c r="AA28" i="4"/>
  <c r="Q28" i="4"/>
  <c r="S28" i="4"/>
  <c r="Y28" i="4"/>
  <c r="O28" i="4"/>
  <c r="AC28" i="4"/>
  <c r="U28" i="4"/>
  <c r="AA15" i="4"/>
  <c r="O15" i="4"/>
  <c r="U15" i="4"/>
  <c r="W15" i="4"/>
  <c r="Y15" i="4"/>
  <c r="Q15" i="4"/>
  <c r="AC15" i="4"/>
  <c r="S15" i="4"/>
  <c r="U36" i="4"/>
  <c r="AC36" i="4"/>
  <c r="O36" i="4"/>
  <c r="Y36" i="4"/>
  <c r="W36" i="4"/>
  <c r="Q36" i="4"/>
  <c r="AA36" i="4"/>
  <c r="S36" i="4"/>
  <c r="Q43" i="4"/>
  <c r="S43" i="4"/>
  <c r="AA43" i="4"/>
  <c r="AC43" i="4"/>
  <c r="Y43" i="4"/>
  <c r="O43" i="4"/>
  <c r="U43" i="4"/>
  <c r="W43" i="4"/>
  <c r="I56" i="4"/>
  <c r="Q56" i="4"/>
  <c r="W56" i="4"/>
  <c r="AC56" i="4"/>
  <c r="Y56" i="4"/>
  <c r="O56" i="4"/>
  <c r="AA56" i="4"/>
  <c r="U56" i="4"/>
  <c r="S56" i="4"/>
  <c r="Q78" i="4"/>
  <c r="S78" i="4"/>
  <c r="W78" i="4"/>
  <c r="AC78" i="4"/>
  <c r="Y78" i="4"/>
  <c r="AA78" i="4"/>
  <c r="O78" i="4"/>
  <c r="U78" i="4"/>
  <c r="U10" i="4"/>
  <c r="AC10" i="4"/>
  <c r="Y10" i="4"/>
  <c r="Q10" i="4"/>
  <c r="S10" i="4"/>
  <c r="AA10" i="4"/>
  <c r="O10" i="4"/>
  <c r="W10" i="4"/>
  <c r="AC9" i="4"/>
  <c r="Y9" i="4"/>
  <c r="S9" i="4"/>
  <c r="U9" i="4"/>
  <c r="AA9" i="4"/>
  <c r="Q9" i="4"/>
  <c r="W9" i="4"/>
  <c r="O9" i="4"/>
  <c r="AC24" i="4"/>
  <c r="O24" i="4"/>
  <c r="U24" i="4"/>
  <c r="AA24" i="4"/>
  <c r="S24" i="4"/>
  <c r="W24" i="4"/>
  <c r="Q24" i="4"/>
  <c r="Y24" i="4"/>
  <c r="O25" i="4"/>
  <c r="AC25" i="4"/>
  <c r="Y25" i="4"/>
  <c r="AA25" i="4"/>
  <c r="S25" i="4"/>
  <c r="U25" i="4"/>
  <c r="Q25" i="4"/>
  <c r="W25" i="4"/>
  <c r="U12" i="4"/>
  <c r="AC12" i="4"/>
  <c r="O12" i="4"/>
  <c r="Y12" i="4"/>
  <c r="W12" i="4"/>
  <c r="S12" i="4"/>
  <c r="AA12" i="4"/>
  <c r="Q12" i="4"/>
  <c r="I68" i="4"/>
  <c r="Q68" i="4"/>
  <c r="W68" i="4"/>
  <c r="Y68" i="4"/>
  <c r="U68" i="4"/>
  <c r="S68" i="4"/>
  <c r="AC68" i="4"/>
  <c r="AA68" i="4"/>
  <c r="O68" i="4"/>
  <c r="Q66" i="4"/>
  <c r="S66" i="4"/>
  <c r="W66" i="4"/>
  <c r="U66" i="4"/>
  <c r="AA66" i="4"/>
  <c r="AC66" i="4"/>
  <c r="Y66" i="4"/>
  <c r="O66" i="4"/>
  <c r="AA75" i="4"/>
  <c r="O75" i="4"/>
  <c r="W75" i="4"/>
  <c r="AC75" i="4"/>
  <c r="U75" i="4"/>
  <c r="Q75" i="4"/>
  <c r="Y75" i="4"/>
  <c r="S75" i="4"/>
  <c r="AA3" i="4"/>
  <c r="O3" i="4"/>
  <c r="W3" i="4"/>
  <c r="Y3" i="4"/>
  <c r="U3" i="4"/>
  <c r="Q3" i="4"/>
  <c r="AC3" i="4"/>
  <c r="S3" i="4"/>
  <c r="S19" i="4"/>
  <c r="Q19" i="4"/>
  <c r="AA19" i="4"/>
  <c r="AC19" i="4"/>
  <c r="Y19" i="4"/>
  <c r="W19" i="4"/>
  <c r="O19" i="4"/>
  <c r="U19" i="4"/>
  <c r="Y74" i="4"/>
  <c r="U74" i="4"/>
  <c r="O74" i="4"/>
  <c r="AA74" i="4"/>
  <c r="W74" i="4"/>
  <c r="Q74" i="4"/>
  <c r="AC74" i="4"/>
  <c r="S74" i="4"/>
  <c r="U38" i="4"/>
  <c r="O38" i="4"/>
  <c r="Y38" i="4"/>
  <c r="W38" i="4"/>
  <c r="Q38" i="4"/>
  <c r="AA38" i="4"/>
  <c r="S38" i="4"/>
  <c r="AC38" i="4"/>
  <c r="Q30" i="4"/>
  <c r="AA30" i="4"/>
  <c r="S30" i="4"/>
  <c r="W30" i="4"/>
  <c r="AC30" i="4"/>
  <c r="U30" i="4"/>
  <c r="O30" i="4"/>
  <c r="Y30" i="4"/>
  <c r="AA23" i="4"/>
  <c r="O23" i="4"/>
  <c r="AC23" i="4"/>
  <c r="S23" i="4"/>
  <c r="Y23" i="4"/>
  <c r="W23" i="4"/>
  <c r="U23" i="4"/>
  <c r="Q23" i="4"/>
  <c r="Y62" i="4"/>
  <c r="U62" i="4"/>
  <c r="S62" i="4"/>
  <c r="AC62" i="4"/>
  <c r="Q62" i="4"/>
  <c r="O62" i="4"/>
  <c r="AA62" i="4"/>
  <c r="W62" i="4"/>
  <c r="Q79" i="4"/>
  <c r="S79" i="4"/>
  <c r="AA79" i="4"/>
  <c r="AC79" i="4"/>
  <c r="Y79" i="4"/>
  <c r="O79" i="4"/>
  <c r="W79" i="4"/>
  <c r="U79" i="4"/>
  <c r="S7" i="4"/>
  <c r="Q7" i="4"/>
  <c r="AA7" i="4"/>
  <c r="AC7" i="4"/>
  <c r="Y7" i="4"/>
  <c r="W7" i="4"/>
  <c r="O7" i="4"/>
  <c r="U7" i="4"/>
  <c r="W64" i="4"/>
  <c r="AA64" i="4"/>
  <c r="U64" i="4"/>
  <c r="AC64" i="4"/>
  <c r="S64" i="4"/>
  <c r="Y64" i="4"/>
  <c r="O64" i="4"/>
  <c r="Q64" i="4"/>
  <c r="Q18" i="4"/>
  <c r="S18" i="4"/>
  <c r="W18" i="4"/>
  <c r="AA18" i="4"/>
  <c r="O18" i="4"/>
  <c r="U18" i="4"/>
  <c r="Y18" i="4"/>
  <c r="AC18" i="4"/>
  <c r="AC57" i="4"/>
  <c r="Y57" i="4"/>
  <c r="S57" i="4"/>
  <c r="W57" i="4"/>
  <c r="O57" i="4"/>
  <c r="Q57" i="4"/>
  <c r="AA57" i="4"/>
  <c r="U57" i="4"/>
  <c r="U50" i="4"/>
  <c r="W50" i="4"/>
  <c r="AA50" i="4"/>
  <c r="Q50" i="4"/>
  <c r="Y50" i="4"/>
  <c r="O50" i="4"/>
  <c r="AC50" i="4"/>
  <c r="S50" i="4"/>
  <c r="O73" i="4"/>
  <c r="AC73" i="4"/>
  <c r="AA73" i="4"/>
  <c r="W73" i="4"/>
  <c r="U73" i="4"/>
  <c r="Q73" i="4"/>
  <c r="S73" i="4"/>
  <c r="Y73" i="4"/>
  <c r="I74" i="4"/>
  <c r="I25" i="4"/>
  <c r="U22" i="4"/>
  <c r="AC22" i="4"/>
  <c r="Y22" i="4"/>
  <c r="Q22" i="4"/>
  <c r="W22" i="4"/>
  <c r="O22" i="4"/>
  <c r="AA22" i="4"/>
  <c r="S22" i="4"/>
  <c r="Q6" i="4"/>
  <c r="W6" i="4"/>
  <c r="AA6" i="4"/>
  <c r="S6" i="4"/>
  <c r="Y6" i="4"/>
  <c r="AC6" i="4"/>
  <c r="U6" i="4"/>
  <c r="O6" i="4"/>
  <c r="AA60" i="4"/>
  <c r="O60" i="4"/>
  <c r="Q60" i="4"/>
  <c r="W60" i="4"/>
  <c r="S60" i="4"/>
  <c r="Y60" i="4"/>
  <c r="U60" i="4"/>
  <c r="AC60" i="4"/>
  <c r="Q44" i="4"/>
  <c r="W44" i="4"/>
  <c r="S44" i="4"/>
  <c r="AA44" i="4"/>
  <c r="O44" i="4"/>
  <c r="AC44" i="4"/>
  <c r="Y44" i="4"/>
  <c r="U44" i="4"/>
  <c r="Q67" i="4"/>
  <c r="S67" i="4"/>
  <c r="AA67" i="4"/>
  <c r="AC67" i="4"/>
  <c r="U67" i="4"/>
  <c r="O67" i="4"/>
  <c r="W67" i="4"/>
  <c r="Y67" i="4"/>
  <c r="Q42" i="4"/>
  <c r="W42" i="4"/>
  <c r="S42" i="4"/>
  <c r="AA42" i="4"/>
  <c r="U42" i="4"/>
  <c r="O42" i="4"/>
  <c r="AC42" i="4"/>
  <c r="Y42" i="4"/>
  <c r="W52" i="4"/>
  <c r="AA52" i="4"/>
  <c r="Y52" i="4"/>
  <c r="U52" i="4"/>
  <c r="Q52" i="4"/>
  <c r="S52" i="4"/>
  <c r="AC52" i="4"/>
  <c r="O52" i="4"/>
  <c r="I38" i="4"/>
  <c r="O71" i="4"/>
  <c r="Y71" i="4"/>
  <c r="U71" i="4"/>
  <c r="AC71" i="4"/>
  <c r="W71" i="4"/>
  <c r="AA71" i="4"/>
  <c r="S71" i="4"/>
  <c r="Q71" i="4"/>
  <c r="AC45" i="4"/>
  <c r="Y45" i="4"/>
  <c r="S45" i="4"/>
  <c r="U45" i="4"/>
  <c r="AA45" i="4"/>
  <c r="O45" i="4"/>
  <c r="W45" i="4"/>
  <c r="Q45" i="4"/>
  <c r="Q32" i="4"/>
  <c r="W32" i="4"/>
  <c r="Y32" i="4"/>
  <c r="AC32" i="4"/>
  <c r="AA32" i="4"/>
  <c r="U32" i="4"/>
  <c r="S32" i="4"/>
  <c r="O32" i="4"/>
  <c r="O61" i="4"/>
  <c r="AC61" i="4"/>
  <c r="AA61" i="4"/>
  <c r="S61" i="4"/>
  <c r="Y61" i="4"/>
  <c r="Q61" i="4"/>
  <c r="U61" i="4"/>
  <c r="W61" i="4"/>
  <c r="W31" i="4"/>
  <c r="AA31" i="4"/>
  <c r="Y31" i="4"/>
  <c r="S31" i="4"/>
  <c r="U31" i="4"/>
  <c r="Q31" i="4"/>
  <c r="AC31" i="4"/>
  <c r="O31" i="4"/>
  <c r="O59" i="4"/>
  <c r="AC59" i="4"/>
  <c r="Y59" i="4"/>
  <c r="U59" i="4"/>
  <c r="W59" i="4"/>
  <c r="AA59" i="4"/>
  <c r="Q59" i="4"/>
  <c r="S59" i="4"/>
  <c r="AA51" i="4"/>
  <c r="O51" i="4"/>
  <c r="S51" i="4"/>
  <c r="AC51" i="4"/>
  <c r="Y51" i="4"/>
  <c r="W51" i="4"/>
  <c r="U51" i="4"/>
  <c r="Q51" i="4"/>
  <c r="Q20" i="4"/>
  <c r="W20" i="4"/>
  <c r="O20" i="4"/>
  <c r="Y20" i="4"/>
  <c r="AC20" i="4"/>
  <c r="U20" i="4"/>
  <c r="AA20" i="4"/>
  <c r="S20" i="4"/>
  <c r="S55" i="4"/>
  <c r="Q55" i="4"/>
  <c r="AA55" i="4"/>
  <c r="AC55" i="4"/>
  <c r="Y55" i="4"/>
  <c r="W55" i="4"/>
  <c r="O55" i="4"/>
  <c r="U55" i="4"/>
  <c r="I62" i="4"/>
  <c r="U58" i="4"/>
  <c r="AC58" i="4"/>
  <c r="Y58" i="4"/>
  <c r="Q58" i="4"/>
  <c r="W58" i="4"/>
  <c r="O58" i="4"/>
  <c r="AA58" i="4"/>
  <c r="S58" i="4"/>
  <c r="O47" i="4"/>
  <c r="AC47" i="4"/>
  <c r="U47" i="4"/>
  <c r="Y47" i="4"/>
  <c r="AA47" i="4"/>
  <c r="S47" i="4"/>
  <c r="W47" i="4"/>
  <c r="Q47" i="4"/>
  <c r="I33" i="4"/>
  <c r="AC33" i="4"/>
  <c r="Y33" i="4"/>
  <c r="S33" i="4"/>
  <c r="Q33" i="4"/>
  <c r="AA33" i="4"/>
  <c r="U33" i="4"/>
  <c r="W33" i="4"/>
  <c r="O33" i="4"/>
  <c r="Q8" i="4"/>
  <c r="W8" i="4"/>
  <c r="U8" i="4"/>
  <c r="AA8" i="4"/>
  <c r="AC8" i="4"/>
  <c r="S8" i="4"/>
  <c r="O8" i="4"/>
  <c r="Y8" i="4"/>
  <c r="O49" i="4"/>
  <c r="AC49" i="4"/>
  <c r="Y49" i="4"/>
  <c r="AA49" i="4"/>
  <c r="Q49" i="4"/>
  <c r="U49" i="4"/>
  <c r="S49" i="4"/>
  <c r="W49" i="4"/>
  <c r="O11" i="4"/>
  <c r="AC11" i="4"/>
  <c r="U11" i="4"/>
  <c r="Y11" i="4"/>
  <c r="S11" i="4"/>
  <c r="AA11" i="4"/>
  <c r="W11" i="4"/>
  <c r="Q11" i="4"/>
  <c r="AC69" i="4"/>
  <c r="S69" i="4"/>
  <c r="O69" i="4"/>
  <c r="Q69" i="4"/>
  <c r="Y69" i="4"/>
  <c r="U69" i="4"/>
  <c r="W69" i="4"/>
  <c r="AA69" i="4"/>
  <c r="O13" i="4"/>
  <c r="AC13" i="4"/>
  <c r="Y13" i="4"/>
  <c r="AA13" i="4"/>
  <c r="Q13" i="4"/>
  <c r="U13" i="4"/>
  <c r="S13" i="4"/>
  <c r="W13" i="4"/>
  <c r="W4" i="4"/>
  <c r="AA4" i="4"/>
  <c r="S4" i="4"/>
  <c r="Y4" i="4"/>
  <c r="U4" i="4"/>
  <c r="Q4" i="4"/>
  <c r="AC4" i="4"/>
  <c r="O4" i="4"/>
  <c r="U34" i="4"/>
  <c r="AC34" i="4"/>
  <c r="Y34" i="4"/>
  <c r="Q34" i="4"/>
  <c r="O34" i="4"/>
  <c r="AA34" i="4"/>
  <c r="S34" i="4"/>
  <c r="W34" i="4"/>
  <c r="I70" i="4"/>
  <c r="Y70" i="4"/>
  <c r="U70" i="4"/>
  <c r="AC70" i="4"/>
  <c r="Q70" i="4"/>
  <c r="AA70" i="4"/>
  <c r="O70" i="4"/>
  <c r="S70" i="4"/>
  <c r="W70" i="4"/>
  <c r="AA27" i="4"/>
  <c r="O27" i="4"/>
  <c r="S27" i="4"/>
  <c r="Y27" i="4"/>
  <c r="W27" i="4"/>
  <c r="AC27" i="4"/>
  <c r="U27" i="4"/>
  <c r="Q27" i="4"/>
  <c r="O39" i="4"/>
  <c r="Y39" i="4"/>
  <c r="U39" i="4"/>
  <c r="AC39" i="4"/>
  <c r="W39" i="4"/>
  <c r="AA39" i="4"/>
  <c r="Q39" i="4"/>
  <c r="S39" i="4"/>
  <c r="S63" i="4"/>
  <c r="Q63" i="4"/>
  <c r="AA63" i="4"/>
  <c r="AC63" i="4"/>
  <c r="Y63" i="4"/>
  <c r="W63" i="4"/>
  <c r="O63" i="4"/>
  <c r="U63" i="4"/>
  <c r="I79" i="4"/>
  <c r="I75" i="4"/>
  <c r="W40" i="4"/>
  <c r="AA40" i="4"/>
  <c r="O40" i="4"/>
  <c r="S40" i="4"/>
  <c r="U40" i="4"/>
  <c r="AC40" i="4"/>
  <c r="Y40" i="4"/>
  <c r="Q40" i="4"/>
  <c r="W16" i="4"/>
  <c r="AA16" i="4"/>
  <c r="Y16" i="4"/>
  <c r="S16" i="4"/>
  <c r="U16" i="4"/>
  <c r="Q16" i="4"/>
  <c r="AC16" i="4"/>
  <c r="O16" i="4"/>
  <c r="U46" i="4"/>
  <c r="AC46" i="4"/>
  <c r="Y46" i="4"/>
  <c r="Q46" i="4"/>
  <c r="S46" i="4"/>
  <c r="O46" i="4"/>
  <c r="W46" i="4"/>
  <c r="AA46" i="4"/>
  <c r="AC21" i="4"/>
  <c r="Y21" i="4"/>
  <c r="S21" i="4"/>
  <c r="W21" i="4"/>
  <c r="O21" i="4"/>
  <c r="AA21" i="4"/>
  <c r="Q21" i="4"/>
  <c r="U21" i="4"/>
  <c r="Y72" i="4"/>
  <c r="U72" i="4"/>
  <c r="AC72" i="4"/>
  <c r="O72" i="4"/>
  <c r="S72" i="4"/>
  <c r="W72" i="4"/>
  <c r="Q72" i="4"/>
  <c r="AA72" i="4"/>
  <c r="O37" i="4"/>
  <c r="AC37" i="4"/>
  <c r="Y37" i="4"/>
  <c r="AA37" i="4"/>
  <c r="S37" i="4"/>
  <c r="U37" i="4"/>
  <c r="Q37" i="4"/>
  <c r="W37" i="4"/>
  <c r="I30" i="4"/>
  <c r="I40" i="4"/>
  <c r="I69" i="4"/>
  <c r="I57" i="4"/>
  <c r="I65" i="4"/>
  <c r="I73" i="4"/>
  <c r="I58" i="4"/>
  <c r="I77" i="4"/>
  <c r="I34" i="4"/>
  <c r="I47" i="4"/>
  <c r="I60" i="4"/>
  <c r="I20" i="4"/>
  <c r="I42" i="4"/>
  <c r="I66" i="4"/>
  <c r="I21" i="4"/>
  <c r="I46" i="4"/>
  <c r="I32" i="4"/>
  <c r="I13" i="4"/>
  <c r="I18" i="4"/>
  <c r="I11" i="4"/>
  <c r="I78" i="4"/>
  <c r="I28" i="4"/>
  <c r="I44" i="4"/>
  <c r="I15" i="4"/>
  <c r="I10" i="4"/>
  <c r="I16" i="4"/>
  <c r="I59" i="4"/>
  <c r="I9" i="4"/>
  <c r="I64" i="4"/>
  <c r="I12" i="4"/>
  <c r="I5" i="4"/>
  <c r="I71" i="4"/>
  <c r="I55" i="4"/>
  <c r="I24" i="4"/>
  <c r="I63" i="4"/>
  <c r="I43" i="4"/>
  <c r="I76" i="4"/>
  <c r="I48" i="4"/>
  <c r="I72" i="4"/>
  <c r="I19" i="4"/>
  <c r="I36" i="4"/>
</calcChain>
</file>

<file path=xl/sharedStrings.xml><?xml version="1.0" encoding="utf-8"?>
<sst xmlns="http://schemas.openxmlformats.org/spreadsheetml/2006/main" count="1812" uniqueCount="267">
  <si>
    <t>admin1Name</t>
  </si>
  <si>
    <t>admin2RefN</t>
  </si>
  <si>
    <t>admin2Pcod</t>
  </si>
  <si>
    <t>Central Equatoria</t>
  </si>
  <si>
    <t>Juba</t>
  </si>
  <si>
    <t>Kajo-keji</t>
  </si>
  <si>
    <t>Lainya</t>
  </si>
  <si>
    <t>Morobo</t>
  </si>
  <si>
    <t>Terekeka</t>
  </si>
  <si>
    <t>Yei</t>
  </si>
  <si>
    <t>Eastern Equatoria</t>
  </si>
  <si>
    <t>Budi</t>
  </si>
  <si>
    <t>Ikotos</t>
  </si>
  <si>
    <t>Kapoeta East</t>
  </si>
  <si>
    <t>Kapoeta North</t>
  </si>
  <si>
    <t>Kapoeta South</t>
  </si>
  <si>
    <t>Lafon</t>
  </si>
  <si>
    <t>Magwi</t>
  </si>
  <si>
    <t>Torit</t>
  </si>
  <si>
    <t>Jonglei</t>
  </si>
  <si>
    <t>Akobo</t>
  </si>
  <si>
    <t>Ayod</t>
  </si>
  <si>
    <t>Bor South</t>
  </si>
  <si>
    <t>Canal/Pigi</t>
  </si>
  <si>
    <t>Duk</t>
  </si>
  <si>
    <t>Fangak</t>
  </si>
  <si>
    <t>Nyirol</t>
  </si>
  <si>
    <t>Pibor</t>
  </si>
  <si>
    <t>Pochalla</t>
  </si>
  <si>
    <t>Twic East</t>
  </si>
  <si>
    <t>Uror</t>
  </si>
  <si>
    <t>Lakes</t>
  </si>
  <si>
    <t>Awerial</t>
  </si>
  <si>
    <t>Cueibet</t>
  </si>
  <si>
    <t>Rumbek Centre</t>
  </si>
  <si>
    <t>Rumbek East</t>
  </si>
  <si>
    <t>Rumbek North</t>
  </si>
  <si>
    <t>Wulu</t>
  </si>
  <si>
    <t>Yirol East</t>
  </si>
  <si>
    <t>Yirol West</t>
  </si>
  <si>
    <t>Northern Bahr el Ghazal</t>
  </si>
  <si>
    <t>Aweil Centre</t>
  </si>
  <si>
    <t>Aweil East</t>
  </si>
  <si>
    <t>Aweil North</t>
  </si>
  <si>
    <t>Aweil South</t>
  </si>
  <si>
    <t>Aweil West</t>
  </si>
  <si>
    <t>Unity</t>
  </si>
  <si>
    <t>Abiemnhom</t>
  </si>
  <si>
    <t>Guit</t>
  </si>
  <si>
    <t>Koch</t>
  </si>
  <si>
    <t>Leer</t>
  </si>
  <si>
    <t>Mayendit</t>
  </si>
  <si>
    <t>Mayom</t>
  </si>
  <si>
    <t>Panyijiar</t>
  </si>
  <si>
    <t>Pariang</t>
  </si>
  <si>
    <t>Rubkona</t>
  </si>
  <si>
    <t>Upper Nile</t>
  </si>
  <si>
    <t>Baliet</t>
  </si>
  <si>
    <t>Fashoda</t>
  </si>
  <si>
    <t>Longochuk</t>
  </si>
  <si>
    <t>Luakpiny/Nasir</t>
  </si>
  <si>
    <t>Maban</t>
  </si>
  <si>
    <t>Maiwut</t>
  </si>
  <si>
    <t>Malakal</t>
  </si>
  <si>
    <t>Manyo</t>
  </si>
  <si>
    <t>Melut</t>
  </si>
  <si>
    <t>Panyikang</t>
  </si>
  <si>
    <t>Renk</t>
  </si>
  <si>
    <t>Ulang</t>
  </si>
  <si>
    <t>Warrap</t>
  </si>
  <si>
    <t>Gogrial East</t>
  </si>
  <si>
    <t>Gogrial West</t>
  </si>
  <si>
    <t>Tonj East</t>
  </si>
  <si>
    <t>Tonj North</t>
  </si>
  <si>
    <t>Tonj South</t>
  </si>
  <si>
    <t>Twic</t>
  </si>
  <si>
    <t>Western Bahr el Ghazal</t>
  </si>
  <si>
    <t>Jur River</t>
  </si>
  <si>
    <t>Raja</t>
  </si>
  <si>
    <t>Wau</t>
  </si>
  <si>
    <t>Western Equatoria</t>
  </si>
  <si>
    <t>Ezo</t>
  </si>
  <si>
    <t>Ibba</t>
  </si>
  <si>
    <t>Maridi</t>
  </si>
  <si>
    <t>Mundri East</t>
  </si>
  <si>
    <t>Mundri West</t>
  </si>
  <si>
    <t>Mvolo</t>
  </si>
  <si>
    <t>Nagero</t>
  </si>
  <si>
    <t>Nzara</t>
  </si>
  <si>
    <t>Tambura</t>
  </si>
  <si>
    <t>Yambio</t>
  </si>
  <si>
    <t>SS0101</t>
  </si>
  <si>
    <t>SS0102</t>
  </si>
  <si>
    <t>SS0103</t>
  </si>
  <si>
    <t>SS0104</t>
  </si>
  <si>
    <t>SS0105</t>
  </si>
  <si>
    <t>SS0106</t>
  </si>
  <si>
    <t>SS0201</t>
  </si>
  <si>
    <t>SS0202</t>
  </si>
  <si>
    <t>SS0203</t>
  </si>
  <si>
    <t>SS0204</t>
  </si>
  <si>
    <t>SS0205</t>
  </si>
  <si>
    <t>SS0206</t>
  </si>
  <si>
    <t>SS0207</t>
  </si>
  <si>
    <t>SS0208</t>
  </si>
  <si>
    <t>SS0301</t>
  </si>
  <si>
    <t>SS0302</t>
  </si>
  <si>
    <t>SS0303</t>
  </si>
  <si>
    <t>SS0304</t>
  </si>
  <si>
    <t>SS0305</t>
  </si>
  <si>
    <t>SS0306</t>
  </si>
  <si>
    <t>SS0307</t>
  </si>
  <si>
    <t>SS0308</t>
  </si>
  <si>
    <t>SS0309</t>
  </si>
  <si>
    <t>SS0310</t>
  </si>
  <si>
    <t>SS0311</t>
  </si>
  <si>
    <t>SS0401</t>
  </si>
  <si>
    <t>SS0402</t>
  </si>
  <si>
    <t>SS0403</t>
  </si>
  <si>
    <t>SS0404</t>
  </si>
  <si>
    <t>SS0405</t>
  </si>
  <si>
    <t>SS0406</t>
  </si>
  <si>
    <t>SS0407</t>
  </si>
  <si>
    <t>SS0408</t>
  </si>
  <si>
    <t>SS0501</t>
  </si>
  <si>
    <t>SS0502</t>
  </si>
  <si>
    <t>SS0503</t>
  </si>
  <si>
    <t>SS0504</t>
  </si>
  <si>
    <t>SS0505</t>
  </si>
  <si>
    <t>SS0601</t>
  </si>
  <si>
    <t>SS0602</t>
  </si>
  <si>
    <t>SS0603</t>
  </si>
  <si>
    <t>SS0604</t>
  </si>
  <si>
    <t>SS0605</t>
  </si>
  <si>
    <t>SS0606</t>
  </si>
  <si>
    <t>SS0607</t>
  </si>
  <si>
    <t>SS0608</t>
  </si>
  <si>
    <t>SS0609</t>
  </si>
  <si>
    <t>SS0701</t>
  </si>
  <si>
    <t>SS0702</t>
  </si>
  <si>
    <t>SS0703</t>
  </si>
  <si>
    <t>SS0704</t>
  </si>
  <si>
    <t>SS0705</t>
  </si>
  <si>
    <t>SS0706</t>
  </si>
  <si>
    <t>SS0707</t>
  </si>
  <si>
    <t>SS0708</t>
  </si>
  <si>
    <t>SS0709</t>
  </si>
  <si>
    <t>SS0710</t>
  </si>
  <si>
    <t>SS0711</t>
  </si>
  <si>
    <t>SS0712</t>
  </si>
  <si>
    <t>SS0801</t>
  </si>
  <si>
    <t>SS0802</t>
  </si>
  <si>
    <t>SS0803</t>
  </si>
  <si>
    <t>SS0804</t>
  </si>
  <si>
    <t>SS0805</t>
  </si>
  <si>
    <t>SS0806</t>
  </si>
  <si>
    <t>SS0901</t>
  </si>
  <si>
    <t>SS0902</t>
  </si>
  <si>
    <t>SS0903</t>
  </si>
  <si>
    <t>SS1001</t>
  </si>
  <si>
    <t>SS1002</t>
  </si>
  <si>
    <t>SS1003</t>
  </si>
  <si>
    <t>SS1004</t>
  </si>
  <si>
    <t>SS1005</t>
  </si>
  <si>
    <t>SS1006</t>
  </si>
  <si>
    <t>SS1007</t>
  </si>
  <si>
    <t>SS1008</t>
  </si>
  <si>
    <t>SS1009</t>
  </si>
  <si>
    <t>SS1010</t>
  </si>
  <si>
    <t>admin1Pcod</t>
  </si>
  <si>
    <t>SS01</t>
  </si>
  <si>
    <t>SS02</t>
  </si>
  <si>
    <t>SS03</t>
  </si>
  <si>
    <t>SS04</t>
  </si>
  <si>
    <t>SS05</t>
  </si>
  <si>
    <t>SS06</t>
  </si>
  <si>
    <t>SS07</t>
  </si>
  <si>
    <t>SS08</t>
  </si>
  <si>
    <t>SS09</t>
  </si>
  <si>
    <t>SS10</t>
  </si>
  <si>
    <t>Variance</t>
  </si>
  <si>
    <t>DEATHS21</t>
  </si>
  <si>
    <t>BIRTHS21</t>
  </si>
  <si>
    <t>IDPs</t>
  </si>
  <si>
    <t>Returnees</t>
  </si>
  <si>
    <t>Refugees in South Sudan</t>
  </si>
  <si>
    <t>% Male children under 5</t>
  </si>
  <si>
    <t>No. of Male children under 5</t>
  </si>
  <si>
    <t>% Female children under 5</t>
  </si>
  <si>
    <t>No. of Female children under 5</t>
  </si>
  <si>
    <t>% Male children aged 5 - 17 years</t>
  </si>
  <si>
    <t>No. of Male children aged 5 - 17 years</t>
  </si>
  <si>
    <t>% Female children aged 5 - 17 years</t>
  </si>
  <si>
    <t>No. of Female children aged 5 - 17 years</t>
  </si>
  <si>
    <t>% Male adults aged 18 - 60</t>
  </si>
  <si>
    <t>No. of  Male adults aged 18 - 60</t>
  </si>
  <si>
    <t>% Female adults aged 18 - 60</t>
  </si>
  <si>
    <t>No. of Female adults aged 18 - 60</t>
  </si>
  <si>
    <t>% Male adults aged over 60</t>
  </si>
  <si>
    <t>No. of Male adults aged over 60</t>
  </si>
  <si>
    <t>% Female adults aged over 60</t>
  </si>
  <si>
    <t>No. Female adults aged over 60</t>
  </si>
  <si>
    <t>IDPs_including_POCs</t>
  </si>
  <si>
    <t>IDPs_PoCs</t>
  </si>
  <si>
    <t>IDPs_Returnees</t>
  </si>
  <si>
    <t>Spont_REF_Returnees</t>
  </si>
  <si>
    <t>Refugees_SSD</t>
  </si>
  <si>
    <t>Refugees_Region</t>
  </si>
  <si>
    <t xml:space="preserve">Population sex and age disggregation </t>
  </si>
  <si>
    <t>Based on 2019 FSNMS Round 25 countrywide assessments</t>
  </si>
  <si>
    <t>IDPs population including those living in PoCs, collective sites, IDP camps and with host community as per Nov 2021 IDP baseline.</t>
  </si>
  <si>
    <t>IDPs living in Malakal PoC as per IOM and partner estimates including data from registrations and head counts</t>
  </si>
  <si>
    <t>IDPs returnees population as per IOM-DTM mobility tracking R11 of Nov 2021</t>
  </si>
  <si>
    <t>Sponteneous refugee returnees as per UNHCR data as of Sep 2021</t>
  </si>
  <si>
    <t>Refugees inside South Sudan as per UNHCR data as of Sep 2021</t>
  </si>
  <si>
    <t>South Sudanese refugees in the region as per UNHCR database  as of Sep 2021</t>
  </si>
  <si>
    <t>2021_SSD_Pop_Estimates</t>
  </si>
  <si>
    <t>2022_SSD_Pop_Estimates</t>
  </si>
  <si>
    <t>2021 South Sudanese population based on the 2008 census and annual natural growth and attrition rates with  displacement adjusted estimates: https://data.humdata.org/dataset/south-sudan-administrative-levels-0-2-2020-population-estimates</t>
  </si>
  <si>
    <t>Persons with disability</t>
  </si>
  <si>
    <t>Maban and Nagero Counties' host community figures adapted from the 2021 worldpop host community data</t>
  </si>
  <si>
    <t>Host community+non-displaced</t>
  </si>
  <si>
    <t>OBJECTID *</t>
  </si>
  <si>
    <t>Shape *</t>
  </si>
  <si>
    <t>admin2Name_en</t>
  </si>
  <si>
    <t>admin2Pcode</t>
  </si>
  <si>
    <t>admin2RefName</t>
  </si>
  <si>
    <t>admin2AltName1_en</t>
  </si>
  <si>
    <t>admin2AltName2_en</t>
  </si>
  <si>
    <t>admin1Name_en</t>
  </si>
  <si>
    <t>admin1Pcode</t>
  </si>
  <si>
    <t>admin0Name_en</t>
  </si>
  <si>
    <t>admin0Pcode</t>
  </si>
  <si>
    <t>date</t>
  </si>
  <si>
    <t>validOn</t>
  </si>
  <si>
    <t>validTo</t>
  </si>
  <si>
    <t>Shape_Length</t>
  </si>
  <si>
    <t>Shape_Area</t>
  </si>
  <si>
    <t>Polygon</t>
  </si>
  <si>
    <t>&lt;Null&gt;</t>
  </si>
  <si>
    <t>South Sudan</t>
  </si>
  <si>
    <t>SS</t>
  </si>
  <si>
    <t>Canal-Pigi</t>
  </si>
  <si>
    <t>Abyei Region</t>
  </si>
  <si>
    <t>SS0807</t>
  </si>
  <si>
    <t>PS_match</t>
  </si>
  <si>
    <t>ADM0_PCODE</t>
  </si>
  <si>
    <t>ADM0_EN</t>
  </si>
  <si>
    <t>ADM1_PCODE</t>
  </si>
  <si>
    <t>ADM1_EN</t>
  </si>
  <si>
    <t>ADM2_PCODE</t>
  </si>
  <si>
    <t>ADM2_EN</t>
  </si>
  <si>
    <t>F_00_04</t>
  </si>
  <si>
    <t>F_18_60</t>
  </si>
  <si>
    <t>F_61plus</t>
  </si>
  <si>
    <t>M_00_04</t>
  </si>
  <si>
    <t>M_18_60</t>
  </si>
  <si>
    <t>M_61plus</t>
  </si>
  <si>
    <t>F_05_17</t>
  </si>
  <si>
    <t>M_05_17</t>
  </si>
  <si>
    <t>T_00_04</t>
  </si>
  <si>
    <t>T_05_17</t>
  </si>
  <si>
    <t>T_18_60</t>
  </si>
  <si>
    <t>T_61plus</t>
  </si>
  <si>
    <t>F_TL</t>
  </si>
  <si>
    <t>M_TL</t>
  </si>
  <si>
    <t>T_TL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</si>
</sst>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165" fontId="0" fillId="0" borderId="0" xfId="1" applyNumberFormat="1" applyFont="1"/>
    <xf numFmtId="165" fontId="0" fillId="0" borderId="0" xfId="1" applyNumberFormat="1" applyFont="1" applyBorder="1"/>
    <xf numFmtId="1" fontId="0" fillId="0" borderId="0" xfId="0" applyNumberFormat="1"/>
    <xf numFmtId="0" fontId="0" fillId="0" borderId="0" xfId="0" applyFill="1"/>
    <xf numFmtId="165" fontId="0" fillId="0" borderId="0" xfId="0" applyNumberFormat="1"/>
    <xf numFmtId="9" fontId="0" fillId="0" borderId="0" xfId="2" applyFont="1"/>
    <xf numFmtId="0" fontId="3" fillId="2" borderId="0" xfId="0" applyFont="1" applyFill="1"/>
    <xf numFmtId="165" fontId="3" fillId="2" borderId="0" xfId="1" applyNumberFormat="1" applyFont="1" applyFill="1"/>
    <xf numFmtId="0" fontId="2" fillId="0" borderId="0" xfId="0" applyFont="1"/>
    <xf numFmtId="0" fontId="0" fillId="0" borderId="0" xfId="0" applyAlignment="1">
      <alignment wrapText="1"/>
    </xf>
    <xf numFmtId="165" fontId="3" fillId="4" borderId="0" xfId="1" applyNumberFormat="1" applyFont="1" applyFill="1"/>
    <xf numFmtId="166" fontId="0" fillId="0" borderId="0" xfId="0" applyNumberFormat="1"/>
    <xf numFmtId="0" fontId="0" fillId="3" borderId="0" xfId="0" applyFill="1"/>
    <xf numFmtId="165" fontId="0" fillId="0" borderId="0" xfId="1" applyNumberFormat="1" applyFont="1" applyFill="1"/>
    <xf numFmtId="165" fontId="0" fillId="0" borderId="0" xfId="0" applyNumberFormat="1" applyFill="1"/>
    <xf numFmtId="0" fontId="4" fillId="5" borderId="1" xfId="0" applyFont="1" applyFill="1" applyBorder="1"/>
    <xf numFmtId="0" fontId="4" fillId="5" borderId="0" xfId="0" applyFont="1" applyFill="1"/>
    <xf numFmtId="0" fontId="0" fillId="0" borderId="1" xfId="0" applyBorder="1"/>
    <xf numFmtId="14" fontId="0" fillId="0" borderId="1" xfId="0" applyNumberFormat="1" applyBorder="1"/>
    <xf numFmtId="0" fontId="0" fillId="6" borderId="0" xfId="0" applyFill="1"/>
    <xf numFmtId="165" fontId="0" fillId="6" borderId="0" xfId="1" applyNumberFormat="1" applyFont="1" applyFill="1" applyAlignment="1">
      <alignment horizontal="right"/>
    </xf>
    <xf numFmtId="165" fontId="0" fillId="0" borderId="0" xfId="1" applyNumberFormat="1" applyFont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B56FA-8C29-4626-A9EF-41649FC2B2FA}">
  <dimension ref="A1:AP80"/>
  <sheetViews>
    <sheetView workbookViewId="0">
      <pane ySplit="1" topLeftCell="A2" activePane="bottomLeft" state="frozen"/>
      <selection pane="bottomLeft" activeCell="C1" sqref="C1"/>
    </sheetView>
  </sheetViews>
  <sheetFormatPr defaultRowHeight="14.4" x14ac:dyDescent="0.3"/>
  <cols>
    <col min="1" max="1" width="10.6640625" bestFit="1" customWidth="1"/>
    <col min="2" max="2" width="8.109375" bestFit="1" customWidth="1"/>
    <col min="3" max="3" width="16.33203125" bestFit="1" customWidth="1"/>
    <col min="4" max="4" width="13.109375" bestFit="1" customWidth="1"/>
    <col min="5" max="5" width="13.109375" customWidth="1"/>
    <col min="6" max="6" width="16" bestFit="1" customWidth="1"/>
    <col min="7" max="8" width="20" bestFit="1" customWidth="1"/>
    <col min="9" max="9" width="22.44140625" bestFit="1" customWidth="1"/>
    <col min="10" max="10" width="13.109375" bestFit="1" customWidth="1"/>
    <col min="11" max="11" width="16.33203125" bestFit="1" customWidth="1"/>
    <col min="12" max="12" width="13.109375" bestFit="1" customWidth="1"/>
    <col min="13" max="14" width="9.6640625" bestFit="1" customWidth="1"/>
    <col min="15" max="15" width="7.44140625" bestFit="1" customWidth="1"/>
    <col min="16" max="16" width="13.5546875" bestFit="1" customWidth="1"/>
    <col min="17" max="42" width="11.5546875" bestFit="1" customWidth="1"/>
  </cols>
  <sheetData>
    <row r="1" spans="1:42" x14ac:dyDescent="0.3">
      <c r="A1" s="16" t="s">
        <v>222</v>
      </c>
      <c r="B1" s="16" t="s">
        <v>223</v>
      </c>
      <c r="C1" s="16" t="s">
        <v>224</v>
      </c>
      <c r="D1" s="16" t="s">
        <v>225</v>
      </c>
      <c r="E1" s="16" t="s">
        <v>245</v>
      </c>
      <c r="F1" s="16" t="s">
        <v>226</v>
      </c>
      <c r="G1" s="16" t="s">
        <v>227</v>
      </c>
      <c r="H1" s="16" t="s">
        <v>228</v>
      </c>
      <c r="I1" s="16" t="s">
        <v>229</v>
      </c>
      <c r="J1" s="16" t="s">
        <v>230</v>
      </c>
      <c r="K1" s="16" t="s">
        <v>231</v>
      </c>
      <c r="L1" s="16" t="s">
        <v>232</v>
      </c>
      <c r="M1" s="16" t="s">
        <v>233</v>
      </c>
      <c r="N1" s="16" t="s">
        <v>234</v>
      </c>
      <c r="O1" s="16" t="s">
        <v>235</v>
      </c>
      <c r="P1" s="16" t="s">
        <v>236</v>
      </c>
      <c r="Q1" s="16" t="s">
        <v>237</v>
      </c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</row>
    <row r="2" spans="1:42" x14ac:dyDescent="0.3">
      <c r="A2" s="18">
        <v>1</v>
      </c>
      <c r="B2" s="18" t="s">
        <v>238</v>
      </c>
      <c r="C2" s="18" t="s">
        <v>4</v>
      </c>
      <c r="D2" s="18" t="s">
        <v>91</v>
      </c>
      <c r="E2" s="18">
        <f>COUNTIF('2021_2022_Estimates_pop_grps'!D:D,Admin2!D2)</f>
        <v>1</v>
      </c>
      <c r="F2" s="18" t="s">
        <v>239</v>
      </c>
      <c r="G2" s="18" t="s">
        <v>239</v>
      </c>
      <c r="H2" s="18" t="s">
        <v>239</v>
      </c>
      <c r="I2" s="18" t="s">
        <v>3</v>
      </c>
      <c r="J2" s="18" t="s">
        <v>170</v>
      </c>
      <c r="K2" s="18" t="s">
        <v>240</v>
      </c>
      <c r="L2" s="18" t="s">
        <v>241</v>
      </c>
      <c r="M2" s="19">
        <v>43327</v>
      </c>
      <c r="N2" s="19">
        <v>44463</v>
      </c>
      <c r="O2" s="18" t="s">
        <v>239</v>
      </c>
      <c r="P2" s="18">
        <v>6.4243319999999997</v>
      </c>
      <c r="Q2" s="18">
        <v>1.4970730000000001</v>
      </c>
    </row>
    <row r="3" spans="1:42" x14ac:dyDescent="0.3">
      <c r="A3" s="18">
        <v>2</v>
      </c>
      <c r="B3" s="18" t="s">
        <v>238</v>
      </c>
      <c r="C3" s="18" t="s">
        <v>5</v>
      </c>
      <c r="D3" s="18" t="s">
        <v>92</v>
      </c>
      <c r="E3" s="18">
        <f>COUNTIF('2021_2022_Estimates_pop_grps'!D:D,Admin2!D3)</f>
        <v>1</v>
      </c>
      <c r="F3" s="18" t="s">
        <v>239</v>
      </c>
      <c r="G3" s="18" t="s">
        <v>239</v>
      </c>
      <c r="H3" s="18" t="s">
        <v>239</v>
      </c>
      <c r="I3" s="18" t="s">
        <v>3</v>
      </c>
      <c r="J3" s="18" t="s">
        <v>170</v>
      </c>
      <c r="K3" s="18" t="s">
        <v>240</v>
      </c>
      <c r="L3" s="18" t="s">
        <v>241</v>
      </c>
      <c r="M3" s="19">
        <v>43327</v>
      </c>
      <c r="N3" s="19">
        <v>44463</v>
      </c>
      <c r="O3" s="18" t="s">
        <v>239</v>
      </c>
      <c r="P3" s="18">
        <v>2.0826009999999999</v>
      </c>
      <c r="Q3" s="18">
        <v>0.204872</v>
      </c>
    </row>
    <row r="4" spans="1:42" x14ac:dyDescent="0.3">
      <c r="A4" s="18">
        <v>3</v>
      </c>
      <c r="B4" s="18" t="s">
        <v>238</v>
      </c>
      <c r="C4" s="18" t="s">
        <v>6</v>
      </c>
      <c r="D4" s="18" t="s">
        <v>93</v>
      </c>
      <c r="E4" s="18">
        <f>COUNTIF('2021_2022_Estimates_pop_grps'!D:D,Admin2!D4)</f>
        <v>1</v>
      </c>
      <c r="F4" s="18" t="s">
        <v>239</v>
      </c>
      <c r="G4" s="18" t="s">
        <v>239</v>
      </c>
      <c r="H4" s="18" t="s">
        <v>239</v>
      </c>
      <c r="I4" s="18" t="s">
        <v>3</v>
      </c>
      <c r="J4" s="18" t="s">
        <v>170</v>
      </c>
      <c r="K4" s="18" t="s">
        <v>240</v>
      </c>
      <c r="L4" s="18" t="s">
        <v>241</v>
      </c>
      <c r="M4" s="19">
        <v>43327</v>
      </c>
      <c r="N4" s="19">
        <v>44463</v>
      </c>
      <c r="O4" s="18" t="s">
        <v>239</v>
      </c>
      <c r="P4" s="18">
        <v>3.401853</v>
      </c>
      <c r="Q4" s="18">
        <v>0.28503000000000001</v>
      </c>
    </row>
    <row r="5" spans="1:42" x14ac:dyDescent="0.3">
      <c r="A5" s="18">
        <v>4</v>
      </c>
      <c r="B5" s="18" t="s">
        <v>238</v>
      </c>
      <c r="C5" s="18" t="s">
        <v>7</v>
      </c>
      <c r="D5" s="18" t="s">
        <v>94</v>
      </c>
      <c r="E5" s="18">
        <f>COUNTIF('2021_2022_Estimates_pop_grps'!D:D,Admin2!D5)</f>
        <v>1</v>
      </c>
      <c r="F5" s="18" t="s">
        <v>239</v>
      </c>
      <c r="G5" s="18" t="s">
        <v>239</v>
      </c>
      <c r="H5" s="18" t="s">
        <v>239</v>
      </c>
      <c r="I5" s="18" t="s">
        <v>3</v>
      </c>
      <c r="J5" s="18" t="s">
        <v>170</v>
      </c>
      <c r="K5" s="18" t="s">
        <v>240</v>
      </c>
      <c r="L5" s="18" t="s">
        <v>241</v>
      </c>
      <c r="M5" s="19">
        <v>43327</v>
      </c>
      <c r="N5" s="19">
        <v>44463</v>
      </c>
      <c r="O5" s="18" t="s">
        <v>239</v>
      </c>
      <c r="P5" s="18">
        <v>2.0690460000000002</v>
      </c>
      <c r="Q5" s="18">
        <v>0.106561</v>
      </c>
    </row>
    <row r="6" spans="1:42" x14ac:dyDescent="0.3">
      <c r="A6" s="18">
        <v>5</v>
      </c>
      <c r="B6" s="18" t="s">
        <v>238</v>
      </c>
      <c r="C6" s="18" t="s">
        <v>8</v>
      </c>
      <c r="D6" s="18" t="s">
        <v>95</v>
      </c>
      <c r="E6" s="18">
        <f>COUNTIF('2021_2022_Estimates_pop_grps'!D:D,Admin2!D6)</f>
        <v>1</v>
      </c>
      <c r="F6" s="18" t="s">
        <v>239</v>
      </c>
      <c r="G6" s="18" t="s">
        <v>239</v>
      </c>
      <c r="H6" s="18" t="s">
        <v>239</v>
      </c>
      <c r="I6" s="18" t="s">
        <v>3</v>
      </c>
      <c r="J6" s="18" t="s">
        <v>170</v>
      </c>
      <c r="K6" s="18" t="s">
        <v>240</v>
      </c>
      <c r="L6" s="18" t="s">
        <v>241</v>
      </c>
      <c r="M6" s="19">
        <v>43327</v>
      </c>
      <c r="N6" s="19">
        <v>44463</v>
      </c>
      <c r="O6" s="18" t="s">
        <v>239</v>
      </c>
      <c r="P6" s="18">
        <v>5.2217770000000003</v>
      </c>
      <c r="Q6" s="18">
        <v>0.87115799999999999</v>
      </c>
    </row>
    <row r="7" spans="1:42" x14ac:dyDescent="0.3">
      <c r="A7" s="18">
        <v>6</v>
      </c>
      <c r="B7" s="18" t="s">
        <v>238</v>
      </c>
      <c r="C7" s="18" t="s">
        <v>9</v>
      </c>
      <c r="D7" s="18" t="s">
        <v>96</v>
      </c>
      <c r="E7" s="18">
        <f>COUNTIF('2021_2022_Estimates_pop_grps'!D:D,Admin2!D7)</f>
        <v>1</v>
      </c>
      <c r="F7" s="18" t="s">
        <v>239</v>
      </c>
      <c r="G7" s="18" t="s">
        <v>239</v>
      </c>
      <c r="H7" s="18" t="s">
        <v>239</v>
      </c>
      <c r="I7" s="18" t="s">
        <v>3</v>
      </c>
      <c r="J7" s="18" t="s">
        <v>170</v>
      </c>
      <c r="K7" s="18" t="s">
        <v>240</v>
      </c>
      <c r="L7" s="18" t="s">
        <v>241</v>
      </c>
      <c r="M7" s="19">
        <v>43327</v>
      </c>
      <c r="N7" s="19">
        <v>44463</v>
      </c>
      <c r="O7" s="18" t="s">
        <v>239</v>
      </c>
      <c r="P7" s="18">
        <v>4.1109179999999999</v>
      </c>
      <c r="Q7" s="18">
        <v>0.54745299999999997</v>
      </c>
    </row>
    <row r="8" spans="1:42" x14ac:dyDescent="0.3">
      <c r="A8" s="18">
        <v>7</v>
      </c>
      <c r="B8" s="18" t="s">
        <v>238</v>
      </c>
      <c r="C8" s="18" t="s">
        <v>11</v>
      </c>
      <c r="D8" s="18" t="s">
        <v>97</v>
      </c>
      <c r="E8" s="18">
        <f>COUNTIF('2021_2022_Estimates_pop_grps'!D:D,Admin2!D8)</f>
        <v>1</v>
      </c>
      <c r="F8" s="18" t="s">
        <v>239</v>
      </c>
      <c r="G8" s="18" t="s">
        <v>239</v>
      </c>
      <c r="H8" s="18" t="s">
        <v>239</v>
      </c>
      <c r="I8" s="18" t="s">
        <v>10</v>
      </c>
      <c r="J8" s="18" t="s">
        <v>171</v>
      </c>
      <c r="K8" s="18" t="s">
        <v>240</v>
      </c>
      <c r="L8" s="18" t="s">
        <v>241</v>
      </c>
      <c r="M8" s="19">
        <v>43327</v>
      </c>
      <c r="N8" s="19">
        <v>44463</v>
      </c>
      <c r="O8" s="18" t="s">
        <v>239</v>
      </c>
      <c r="P8" s="18">
        <v>3.268764</v>
      </c>
      <c r="Q8" s="18">
        <v>0.46710099999999999</v>
      </c>
    </row>
    <row r="9" spans="1:42" x14ac:dyDescent="0.3">
      <c r="A9" s="18">
        <v>8</v>
      </c>
      <c r="B9" s="18" t="s">
        <v>238</v>
      </c>
      <c r="C9" s="18" t="s">
        <v>12</v>
      </c>
      <c r="D9" s="18" t="s">
        <v>98</v>
      </c>
      <c r="E9" s="18">
        <f>COUNTIF('2021_2022_Estimates_pop_grps'!D:D,Admin2!D9)</f>
        <v>1</v>
      </c>
      <c r="F9" s="18" t="s">
        <v>239</v>
      </c>
      <c r="G9" s="18" t="s">
        <v>239</v>
      </c>
      <c r="H9" s="18" t="s">
        <v>239</v>
      </c>
      <c r="I9" s="18" t="s">
        <v>10</v>
      </c>
      <c r="J9" s="18" t="s">
        <v>171</v>
      </c>
      <c r="K9" s="18" t="s">
        <v>240</v>
      </c>
      <c r="L9" s="18" t="s">
        <v>241</v>
      </c>
      <c r="M9" s="19">
        <v>43327</v>
      </c>
      <c r="N9" s="19">
        <v>44463</v>
      </c>
      <c r="O9" s="18" t="s">
        <v>239</v>
      </c>
      <c r="P9" s="18">
        <v>2.665832</v>
      </c>
      <c r="Q9" s="18">
        <v>0.28593400000000002</v>
      </c>
    </row>
    <row r="10" spans="1:42" x14ac:dyDescent="0.3">
      <c r="A10" s="18">
        <v>9</v>
      </c>
      <c r="B10" s="18" t="s">
        <v>238</v>
      </c>
      <c r="C10" s="18" t="s">
        <v>13</v>
      </c>
      <c r="D10" s="18" t="s">
        <v>99</v>
      </c>
      <c r="E10" s="18">
        <f>COUNTIF('2021_2022_Estimates_pop_grps'!D:D,Admin2!D10)</f>
        <v>1</v>
      </c>
      <c r="F10" s="18" t="s">
        <v>239</v>
      </c>
      <c r="G10" s="18" t="s">
        <v>239</v>
      </c>
      <c r="H10" s="18" t="s">
        <v>239</v>
      </c>
      <c r="I10" s="18" t="s">
        <v>10</v>
      </c>
      <c r="J10" s="18" t="s">
        <v>171</v>
      </c>
      <c r="K10" s="18" t="s">
        <v>240</v>
      </c>
      <c r="L10" s="18" t="s">
        <v>241</v>
      </c>
      <c r="M10" s="19">
        <v>43327</v>
      </c>
      <c r="N10" s="19">
        <v>44463</v>
      </c>
      <c r="O10" s="18" t="s">
        <v>239</v>
      </c>
      <c r="P10" s="18">
        <v>7.807779</v>
      </c>
      <c r="Q10" s="18">
        <v>2.4111980000000002</v>
      </c>
    </row>
    <row r="11" spans="1:42" x14ac:dyDescent="0.3">
      <c r="A11" s="18">
        <v>10</v>
      </c>
      <c r="B11" s="18" t="s">
        <v>238</v>
      </c>
      <c r="C11" s="18" t="s">
        <v>14</v>
      </c>
      <c r="D11" s="18" t="s">
        <v>100</v>
      </c>
      <c r="E11" s="18">
        <f>COUNTIF('2021_2022_Estimates_pop_grps'!D:D,Admin2!D11)</f>
        <v>1</v>
      </c>
      <c r="F11" s="18" t="s">
        <v>239</v>
      </c>
      <c r="G11" s="18" t="s">
        <v>239</v>
      </c>
      <c r="H11" s="18" t="s">
        <v>239</v>
      </c>
      <c r="I11" s="18" t="s">
        <v>10</v>
      </c>
      <c r="J11" s="18" t="s">
        <v>171</v>
      </c>
      <c r="K11" s="18" t="s">
        <v>240</v>
      </c>
      <c r="L11" s="18" t="s">
        <v>241</v>
      </c>
      <c r="M11" s="19">
        <v>43327</v>
      </c>
      <c r="N11" s="19">
        <v>44463</v>
      </c>
      <c r="O11" s="18" t="s">
        <v>239</v>
      </c>
      <c r="P11" s="18">
        <v>3.0173749999999999</v>
      </c>
      <c r="Q11" s="18">
        <v>0.467723</v>
      </c>
    </row>
    <row r="12" spans="1:42" x14ac:dyDescent="0.3">
      <c r="A12" s="18">
        <v>11</v>
      </c>
      <c r="B12" s="18" t="s">
        <v>238</v>
      </c>
      <c r="C12" s="18" t="s">
        <v>15</v>
      </c>
      <c r="D12" s="18" t="s">
        <v>101</v>
      </c>
      <c r="E12" s="18">
        <f>COUNTIF('2021_2022_Estimates_pop_grps'!D:D,Admin2!D12)</f>
        <v>1</v>
      </c>
      <c r="F12" s="18" t="s">
        <v>239</v>
      </c>
      <c r="G12" s="18" t="s">
        <v>239</v>
      </c>
      <c r="H12" s="18" t="s">
        <v>239</v>
      </c>
      <c r="I12" s="18" t="s">
        <v>10</v>
      </c>
      <c r="J12" s="18" t="s">
        <v>171</v>
      </c>
      <c r="K12" s="18" t="s">
        <v>240</v>
      </c>
      <c r="L12" s="18" t="s">
        <v>241</v>
      </c>
      <c r="M12" s="19">
        <v>43327</v>
      </c>
      <c r="N12" s="19">
        <v>44463</v>
      </c>
      <c r="O12" s="18" t="s">
        <v>239</v>
      </c>
      <c r="P12" s="18">
        <v>1.8707819999999999</v>
      </c>
      <c r="Q12" s="18">
        <v>9.7808000000000006E-2</v>
      </c>
    </row>
    <row r="13" spans="1:42" x14ac:dyDescent="0.3">
      <c r="A13" s="18">
        <v>12</v>
      </c>
      <c r="B13" s="18" t="s">
        <v>238</v>
      </c>
      <c r="C13" s="18" t="s">
        <v>16</v>
      </c>
      <c r="D13" s="18" t="s">
        <v>102</v>
      </c>
      <c r="E13" s="18">
        <f>COUNTIF('2021_2022_Estimates_pop_grps'!D:D,Admin2!D13)</f>
        <v>1</v>
      </c>
      <c r="F13" s="18" t="s">
        <v>239</v>
      </c>
      <c r="G13" s="18" t="s">
        <v>239</v>
      </c>
      <c r="H13" s="18" t="s">
        <v>239</v>
      </c>
      <c r="I13" s="18" t="s">
        <v>10</v>
      </c>
      <c r="J13" s="18" t="s">
        <v>171</v>
      </c>
      <c r="K13" s="18" t="s">
        <v>240</v>
      </c>
      <c r="L13" s="18" t="s">
        <v>241</v>
      </c>
      <c r="M13" s="19">
        <v>43327</v>
      </c>
      <c r="N13" s="19">
        <v>44463</v>
      </c>
      <c r="O13" s="18" t="s">
        <v>239</v>
      </c>
      <c r="P13" s="18">
        <v>5.8225239999999996</v>
      </c>
      <c r="Q13" s="18">
        <v>1.324962</v>
      </c>
    </row>
    <row r="14" spans="1:42" x14ac:dyDescent="0.3">
      <c r="A14" s="18">
        <v>13</v>
      </c>
      <c r="B14" s="18" t="s">
        <v>238</v>
      </c>
      <c r="C14" s="18" t="s">
        <v>17</v>
      </c>
      <c r="D14" s="18" t="s">
        <v>103</v>
      </c>
      <c r="E14" s="18">
        <f>COUNTIF('2021_2022_Estimates_pop_grps'!D:D,Admin2!D14)</f>
        <v>1</v>
      </c>
      <c r="F14" s="18" t="s">
        <v>239</v>
      </c>
      <c r="G14" s="18" t="s">
        <v>239</v>
      </c>
      <c r="H14" s="18" t="s">
        <v>239</v>
      </c>
      <c r="I14" s="18" t="s">
        <v>10</v>
      </c>
      <c r="J14" s="18" t="s">
        <v>171</v>
      </c>
      <c r="K14" s="18" t="s">
        <v>240</v>
      </c>
      <c r="L14" s="18" t="s">
        <v>241</v>
      </c>
      <c r="M14" s="19">
        <v>43327</v>
      </c>
      <c r="N14" s="19">
        <v>44463</v>
      </c>
      <c r="O14" s="18" t="s">
        <v>239</v>
      </c>
      <c r="P14" s="18">
        <v>3.518618</v>
      </c>
      <c r="Q14" s="18">
        <v>0.42346699999999998</v>
      </c>
    </row>
    <row r="15" spans="1:42" x14ac:dyDescent="0.3">
      <c r="A15" s="18">
        <v>14</v>
      </c>
      <c r="B15" s="18" t="s">
        <v>238</v>
      </c>
      <c r="C15" s="18" t="s">
        <v>18</v>
      </c>
      <c r="D15" s="18" t="s">
        <v>104</v>
      </c>
      <c r="E15" s="18">
        <f>COUNTIF('2021_2022_Estimates_pop_grps'!D:D,Admin2!D15)</f>
        <v>1</v>
      </c>
      <c r="F15" s="18" t="s">
        <v>239</v>
      </c>
      <c r="G15" s="18" t="s">
        <v>239</v>
      </c>
      <c r="H15" s="18" t="s">
        <v>239</v>
      </c>
      <c r="I15" s="18" t="s">
        <v>10</v>
      </c>
      <c r="J15" s="18" t="s">
        <v>171</v>
      </c>
      <c r="K15" s="18" t="s">
        <v>240</v>
      </c>
      <c r="L15" s="18" t="s">
        <v>241</v>
      </c>
      <c r="M15" s="19">
        <v>43327</v>
      </c>
      <c r="N15" s="19">
        <v>44463</v>
      </c>
      <c r="O15" s="18" t="s">
        <v>239</v>
      </c>
      <c r="P15" s="18">
        <v>4.048152</v>
      </c>
      <c r="Q15" s="18">
        <v>0.47568100000000002</v>
      </c>
    </row>
    <row r="16" spans="1:42" x14ac:dyDescent="0.3">
      <c r="A16" s="18">
        <v>15</v>
      </c>
      <c r="B16" s="18" t="s">
        <v>238</v>
      </c>
      <c r="C16" s="18" t="s">
        <v>20</v>
      </c>
      <c r="D16" s="18" t="s">
        <v>105</v>
      </c>
      <c r="E16" s="18">
        <f>COUNTIF('2021_2022_Estimates_pop_grps'!D:D,Admin2!D16)</f>
        <v>1</v>
      </c>
      <c r="F16" s="18" t="s">
        <v>239</v>
      </c>
      <c r="G16" s="18" t="s">
        <v>239</v>
      </c>
      <c r="H16" s="18" t="s">
        <v>239</v>
      </c>
      <c r="I16" s="18" t="s">
        <v>19</v>
      </c>
      <c r="J16" s="18" t="s">
        <v>172</v>
      </c>
      <c r="K16" s="18" t="s">
        <v>240</v>
      </c>
      <c r="L16" s="18" t="s">
        <v>241</v>
      </c>
      <c r="M16" s="19">
        <v>43327</v>
      </c>
      <c r="N16" s="19">
        <v>44463</v>
      </c>
      <c r="O16" s="18" t="s">
        <v>239</v>
      </c>
      <c r="P16" s="18">
        <v>5.7628329999999997</v>
      </c>
      <c r="Q16" s="18">
        <v>0.73979600000000001</v>
      </c>
    </row>
    <row r="17" spans="1:17" x14ac:dyDescent="0.3">
      <c r="A17" s="18">
        <v>16</v>
      </c>
      <c r="B17" s="18" t="s">
        <v>238</v>
      </c>
      <c r="C17" s="18" t="s">
        <v>21</v>
      </c>
      <c r="D17" s="18" t="s">
        <v>106</v>
      </c>
      <c r="E17" s="18">
        <f>COUNTIF('2021_2022_Estimates_pop_grps'!D:D,Admin2!D17)</f>
        <v>1</v>
      </c>
      <c r="F17" s="18" t="s">
        <v>239</v>
      </c>
      <c r="G17" s="18" t="s">
        <v>239</v>
      </c>
      <c r="H17" s="18" t="s">
        <v>239</v>
      </c>
      <c r="I17" s="18" t="s">
        <v>19</v>
      </c>
      <c r="J17" s="18" t="s">
        <v>172</v>
      </c>
      <c r="K17" s="18" t="s">
        <v>240</v>
      </c>
      <c r="L17" s="18" t="s">
        <v>241</v>
      </c>
      <c r="M17" s="19">
        <v>43327</v>
      </c>
      <c r="N17" s="19">
        <v>44463</v>
      </c>
      <c r="O17" s="18" t="s">
        <v>239</v>
      </c>
      <c r="P17" s="18">
        <v>4.9909720000000002</v>
      </c>
      <c r="Q17" s="18">
        <v>1.1038680000000001</v>
      </c>
    </row>
    <row r="18" spans="1:17" x14ac:dyDescent="0.3">
      <c r="A18" s="18">
        <v>17</v>
      </c>
      <c r="B18" s="18" t="s">
        <v>238</v>
      </c>
      <c r="C18" s="18" t="s">
        <v>22</v>
      </c>
      <c r="D18" s="18" t="s">
        <v>107</v>
      </c>
      <c r="E18" s="18">
        <f>COUNTIF('2021_2022_Estimates_pop_grps'!D:D,Admin2!D18)</f>
        <v>1</v>
      </c>
      <c r="F18" s="18" t="s">
        <v>239</v>
      </c>
      <c r="G18" s="18" t="s">
        <v>239</v>
      </c>
      <c r="H18" s="18" t="s">
        <v>239</v>
      </c>
      <c r="I18" s="18" t="s">
        <v>19</v>
      </c>
      <c r="J18" s="18" t="s">
        <v>172</v>
      </c>
      <c r="K18" s="18" t="s">
        <v>240</v>
      </c>
      <c r="L18" s="18" t="s">
        <v>241</v>
      </c>
      <c r="M18" s="19">
        <v>43327</v>
      </c>
      <c r="N18" s="19">
        <v>44463</v>
      </c>
      <c r="O18" s="18" t="s">
        <v>239</v>
      </c>
      <c r="P18" s="18">
        <v>4.7964079999999996</v>
      </c>
      <c r="Q18" s="18">
        <v>1.1414390000000001</v>
      </c>
    </row>
    <row r="19" spans="1:17" x14ac:dyDescent="0.3">
      <c r="A19" s="18">
        <v>18</v>
      </c>
      <c r="B19" s="18" t="s">
        <v>238</v>
      </c>
      <c r="C19" s="18" t="s">
        <v>242</v>
      </c>
      <c r="D19" s="18" t="s">
        <v>108</v>
      </c>
      <c r="E19" s="18">
        <f>COUNTIF('2021_2022_Estimates_pop_grps'!D:D,Admin2!D19)</f>
        <v>1</v>
      </c>
      <c r="F19" s="18" t="s">
        <v>239</v>
      </c>
      <c r="G19" s="18" t="s">
        <v>239</v>
      </c>
      <c r="H19" s="18" t="s">
        <v>239</v>
      </c>
      <c r="I19" s="18" t="s">
        <v>19</v>
      </c>
      <c r="J19" s="18" t="s">
        <v>172</v>
      </c>
      <c r="K19" s="18" t="s">
        <v>240</v>
      </c>
      <c r="L19" s="18" t="s">
        <v>241</v>
      </c>
      <c r="M19" s="19">
        <v>43327</v>
      </c>
      <c r="N19" s="19">
        <v>44463</v>
      </c>
      <c r="O19" s="18" t="s">
        <v>239</v>
      </c>
      <c r="P19" s="18">
        <v>2.7411759999999998</v>
      </c>
      <c r="Q19" s="18">
        <v>0.36506499999999997</v>
      </c>
    </row>
    <row r="20" spans="1:17" x14ac:dyDescent="0.3">
      <c r="A20" s="18">
        <v>19</v>
      </c>
      <c r="B20" s="18" t="s">
        <v>238</v>
      </c>
      <c r="C20" s="18" t="s">
        <v>24</v>
      </c>
      <c r="D20" s="18" t="s">
        <v>109</v>
      </c>
      <c r="E20" s="18">
        <f>COUNTIF('2021_2022_Estimates_pop_grps'!D:D,Admin2!D20)</f>
        <v>1</v>
      </c>
      <c r="F20" s="18" t="s">
        <v>239</v>
      </c>
      <c r="G20" s="18" t="s">
        <v>239</v>
      </c>
      <c r="H20" s="18" t="s">
        <v>239</v>
      </c>
      <c r="I20" s="18" t="s">
        <v>19</v>
      </c>
      <c r="J20" s="18" t="s">
        <v>172</v>
      </c>
      <c r="K20" s="18" t="s">
        <v>240</v>
      </c>
      <c r="L20" s="18" t="s">
        <v>241</v>
      </c>
      <c r="M20" s="19">
        <v>43327</v>
      </c>
      <c r="N20" s="19">
        <v>44463</v>
      </c>
      <c r="O20" s="18" t="s">
        <v>239</v>
      </c>
      <c r="P20" s="18">
        <v>3.6312380000000002</v>
      </c>
      <c r="Q20" s="18">
        <v>0.56419799999999998</v>
      </c>
    </row>
    <row r="21" spans="1:17" x14ac:dyDescent="0.3">
      <c r="A21" s="18">
        <v>20</v>
      </c>
      <c r="B21" s="18" t="s">
        <v>238</v>
      </c>
      <c r="C21" s="18" t="s">
        <v>25</v>
      </c>
      <c r="D21" s="18" t="s">
        <v>110</v>
      </c>
      <c r="E21" s="18">
        <f>COUNTIF('2021_2022_Estimates_pop_grps'!D:D,Admin2!D21)</f>
        <v>1</v>
      </c>
      <c r="F21" s="18" t="s">
        <v>239</v>
      </c>
      <c r="G21" s="18" t="s">
        <v>239</v>
      </c>
      <c r="H21" s="18" t="s">
        <v>239</v>
      </c>
      <c r="I21" s="18" t="s">
        <v>19</v>
      </c>
      <c r="J21" s="18" t="s">
        <v>172</v>
      </c>
      <c r="K21" s="18" t="s">
        <v>240</v>
      </c>
      <c r="L21" s="18" t="s">
        <v>241</v>
      </c>
      <c r="M21" s="19">
        <v>43327</v>
      </c>
      <c r="N21" s="19">
        <v>44463</v>
      </c>
      <c r="O21" s="18" t="s">
        <v>239</v>
      </c>
      <c r="P21" s="18">
        <v>3.6549239999999998</v>
      </c>
      <c r="Q21" s="18">
        <v>0.62960300000000002</v>
      </c>
    </row>
    <row r="22" spans="1:17" x14ac:dyDescent="0.3">
      <c r="A22" s="18">
        <v>21</v>
      </c>
      <c r="B22" s="18" t="s">
        <v>238</v>
      </c>
      <c r="C22" s="18" t="s">
        <v>26</v>
      </c>
      <c r="D22" s="18" t="s">
        <v>111</v>
      </c>
      <c r="E22" s="18">
        <f>COUNTIF('2021_2022_Estimates_pop_grps'!D:D,Admin2!D22)</f>
        <v>1</v>
      </c>
      <c r="F22" s="18" t="s">
        <v>239</v>
      </c>
      <c r="G22" s="18" t="s">
        <v>239</v>
      </c>
      <c r="H22" s="18" t="s">
        <v>239</v>
      </c>
      <c r="I22" s="18" t="s">
        <v>19</v>
      </c>
      <c r="J22" s="18" t="s">
        <v>172</v>
      </c>
      <c r="K22" s="18" t="s">
        <v>240</v>
      </c>
      <c r="L22" s="18" t="s">
        <v>241</v>
      </c>
      <c r="M22" s="19">
        <v>43327</v>
      </c>
      <c r="N22" s="19">
        <v>44463</v>
      </c>
      <c r="O22" s="18" t="s">
        <v>239</v>
      </c>
      <c r="P22" s="18">
        <v>4.673311</v>
      </c>
      <c r="Q22" s="18">
        <v>0.58124900000000002</v>
      </c>
    </row>
    <row r="23" spans="1:17" x14ac:dyDescent="0.3">
      <c r="A23" s="18">
        <v>22</v>
      </c>
      <c r="B23" s="18" t="s">
        <v>238</v>
      </c>
      <c r="C23" s="18" t="s">
        <v>27</v>
      </c>
      <c r="D23" s="18" t="s">
        <v>112</v>
      </c>
      <c r="E23" s="18">
        <f>COUNTIF('2021_2022_Estimates_pop_grps'!D:D,Admin2!D23)</f>
        <v>1</v>
      </c>
      <c r="F23" s="18" t="s">
        <v>239</v>
      </c>
      <c r="G23" s="18" t="s">
        <v>239</v>
      </c>
      <c r="H23" s="18" t="s">
        <v>239</v>
      </c>
      <c r="I23" s="18" t="s">
        <v>19</v>
      </c>
      <c r="J23" s="18" t="s">
        <v>172</v>
      </c>
      <c r="K23" s="18" t="s">
        <v>240</v>
      </c>
      <c r="L23" s="18" t="s">
        <v>241</v>
      </c>
      <c r="M23" s="19">
        <v>43327</v>
      </c>
      <c r="N23" s="19">
        <v>44463</v>
      </c>
      <c r="O23" s="18" t="s">
        <v>239</v>
      </c>
      <c r="P23" s="18">
        <v>8.1819629999999997</v>
      </c>
      <c r="Q23" s="18">
        <v>2.7014279999999999</v>
      </c>
    </row>
    <row r="24" spans="1:17" x14ac:dyDescent="0.3">
      <c r="A24" s="18">
        <v>23</v>
      </c>
      <c r="B24" s="18" t="s">
        <v>238</v>
      </c>
      <c r="C24" s="18" t="s">
        <v>28</v>
      </c>
      <c r="D24" s="18" t="s">
        <v>113</v>
      </c>
      <c r="E24" s="18">
        <f>COUNTIF('2021_2022_Estimates_pop_grps'!D:D,Admin2!D24)</f>
        <v>1</v>
      </c>
      <c r="F24" s="18" t="s">
        <v>239</v>
      </c>
      <c r="G24" s="18" t="s">
        <v>239</v>
      </c>
      <c r="H24" s="18" t="s">
        <v>239</v>
      </c>
      <c r="I24" s="18" t="s">
        <v>19</v>
      </c>
      <c r="J24" s="18" t="s">
        <v>172</v>
      </c>
      <c r="K24" s="18" t="s">
        <v>240</v>
      </c>
      <c r="L24" s="18" t="s">
        <v>241</v>
      </c>
      <c r="M24" s="19">
        <v>43327</v>
      </c>
      <c r="N24" s="19">
        <v>44463</v>
      </c>
      <c r="O24" s="18" t="s">
        <v>239</v>
      </c>
      <c r="P24" s="18">
        <v>5.352519</v>
      </c>
      <c r="Q24" s="18">
        <v>0.67621699999999996</v>
      </c>
    </row>
    <row r="25" spans="1:17" x14ac:dyDescent="0.3">
      <c r="A25" s="18">
        <v>24</v>
      </c>
      <c r="B25" s="18" t="s">
        <v>238</v>
      </c>
      <c r="C25" s="18" t="s">
        <v>29</v>
      </c>
      <c r="D25" s="18" t="s">
        <v>114</v>
      </c>
      <c r="E25" s="18">
        <f>COUNTIF('2021_2022_Estimates_pop_grps'!D:D,Admin2!D25)</f>
        <v>1</v>
      </c>
      <c r="F25" s="18" t="s">
        <v>239</v>
      </c>
      <c r="G25" s="18" t="s">
        <v>239</v>
      </c>
      <c r="H25" s="18" t="s">
        <v>239</v>
      </c>
      <c r="I25" s="18" t="s">
        <v>19</v>
      </c>
      <c r="J25" s="18" t="s">
        <v>172</v>
      </c>
      <c r="K25" s="18" t="s">
        <v>240</v>
      </c>
      <c r="L25" s="18" t="s">
        <v>241</v>
      </c>
      <c r="M25" s="19">
        <v>43327</v>
      </c>
      <c r="N25" s="19">
        <v>44463</v>
      </c>
      <c r="O25" s="18" t="s">
        <v>239</v>
      </c>
      <c r="P25" s="18">
        <v>3.245997</v>
      </c>
      <c r="Q25" s="18">
        <v>0.48652200000000001</v>
      </c>
    </row>
    <row r="26" spans="1:17" x14ac:dyDescent="0.3">
      <c r="A26" s="18">
        <v>25</v>
      </c>
      <c r="B26" s="18" t="s">
        <v>238</v>
      </c>
      <c r="C26" s="18" t="s">
        <v>30</v>
      </c>
      <c r="D26" s="18" t="s">
        <v>115</v>
      </c>
      <c r="E26" s="18">
        <f>COUNTIF('2021_2022_Estimates_pop_grps'!D:D,Admin2!D26)</f>
        <v>1</v>
      </c>
      <c r="F26" s="18" t="s">
        <v>239</v>
      </c>
      <c r="G26" s="18" t="s">
        <v>239</v>
      </c>
      <c r="H26" s="18" t="s">
        <v>239</v>
      </c>
      <c r="I26" s="18" t="s">
        <v>19</v>
      </c>
      <c r="J26" s="18" t="s">
        <v>172</v>
      </c>
      <c r="K26" s="18" t="s">
        <v>240</v>
      </c>
      <c r="L26" s="18" t="s">
        <v>241</v>
      </c>
      <c r="M26" s="19">
        <v>43327</v>
      </c>
      <c r="N26" s="19">
        <v>44463</v>
      </c>
      <c r="O26" s="18" t="s">
        <v>239</v>
      </c>
      <c r="P26" s="18">
        <v>5.0665750000000003</v>
      </c>
      <c r="Q26" s="18">
        <v>0.99737600000000004</v>
      </c>
    </row>
    <row r="27" spans="1:17" x14ac:dyDescent="0.3">
      <c r="A27" s="18">
        <v>26</v>
      </c>
      <c r="B27" s="18" t="s">
        <v>238</v>
      </c>
      <c r="C27" s="18" t="s">
        <v>32</v>
      </c>
      <c r="D27" s="18" t="s">
        <v>116</v>
      </c>
      <c r="E27" s="18">
        <f>COUNTIF('2021_2022_Estimates_pop_grps'!D:D,Admin2!D27)</f>
        <v>1</v>
      </c>
      <c r="F27" s="18" t="s">
        <v>239</v>
      </c>
      <c r="G27" s="18" t="s">
        <v>239</v>
      </c>
      <c r="H27" s="18" t="s">
        <v>239</v>
      </c>
      <c r="I27" s="18" t="s">
        <v>31</v>
      </c>
      <c r="J27" s="18" t="s">
        <v>173</v>
      </c>
      <c r="K27" s="18" t="s">
        <v>240</v>
      </c>
      <c r="L27" s="18" t="s">
        <v>241</v>
      </c>
      <c r="M27" s="19">
        <v>43327</v>
      </c>
      <c r="N27" s="19">
        <v>44463</v>
      </c>
      <c r="O27" s="18" t="s">
        <v>239</v>
      </c>
      <c r="P27" s="18">
        <v>3.0906120000000001</v>
      </c>
      <c r="Q27" s="18">
        <v>0.36998599999999998</v>
      </c>
    </row>
    <row r="28" spans="1:17" x14ac:dyDescent="0.3">
      <c r="A28" s="18">
        <v>27</v>
      </c>
      <c r="B28" s="18" t="s">
        <v>238</v>
      </c>
      <c r="C28" s="18" t="s">
        <v>33</v>
      </c>
      <c r="D28" s="18" t="s">
        <v>117</v>
      </c>
      <c r="E28" s="18">
        <f>COUNTIF('2021_2022_Estimates_pop_grps'!D:D,Admin2!D28)</f>
        <v>1</v>
      </c>
      <c r="F28" s="18" t="s">
        <v>239</v>
      </c>
      <c r="G28" s="18" t="s">
        <v>239</v>
      </c>
      <c r="H28" s="18" t="s">
        <v>239</v>
      </c>
      <c r="I28" s="18" t="s">
        <v>31</v>
      </c>
      <c r="J28" s="18" t="s">
        <v>173</v>
      </c>
      <c r="K28" s="18" t="s">
        <v>240</v>
      </c>
      <c r="L28" s="18" t="s">
        <v>241</v>
      </c>
      <c r="M28" s="19">
        <v>43327</v>
      </c>
      <c r="N28" s="19">
        <v>44463</v>
      </c>
      <c r="O28" s="18" t="s">
        <v>239</v>
      </c>
      <c r="P28" s="18">
        <v>2.5998290000000002</v>
      </c>
      <c r="Q28" s="18">
        <v>0.397978</v>
      </c>
    </row>
    <row r="29" spans="1:17" x14ac:dyDescent="0.3">
      <c r="A29" s="18">
        <v>28</v>
      </c>
      <c r="B29" s="18" t="s">
        <v>238</v>
      </c>
      <c r="C29" s="18" t="s">
        <v>34</v>
      </c>
      <c r="D29" s="18" t="s">
        <v>118</v>
      </c>
      <c r="E29" s="18">
        <f>COUNTIF('2021_2022_Estimates_pop_grps'!D:D,Admin2!D29)</f>
        <v>1</v>
      </c>
      <c r="F29" s="18" t="s">
        <v>239</v>
      </c>
      <c r="G29" s="18" t="s">
        <v>239</v>
      </c>
      <c r="H29" s="18" t="s">
        <v>239</v>
      </c>
      <c r="I29" s="18" t="s">
        <v>31</v>
      </c>
      <c r="J29" s="18" t="s">
        <v>173</v>
      </c>
      <c r="K29" s="18" t="s">
        <v>240</v>
      </c>
      <c r="L29" s="18" t="s">
        <v>241</v>
      </c>
      <c r="M29" s="19">
        <v>43327</v>
      </c>
      <c r="N29" s="19">
        <v>44463</v>
      </c>
      <c r="O29" s="18" t="s">
        <v>239</v>
      </c>
      <c r="P29" s="18">
        <v>2.6558259999999998</v>
      </c>
      <c r="Q29" s="18">
        <v>0.31535200000000002</v>
      </c>
    </row>
    <row r="30" spans="1:17" x14ac:dyDescent="0.3">
      <c r="A30" s="18">
        <v>29</v>
      </c>
      <c r="B30" s="18" t="s">
        <v>238</v>
      </c>
      <c r="C30" s="18" t="s">
        <v>35</v>
      </c>
      <c r="D30" s="18" t="s">
        <v>119</v>
      </c>
      <c r="E30" s="18">
        <f>COUNTIF('2021_2022_Estimates_pop_grps'!D:D,Admin2!D30)</f>
        <v>1</v>
      </c>
      <c r="F30" s="18" t="s">
        <v>239</v>
      </c>
      <c r="G30" s="18" t="s">
        <v>239</v>
      </c>
      <c r="H30" s="18" t="s">
        <v>239</v>
      </c>
      <c r="I30" s="18" t="s">
        <v>31</v>
      </c>
      <c r="J30" s="18" t="s">
        <v>173</v>
      </c>
      <c r="K30" s="18" t="s">
        <v>240</v>
      </c>
      <c r="L30" s="18" t="s">
        <v>241</v>
      </c>
      <c r="M30" s="19">
        <v>43327</v>
      </c>
      <c r="N30" s="19">
        <v>44463</v>
      </c>
      <c r="O30" s="18" t="s">
        <v>239</v>
      </c>
      <c r="P30" s="18">
        <v>2.7498640000000001</v>
      </c>
      <c r="Q30" s="18">
        <v>0.29171799999999998</v>
      </c>
    </row>
    <row r="31" spans="1:17" x14ac:dyDescent="0.3">
      <c r="A31" s="18">
        <v>30</v>
      </c>
      <c r="B31" s="18" t="s">
        <v>238</v>
      </c>
      <c r="C31" s="18" t="s">
        <v>36</v>
      </c>
      <c r="D31" s="18" t="s">
        <v>120</v>
      </c>
      <c r="E31" s="18">
        <f>COUNTIF('2021_2022_Estimates_pop_grps'!D:D,Admin2!D31)</f>
        <v>1</v>
      </c>
      <c r="F31" s="18" t="s">
        <v>239</v>
      </c>
      <c r="G31" s="18" t="s">
        <v>239</v>
      </c>
      <c r="H31" s="18" t="s">
        <v>239</v>
      </c>
      <c r="I31" s="18" t="s">
        <v>31</v>
      </c>
      <c r="J31" s="18" t="s">
        <v>173</v>
      </c>
      <c r="K31" s="18" t="s">
        <v>240</v>
      </c>
      <c r="L31" s="18" t="s">
        <v>241</v>
      </c>
      <c r="M31" s="19">
        <v>43327</v>
      </c>
      <c r="N31" s="19">
        <v>44463</v>
      </c>
      <c r="O31" s="18" t="s">
        <v>239</v>
      </c>
      <c r="P31" s="18">
        <v>2.5053260000000002</v>
      </c>
      <c r="Q31" s="18">
        <v>0.33622400000000002</v>
      </c>
    </row>
    <row r="32" spans="1:17" x14ac:dyDescent="0.3">
      <c r="A32" s="18">
        <v>31</v>
      </c>
      <c r="B32" s="18" t="s">
        <v>238</v>
      </c>
      <c r="C32" s="18" t="s">
        <v>37</v>
      </c>
      <c r="D32" s="18" t="s">
        <v>121</v>
      </c>
      <c r="E32" s="18">
        <f>COUNTIF('2021_2022_Estimates_pop_grps'!D:D,Admin2!D32)</f>
        <v>1</v>
      </c>
      <c r="F32" s="18" t="s">
        <v>239</v>
      </c>
      <c r="G32" s="18" t="s">
        <v>239</v>
      </c>
      <c r="H32" s="18" t="s">
        <v>239</v>
      </c>
      <c r="I32" s="18" t="s">
        <v>31</v>
      </c>
      <c r="J32" s="18" t="s">
        <v>173</v>
      </c>
      <c r="K32" s="18" t="s">
        <v>240</v>
      </c>
      <c r="L32" s="18" t="s">
        <v>241</v>
      </c>
      <c r="M32" s="19">
        <v>43327</v>
      </c>
      <c r="N32" s="19">
        <v>44463</v>
      </c>
      <c r="O32" s="18" t="s">
        <v>239</v>
      </c>
      <c r="P32" s="18">
        <v>4.9034269999999998</v>
      </c>
      <c r="Q32" s="18">
        <v>0.96769899999999998</v>
      </c>
    </row>
    <row r="33" spans="1:17" x14ac:dyDescent="0.3">
      <c r="A33" s="18">
        <v>32</v>
      </c>
      <c r="B33" s="18" t="s">
        <v>238</v>
      </c>
      <c r="C33" s="18" t="s">
        <v>38</v>
      </c>
      <c r="D33" s="18" t="s">
        <v>122</v>
      </c>
      <c r="E33" s="18">
        <f>COUNTIF('2021_2022_Estimates_pop_grps'!D:D,Admin2!D33)</f>
        <v>1</v>
      </c>
      <c r="F33" s="18" t="s">
        <v>239</v>
      </c>
      <c r="G33" s="18" t="s">
        <v>239</v>
      </c>
      <c r="H33" s="18" t="s">
        <v>239</v>
      </c>
      <c r="I33" s="18" t="s">
        <v>31</v>
      </c>
      <c r="J33" s="18" t="s">
        <v>173</v>
      </c>
      <c r="K33" s="18" t="s">
        <v>240</v>
      </c>
      <c r="L33" s="18" t="s">
        <v>241</v>
      </c>
      <c r="M33" s="19">
        <v>43327</v>
      </c>
      <c r="N33" s="19">
        <v>44463</v>
      </c>
      <c r="O33" s="18" t="s">
        <v>239</v>
      </c>
      <c r="P33" s="18">
        <v>3.546246</v>
      </c>
      <c r="Q33" s="18">
        <v>0.45551199999999997</v>
      </c>
    </row>
    <row r="34" spans="1:17" x14ac:dyDescent="0.3">
      <c r="A34" s="18">
        <v>33</v>
      </c>
      <c r="B34" s="18" t="s">
        <v>238</v>
      </c>
      <c r="C34" s="18" t="s">
        <v>39</v>
      </c>
      <c r="D34" s="18" t="s">
        <v>123</v>
      </c>
      <c r="E34" s="18">
        <f>COUNTIF('2021_2022_Estimates_pop_grps'!D:D,Admin2!D34)</f>
        <v>1</v>
      </c>
      <c r="F34" s="18" t="s">
        <v>239</v>
      </c>
      <c r="G34" s="18" t="s">
        <v>239</v>
      </c>
      <c r="H34" s="18" t="s">
        <v>239</v>
      </c>
      <c r="I34" s="18" t="s">
        <v>31</v>
      </c>
      <c r="J34" s="18" t="s">
        <v>173</v>
      </c>
      <c r="K34" s="18" t="s">
        <v>240</v>
      </c>
      <c r="L34" s="18" t="s">
        <v>241</v>
      </c>
      <c r="M34" s="19">
        <v>43327</v>
      </c>
      <c r="N34" s="19">
        <v>44463</v>
      </c>
      <c r="O34" s="18" t="s">
        <v>239</v>
      </c>
      <c r="P34" s="18">
        <v>3.1139570000000001</v>
      </c>
      <c r="Q34" s="18">
        <v>0.39713199999999999</v>
      </c>
    </row>
    <row r="35" spans="1:17" x14ac:dyDescent="0.3">
      <c r="A35" s="18">
        <v>34</v>
      </c>
      <c r="B35" s="18" t="s">
        <v>238</v>
      </c>
      <c r="C35" s="18" t="s">
        <v>41</v>
      </c>
      <c r="D35" s="18" t="s">
        <v>124</v>
      </c>
      <c r="E35" s="18">
        <f>COUNTIF('2021_2022_Estimates_pop_grps'!D:D,Admin2!D35)</f>
        <v>1</v>
      </c>
      <c r="F35" s="18" t="s">
        <v>239</v>
      </c>
      <c r="G35" s="18" t="s">
        <v>239</v>
      </c>
      <c r="H35" s="18" t="s">
        <v>239</v>
      </c>
      <c r="I35" s="18" t="s">
        <v>40</v>
      </c>
      <c r="J35" s="18" t="s">
        <v>174</v>
      </c>
      <c r="K35" s="18" t="s">
        <v>240</v>
      </c>
      <c r="L35" s="18" t="s">
        <v>241</v>
      </c>
      <c r="M35" s="19">
        <v>43327</v>
      </c>
      <c r="N35" s="19">
        <v>44463</v>
      </c>
      <c r="O35" s="18" t="s">
        <v>239</v>
      </c>
      <c r="P35" s="18">
        <v>4.6669679999999998</v>
      </c>
      <c r="Q35" s="18">
        <v>0.91599600000000003</v>
      </c>
    </row>
    <row r="36" spans="1:17" x14ac:dyDescent="0.3">
      <c r="A36" s="18">
        <v>35</v>
      </c>
      <c r="B36" s="18" t="s">
        <v>238</v>
      </c>
      <c r="C36" s="18" t="s">
        <v>42</v>
      </c>
      <c r="D36" s="18" t="s">
        <v>125</v>
      </c>
      <c r="E36" s="18">
        <f>COUNTIF('2021_2022_Estimates_pop_grps'!D:D,Admin2!D36)</f>
        <v>1</v>
      </c>
      <c r="F36" s="18" t="s">
        <v>239</v>
      </c>
      <c r="G36" s="18" t="s">
        <v>239</v>
      </c>
      <c r="H36" s="18" t="s">
        <v>239</v>
      </c>
      <c r="I36" s="18" t="s">
        <v>40</v>
      </c>
      <c r="J36" s="18" t="s">
        <v>174</v>
      </c>
      <c r="K36" s="18" t="s">
        <v>240</v>
      </c>
      <c r="L36" s="18" t="s">
        <v>241</v>
      </c>
      <c r="M36" s="19">
        <v>43327</v>
      </c>
      <c r="N36" s="19">
        <v>44463</v>
      </c>
      <c r="O36" s="18" t="s">
        <v>239</v>
      </c>
      <c r="P36" s="18">
        <v>3.1413549999999999</v>
      </c>
      <c r="Q36" s="18">
        <v>0.52393199999999995</v>
      </c>
    </row>
    <row r="37" spans="1:17" x14ac:dyDescent="0.3">
      <c r="A37" s="18">
        <v>36</v>
      </c>
      <c r="B37" s="18" t="s">
        <v>238</v>
      </c>
      <c r="C37" s="18" t="s">
        <v>43</v>
      </c>
      <c r="D37" s="18" t="s">
        <v>126</v>
      </c>
      <c r="E37" s="18">
        <f>COUNTIF('2021_2022_Estimates_pop_grps'!D:D,Admin2!D37)</f>
        <v>1</v>
      </c>
      <c r="F37" s="18" t="s">
        <v>239</v>
      </c>
      <c r="G37" s="18" t="s">
        <v>239</v>
      </c>
      <c r="H37" s="18" t="s">
        <v>239</v>
      </c>
      <c r="I37" s="18" t="s">
        <v>40</v>
      </c>
      <c r="J37" s="18" t="s">
        <v>174</v>
      </c>
      <c r="K37" s="18" t="s">
        <v>240</v>
      </c>
      <c r="L37" s="18" t="s">
        <v>241</v>
      </c>
      <c r="M37" s="19">
        <v>43327</v>
      </c>
      <c r="N37" s="19">
        <v>44463</v>
      </c>
      <c r="O37" s="18" t="s">
        <v>239</v>
      </c>
      <c r="P37" s="18">
        <v>4.3804259999999999</v>
      </c>
      <c r="Q37" s="18">
        <v>0.52203100000000002</v>
      </c>
    </row>
    <row r="38" spans="1:17" x14ac:dyDescent="0.3">
      <c r="A38" s="18">
        <v>37</v>
      </c>
      <c r="B38" s="18" t="s">
        <v>238</v>
      </c>
      <c r="C38" s="18" t="s">
        <v>44</v>
      </c>
      <c r="D38" s="18" t="s">
        <v>127</v>
      </c>
      <c r="E38" s="18">
        <f>COUNTIF('2021_2022_Estimates_pop_grps'!D:D,Admin2!D38)</f>
        <v>1</v>
      </c>
      <c r="F38" s="18" t="s">
        <v>239</v>
      </c>
      <c r="G38" s="18" t="s">
        <v>239</v>
      </c>
      <c r="H38" s="18" t="s">
        <v>239</v>
      </c>
      <c r="I38" s="18" t="s">
        <v>40</v>
      </c>
      <c r="J38" s="18" t="s">
        <v>174</v>
      </c>
      <c r="K38" s="18" t="s">
        <v>240</v>
      </c>
      <c r="L38" s="18" t="s">
        <v>241</v>
      </c>
      <c r="M38" s="19">
        <v>43327</v>
      </c>
      <c r="N38" s="19">
        <v>44463</v>
      </c>
      <c r="O38" s="18" t="s">
        <v>239</v>
      </c>
      <c r="P38" s="18">
        <v>1.956842</v>
      </c>
      <c r="Q38" s="18">
        <v>0.16241</v>
      </c>
    </row>
    <row r="39" spans="1:17" x14ac:dyDescent="0.3">
      <c r="A39" s="18">
        <v>38</v>
      </c>
      <c r="B39" s="18" t="s">
        <v>238</v>
      </c>
      <c r="C39" s="18" t="s">
        <v>45</v>
      </c>
      <c r="D39" s="18" t="s">
        <v>128</v>
      </c>
      <c r="E39" s="18">
        <f>COUNTIF('2021_2022_Estimates_pop_grps'!D:D,Admin2!D39)</f>
        <v>1</v>
      </c>
      <c r="F39" s="18" t="s">
        <v>239</v>
      </c>
      <c r="G39" s="18" t="s">
        <v>239</v>
      </c>
      <c r="H39" s="18" t="s">
        <v>239</v>
      </c>
      <c r="I39" s="18" t="s">
        <v>40</v>
      </c>
      <c r="J39" s="18" t="s">
        <v>174</v>
      </c>
      <c r="K39" s="18" t="s">
        <v>240</v>
      </c>
      <c r="L39" s="18" t="s">
        <v>241</v>
      </c>
      <c r="M39" s="19">
        <v>43327</v>
      </c>
      <c r="N39" s="19">
        <v>44463</v>
      </c>
      <c r="O39" s="18" t="s">
        <v>239</v>
      </c>
      <c r="P39" s="18">
        <v>4.187818</v>
      </c>
      <c r="Q39" s="18">
        <v>0.41170200000000001</v>
      </c>
    </row>
    <row r="40" spans="1:17" x14ac:dyDescent="0.3">
      <c r="A40" s="18">
        <v>39</v>
      </c>
      <c r="B40" s="18" t="s">
        <v>238</v>
      </c>
      <c r="C40" s="18" t="s">
        <v>47</v>
      </c>
      <c r="D40" s="18" t="s">
        <v>129</v>
      </c>
      <c r="E40" s="18">
        <f>COUNTIF('2021_2022_Estimates_pop_grps'!D:D,Admin2!D40)</f>
        <v>1</v>
      </c>
      <c r="F40" s="18" t="s">
        <v>239</v>
      </c>
      <c r="G40" s="18" t="s">
        <v>239</v>
      </c>
      <c r="H40" s="18" t="s">
        <v>239</v>
      </c>
      <c r="I40" s="18" t="s">
        <v>46</v>
      </c>
      <c r="J40" s="18" t="s">
        <v>175</v>
      </c>
      <c r="K40" s="18" t="s">
        <v>240</v>
      </c>
      <c r="L40" s="18" t="s">
        <v>241</v>
      </c>
      <c r="M40" s="19">
        <v>43327</v>
      </c>
      <c r="N40" s="19">
        <v>44463</v>
      </c>
      <c r="O40" s="18" t="s">
        <v>239</v>
      </c>
      <c r="P40" s="18">
        <v>2.0163720000000001</v>
      </c>
      <c r="Q40" s="18">
        <v>0.19828699999999999</v>
      </c>
    </row>
    <row r="41" spans="1:17" x14ac:dyDescent="0.3">
      <c r="A41" s="18">
        <v>40</v>
      </c>
      <c r="B41" s="18" t="s">
        <v>238</v>
      </c>
      <c r="C41" s="18" t="s">
        <v>48</v>
      </c>
      <c r="D41" s="18" t="s">
        <v>130</v>
      </c>
      <c r="E41" s="18">
        <f>COUNTIF('2021_2022_Estimates_pop_grps'!D:D,Admin2!D41)</f>
        <v>1</v>
      </c>
      <c r="F41" s="18" t="s">
        <v>239</v>
      </c>
      <c r="G41" s="18" t="s">
        <v>239</v>
      </c>
      <c r="H41" s="18" t="s">
        <v>239</v>
      </c>
      <c r="I41" s="18" t="s">
        <v>46</v>
      </c>
      <c r="J41" s="18" t="s">
        <v>175</v>
      </c>
      <c r="K41" s="18" t="s">
        <v>240</v>
      </c>
      <c r="L41" s="18" t="s">
        <v>241</v>
      </c>
      <c r="M41" s="19">
        <v>43327</v>
      </c>
      <c r="N41" s="19">
        <v>44463</v>
      </c>
      <c r="O41" s="18" t="s">
        <v>239</v>
      </c>
      <c r="P41" s="18">
        <v>2.482567</v>
      </c>
      <c r="Q41" s="18">
        <v>0.28417900000000001</v>
      </c>
    </row>
    <row r="42" spans="1:17" x14ac:dyDescent="0.3">
      <c r="A42" s="18">
        <v>41</v>
      </c>
      <c r="B42" s="18" t="s">
        <v>238</v>
      </c>
      <c r="C42" s="18" t="s">
        <v>49</v>
      </c>
      <c r="D42" s="18" t="s">
        <v>131</v>
      </c>
      <c r="E42" s="18">
        <f>COUNTIF('2021_2022_Estimates_pop_grps'!D:D,Admin2!D42)</f>
        <v>1</v>
      </c>
      <c r="F42" s="18" t="s">
        <v>239</v>
      </c>
      <c r="G42" s="18" t="s">
        <v>239</v>
      </c>
      <c r="H42" s="18" t="s">
        <v>239</v>
      </c>
      <c r="I42" s="18" t="s">
        <v>46</v>
      </c>
      <c r="J42" s="18" t="s">
        <v>175</v>
      </c>
      <c r="K42" s="18" t="s">
        <v>240</v>
      </c>
      <c r="L42" s="18" t="s">
        <v>241</v>
      </c>
      <c r="M42" s="19">
        <v>43327</v>
      </c>
      <c r="N42" s="19">
        <v>44463</v>
      </c>
      <c r="O42" s="18" t="s">
        <v>239</v>
      </c>
      <c r="P42" s="18">
        <v>2.9811139999999998</v>
      </c>
      <c r="Q42" s="18">
        <v>0.36116799999999999</v>
      </c>
    </row>
    <row r="43" spans="1:17" x14ac:dyDescent="0.3">
      <c r="A43" s="18">
        <v>42</v>
      </c>
      <c r="B43" s="18" t="s">
        <v>238</v>
      </c>
      <c r="C43" s="18" t="s">
        <v>50</v>
      </c>
      <c r="D43" s="18" t="s">
        <v>132</v>
      </c>
      <c r="E43" s="18">
        <f>COUNTIF('2021_2022_Estimates_pop_grps'!D:D,Admin2!D43)</f>
        <v>1</v>
      </c>
      <c r="F43" s="18" t="s">
        <v>239</v>
      </c>
      <c r="G43" s="18" t="s">
        <v>239</v>
      </c>
      <c r="H43" s="18" t="s">
        <v>239</v>
      </c>
      <c r="I43" s="18" t="s">
        <v>46</v>
      </c>
      <c r="J43" s="18" t="s">
        <v>175</v>
      </c>
      <c r="K43" s="18" t="s">
        <v>240</v>
      </c>
      <c r="L43" s="18" t="s">
        <v>241</v>
      </c>
      <c r="M43" s="19">
        <v>43327</v>
      </c>
      <c r="N43" s="19">
        <v>44463</v>
      </c>
      <c r="O43" s="18" t="s">
        <v>239</v>
      </c>
      <c r="P43" s="18">
        <v>2.2050070000000002</v>
      </c>
      <c r="Q43" s="18">
        <v>0.13218199999999999</v>
      </c>
    </row>
    <row r="44" spans="1:17" x14ac:dyDescent="0.3">
      <c r="A44" s="18">
        <v>43</v>
      </c>
      <c r="B44" s="18" t="s">
        <v>238</v>
      </c>
      <c r="C44" s="18" t="s">
        <v>51</v>
      </c>
      <c r="D44" s="18" t="s">
        <v>133</v>
      </c>
      <c r="E44" s="18">
        <f>COUNTIF('2021_2022_Estimates_pop_grps'!D:D,Admin2!D44)</f>
        <v>1</v>
      </c>
      <c r="F44" s="18" t="s">
        <v>239</v>
      </c>
      <c r="G44" s="18" t="s">
        <v>239</v>
      </c>
      <c r="H44" s="18" t="s">
        <v>239</v>
      </c>
      <c r="I44" s="18" t="s">
        <v>46</v>
      </c>
      <c r="J44" s="18" t="s">
        <v>175</v>
      </c>
      <c r="K44" s="18" t="s">
        <v>240</v>
      </c>
      <c r="L44" s="18" t="s">
        <v>241</v>
      </c>
      <c r="M44" s="19">
        <v>43327</v>
      </c>
      <c r="N44" s="19">
        <v>44463</v>
      </c>
      <c r="O44" s="18" t="s">
        <v>239</v>
      </c>
      <c r="P44" s="18">
        <v>2.8603800000000001</v>
      </c>
      <c r="Q44" s="18">
        <v>0.25115900000000002</v>
      </c>
    </row>
    <row r="45" spans="1:17" x14ac:dyDescent="0.3">
      <c r="A45" s="18">
        <v>44</v>
      </c>
      <c r="B45" s="18" t="s">
        <v>238</v>
      </c>
      <c r="C45" s="18" t="s">
        <v>52</v>
      </c>
      <c r="D45" s="18" t="s">
        <v>134</v>
      </c>
      <c r="E45" s="18">
        <f>COUNTIF('2021_2022_Estimates_pop_grps'!D:D,Admin2!D45)</f>
        <v>1</v>
      </c>
      <c r="F45" s="18" t="s">
        <v>239</v>
      </c>
      <c r="G45" s="18" t="s">
        <v>239</v>
      </c>
      <c r="H45" s="18" t="s">
        <v>239</v>
      </c>
      <c r="I45" s="18" t="s">
        <v>46</v>
      </c>
      <c r="J45" s="18" t="s">
        <v>175</v>
      </c>
      <c r="K45" s="18" t="s">
        <v>240</v>
      </c>
      <c r="L45" s="18" t="s">
        <v>241</v>
      </c>
      <c r="M45" s="19">
        <v>43327</v>
      </c>
      <c r="N45" s="19">
        <v>44463</v>
      </c>
      <c r="O45" s="18" t="s">
        <v>239</v>
      </c>
      <c r="P45" s="18">
        <v>2.8180719999999999</v>
      </c>
      <c r="Q45" s="18">
        <v>0.35041099999999997</v>
      </c>
    </row>
    <row r="46" spans="1:17" x14ac:dyDescent="0.3">
      <c r="A46" s="18">
        <v>45</v>
      </c>
      <c r="B46" s="18" t="s">
        <v>238</v>
      </c>
      <c r="C46" s="18" t="s">
        <v>53</v>
      </c>
      <c r="D46" s="18" t="s">
        <v>135</v>
      </c>
      <c r="E46" s="18">
        <f>COUNTIF('2021_2022_Estimates_pop_grps'!D:D,Admin2!D46)</f>
        <v>1</v>
      </c>
      <c r="F46" s="18" t="s">
        <v>239</v>
      </c>
      <c r="G46" s="18" t="s">
        <v>239</v>
      </c>
      <c r="H46" s="18" t="s">
        <v>239</v>
      </c>
      <c r="I46" s="18" t="s">
        <v>46</v>
      </c>
      <c r="J46" s="18" t="s">
        <v>175</v>
      </c>
      <c r="K46" s="18" t="s">
        <v>240</v>
      </c>
      <c r="L46" s="18" t="s">
        <v>241</v>
      </c>
      <c r="M46" s="19">
        <v>43327</v>
      </c>
      <c r="N46" s="19">
        <v>44463</v>
      </c>
      <c r="O46" s="18" t="s">
        <v>239</v>
      </c>
      <c r="P46" s="18">
        <v>3.0937459999999999</v>
      </c>
      <c r="Q46" s="18">
        <v>0.43626799999999999</v>
      </c>
    </row>
    <row r="47" spans="1:17" x14ac:dyDescent="0.3">
      <c r="A47" s="18">
        <v>46</v>
      </c>
      <c r="B47" s="18" t="s">
        <v>238</v>
      </c>
      <c r="C47" s="18" t="s">
        <v>54</v>
      </c>
      <c r="D47" s="18" t="s">
        <v>136</v>
      </c>
      <c r="E47" s="18">
        <f>COUNTIF('2021_2022_Estimates_pop_grps'!D:D,Admin2!D47)</f>
        <v>1</v>
      </c>
      <c r="F47" s="18" t="s">
        <v>239</v>
      </c>
      <c r="G47" s="18" t="s">
        <v>239</v>
      </c>
      <c r="H47" s="18" t="s">
        <v>239</v>
      </c>
      <c r="I47" s="18" t="s">
        <v>46</v>
      </c>
      <c r="J47" s="18" t="s">
        <v>175</v>
      </c>
      <c r="K47" s="18" t="s">
        <v>240</v>
      </c>
      <c r="L47" s="18" t="s">
        <v>241</v>
      </c>
      <c r="M47" s="19">
        <v>43327</v>
      </c>
      <c r="N47" s="19">
        <v>44463</v>
      </c>
      <c r="O47" s="18" t="s">
        <v>239</v>
      </c>
      <c r="P47" s="18">
        <v>3.6295660000000001</v>
      </c>
      <c r="Q47" s="18">
        <v>0.73999700000000002</v>
      </c>
    </row>
    <row r="48" spans="1:17" x14ac:dyDescent="0.3">
      <c r="A48" s="18">
        <v>47</v>
      </c>
      <c r="B48" s="18" t="s">
        <v>238</v>
      </c>
      <c r="C48" s="18" t="s">
        <v>55</v>
      </c>
      <c r="D48" s="18" t="s">
        <v>137</v>
      </c>
      <c r="E48" s="18">
        <f>COUNTIF('2021_2022_Estimates_pop_grps'!D:D,Admin2!D48)</f>
        <v>1</v>
      </c>
      <c r="F48" s="18" t="s">
        <v>239</v>
      </c>
      <c r="G48" s="18" t="s">
        <v>239</v>
      </c>
      <c r="H48" s="18" t="s">
        <v>239</v>
      </c>
      <c r="I48" s="18" t="s">
        <v>46</v>
      </c>
      <c r="J48" s="18" t="s">
        <v>175</v>
      </c>
      <c r="K48" s="18" t="s">
        <v>240</v>
      </c>
      <c r="L48" s="18" t="s">
        <v>241</v>
      </c>
      <c r="M48" s="19">
        <v>43327</v>
      </c>
      <c r="N48" s="19">
        <v>44463</v>
      </c>
      <c r="O48" s="18" t="s">
        <v>239</v>
      </c>
      <c r="P48" s="18">
        <v>2.5084550000000001</v>
      </c>
      <c r="Q48" s="18">
        <v>0.29326799999999997</v>
      </c>
    </row>
    <row r="49" spans="1:17" x14ac:dyDescent="0.3">
      <c r="A49" s="18">
        <v>48</v>
      </c>
      <c r="B49" s="18" t="s">
        <v>238</v>
      </c>
      <c r="C49" s="18" t="s">
        <v>57</v>
      </c>
      <c r="D49" s="18" t="s">
        <v>138</v>
      </c>
      <c r="E49" s="18">
        <f>COUNTIF('2021_2022_Estimates_pop_grps'!D:D,Admin2!D49)</f>
        <v>1</v>
      </c>
      <c r="F49" s="18" t="s">
        <v>239</v>
      </c>
      <c r="G49" s="18" t="s">
        <v>239</v>
      </c>
      <c r="H49" s="18" t="s">
        <v>239</v>
      </c>
      <c r="I49" s="18" t="s">
        <v>56</v>
      </c>
      <c r="J49" s="18" t="s">
        <v>176</v>
      </c>
      <c r="K49" s="18" t="s">
        <v>240</v>
      </c>
      <c r="L49" s="18" t="s">
        <v>241</v>
      </c>
      <c r="M49" s="19">
        <v>43327</v>
      </c>
      <c r="N49" s="19">
        <v>44463</v>
      </c>
      <c r="O49" s="18" t="s">
        <v>239</v>
      </c>
      <c r="P49" s="18">
        <v>5.5199720000000001</v>
      </c>
      <c r="Q49" s="18">
        <v>0.96138299999999999</v>
      </c>
    </row>
    <row r="50" spans="1:17" x14ac:dyDescent="0.3">
      <c r="A50" s="18">
        <v>49</v>
      </c>
      <c r="B50" s="18" t="s">
        <v>238</v>
      </c>
      <c r="C50" s="18" t="s">
        <v>58</v>
      </c>
      <c r="D50" s="18" t="s">
        <v>139</v>
      </c>
      <c r="E50" s="18">
        <f>COUNTIF('2021_2022_Estimates_pop_grps'!D:D,Admin2!D50)</f>
        <v>1</v>
      </c>
      <c r="F50" s="18" t="s">
        <v>239</v>
      </c>
      <c r="G50" s="18" t="s">
        <v>239</v>
      </c>
      <c r="H50" s="18" t="s">
        <v>239</v>
      </c>
      <c r="I50" s="18" t="s">
        <v>56</v>
      </c>
      <c r="J50" s="18" t="s">
        <v>176</v>
      </c>
      <c r="K50" s="18" t="s">
        <v>240</v>
      </c>
      <c r="L50" s="18" t="s">
        <v>241</v>
      </c>
      <c r="M50" s="19">
        <v>43327</v>
      </c>
      <c r="N50" s="19">
        <v>44463</v>
      </c>
      <c r="O50" s="18" t="s">
        <v>239</v>
      </c>
      <c r="P50" s="18">
        <v>2.3394189999999999</v>
      </c>
      <c r="Q50" s="18">
        <v>0.29642600000000002</v>
      </c>
    </row>
    <row r="51" spans="1:17" x14ac:dyDescent="0.3">
      <c r="A51" s="18">
        <v>50</v>
      </c>
      <c r="B51" s="18" t="s">
        <v>238</v>
      </c>
      <c r="C51" s="18" t="s">
        <v>59</v>
      </c>
      <c r="D51" s="18" t="s">
        <v>140</v>
      </c>
      <c r="E51" s="18">
        <f>COUNTIF('2021_2022_Estimates_pop_grps'!D:D,Admin2!D51)</f>
        <v>1</v>
      </c>
      <c r="F51" s="18" t="s">
        <v>239</v>
      </c>
      <c r="G51" s="18" t="s">
        <v>239</v>
      </c>
      <c r="H51" s="18" t="s">
        <v>239</v>
      </c>
      <c r="I51" s="18" t="s">
        <v>56</v>
      </c>
      <c r="J51" s="18" t="s">
        <v>176</v>
      </c>
      <c r="K51" s="18" t="s">
        <v>240</v>
      </c>
      <c r="L51" s="18" t="s">
        <v>241</v>
      </c>
      <c r="M51" s="19">
        <v>43327</v>
      </c>
      <c r="N51" s="19">
        <v>44463</v>
      </c>
      <c r="O51" s="18" t="s">
        <v>239</v>
      </c>
      <c r="P51" s="18">
        <v>4.2956180000000002</v>
      </c>
      <c r="Q51" s="18">
        <v>0.57007300000000005</v>
      </c>
    </row>
    <row r="52" spans="1:17" x14ac:dyDescent="0.3">
      <c r="A52" s="18">
        <v>51</v>
      </c>
      <c r="B52" s="18" t="s">
        <v>238</v>
      </c>
      <c r="C52" s="18" t="s">
        <v>60</v>
      </c>
      <c r="D52" s="18" t="s">
        <v>141</v>
      </c>
      <c r="E52" s="18">
        <f>COUNTIF('2021_2022_Estimates_pop_grps'!D:D,Admin2!D52)</f>
        <v>1</v>
      </c>
      <c r="F52" s="18" t="s">
        <v>239</v>
      </c>
      <c r="G52" s="18" t="s">
        <v>239</v>
      </c>
      <c r="H52" s="18" t="s">
        <v>239</v>
      </c>
      <c r="I52" s="18" t="s">
        <v>56</v>
      </c>
      <c r="J52" s="18" t="s">
        <v>176</v>
      </c>
      <c r="K52" s="18" t="s">
        <v>240</v>
      </c>
      <c r="L52" s="18" t="s">
        <v>241</v>
      </c>
      <c r="M52" s="19">
        <v>43327</v>
      </c>
      <c r="N52" s="19">
        <v>44463</v>
      </c>
      <c r="O52" s="18" t="s">
        <v>239</v>
      </c>
      <c r="P52" s="18">
        <v>3.321113</v>
      </c>
      <c r="Q52" s="18">
        <v>0.42622599999999999</v>
      </c>
    </row>
    <row r="53" spans="1:17" x14ac:dyDescent="0.3">
      <c r="A53" s="18">
        <v>52</v>
      </c>
      <c r="B53" s="18" t="s">
        <v>238</v>
      </c>
      <c r="C53" s="18" t="s">
        <v>61</v>
      </c>
      <c r="D53" s="18" t="s">
        <v>142</v>
      </c>
      <c r="E53" s="18">
        <f>COUNTIF('2021_2022_Estimates_pop_grps'!D:D,Admin2!D53)</f>
        <v>1</v>
      </c>
      <c r="F53" s="18" t="s">
        <v>239</v>
      </c>
      <c r="G53" s="18" t="s">
        <v>239</v>
      </c>
      <c r="H53" s="18" t="s">
        <v>239</v>
      </c>
      <c r="I53" s="18" t="s">
        <v>56</v>
      </c>
      <c r="J53" s="18" t="s">
        <v>176</v>
      </c>
      <c r="K53" s="18" t="s">
        <v>240</v>
      </c>
      <c r="L53" s="18" t="s">
        <v>241</v>
      </c>
      <c r="M53" s="19">
        <v>43327</v>
      </c>
      <c r="N53" s="19">
        <v>44463</v>
      </c>
      <c r="O53" s="18" t="s">
        <v>239</v>
      </c>
      <c r="P53" s="18">
        <v>4.0980049999999997</v>
      </c>
      <c r="Q53" s="18">
        <v>0.97487400000000002</v>
      </c>
    </row>
    <row r="54" spans="1:17" x14ac:dyDescent="0.3">
      <c r="A54" s="18">
        <v>53</v>
      </c>
      <c r="B54" s="18" t="s">
        <v>238</v>
      </c>
      <c r="C54" s="18" t="s">
        <v>62</v>
      </c>
      <c r="D54" s="18" t="s">
        <v>143</v>
      </c>
      <c r="E54" s="18">
        <f>COUNTIF('2021_2022_Estimates_pop_grps'!D:D,Admin2!D54)</f>
        <v>1</v>
      </c>
      <c r="F54" s="18" t="s">
        <v>239</v>
      </c>
      <c r="G54" s="18" t="s">
        <v>239</v>
      </c>
      <c r="H54" s="18" t="s">
        <v>239</v>
      </c>
      <c r="I54" s="18" t="s">
        <v>56</v>
      </c>
      <c r="J54" s="18" t="s">
        <v>176</v>
      </c>
      <c r="K54" s="18" t="s">
        <v>240</v>
      </c>
      <c r="L54" s="18" t="s">
        <v>241</v>
      </c>
      <c r="M54" s="19">
        <v>43327</v>
      </c>
      <c r="N54" s="19">
        <v>44463</v>
      </c>
      <c r="O54" s="18" t="s">
        <v>239</v>
      </c>
      <c r="P54" s="18">
        <v>2.9936060000000002</v>
      </c>
      <c r="Q54" s="18">
        <v>0.30290400000000001</v>
      </c>
    </row>
    <row r="55" spans="1:17" x14ac:dyDescent="0.3">
      <c r="A55" s="18">
        <v>54</v>
      </c>
      <c r="B55" s="18" t="s">
        <v>238</v>
      </c>
      <c r="C55" s="18" t="s">
        <v>63</v>
      </c>
      <c r="D55" s="18" t="s">
        <v>144</v>
      </c>
      <c r="E55" s="18">
        <f>COUNTIF('2021_2022_Estimates_pop_grps'!D:D,Admin2!D55)</f>
        <v>1</v>
      </c>
      <c r="F55" s="18" t="s">
        <v>239</v>
      </c>
      <c r="G55" s="18" t="s">
        <v>239</v>
      </c>
      <c r="H55" s="18" t="s">
        <v>239</v>
      </c>
      <c r="I55" s="18" t="s">
        <v>56</v>
      </c>
      <c r="J55" s="18" t="s">
        <v>176</v>
      </c>
      <c r="K55" s="18" t="s">
        <v>240</v>
      </c>
      <c r="L55" s="18" t="s">
        <v>241</v>
      </c>
      <c r="M55" s="19">
        <v>43327</v>
      </c>
      <c r="N55" s="19">
        <v>44463</v>
      </c>
      <c r="O55" s="18" t="s">
        <v>239</v>
      </c>
      <c r="P55" s="18">
        <v>1.5769299999999999</v>
      </c>
      <c r="Q55" s="18">
        <v>6.2169000000000002E-2</v>
      </c>
    </row>
    <row r="56" spans="1:17" x14ac:dyDescent="0.3">
      <c r="A56" s="18">
        <v>55</v>
      </c>
      <c r="B56" s="18" t="s">
        <v>238</v>
      </c>
      <c r="C56" s="18" t="s">
        <v>64</v>
      </c>
      <c r="D56" s="18" t="s">
        <v>145</v>
      </c>
      <c r="E56" s="18">
        <f>COUNTIF('2021_2022_Estimates_pop_grps'!D:D,Admin2!D56)</f>
        <v>1</v>
      </c>
      <c r="F56" s="18" t="s">
        <v>239</v>
      </c>
      <c r="G56" s="18" t="s">
        <v>239</v>
      </c>
      <c r="H56" s="18" t="s">
        <v>239</v>
      </c>
      <c r="I56" s="18" t="s">
        <v>56</v>
      </c>
      <c r="J56" s="18" t="s">
        <v>176</v>
      </c>
      <c r="K56" s="18" t="s">
        <v>240</v>
      </c>
      <c r="L56" s="18" t="s">
        <v>241</v>
      </c>
      <c r="M56" s="19">
        <v>43327</v>
      </c>
      <c r="N56" s="19">
        <v>44463</v>
      </c>
      <c r="O56" s="18" t="s">
        <v>239</v>
      </c>
      <c r="P56" s="18">
        <v>5.5625629999999999</v>
      </c>
      <c r="Q56" s="18">
        <v>0.55276400000000003</v>
      </c>
    </row>
    <row r="57" spans="1:17" x14ac:dyDescent="0.3">
      <c r="A57" s="18">
        <v>56</v>
      </c>
      <c r="B57" s="18" t="s">
        <v>238</v>
      </c>
      <c r="C57" s="18" t="s">
        <v>65</v>
      </c>
      <c r="D57" s="18" t="s">
        <v>146</v>
      </c>
      <c r="E57" s="18">
        <f>COUNTIF('2021_2022_Estimates_pop_grps'!D:D,Admin2!D57)</f>
        <v>1</v>
      </c>
      <c r="F57" s="18" t="s">
        <v>239</v>
      </c>
      <c r="G57" s="18" t="s">
        <v>239</v>
      </c>
      <c r="H57" s="18" t="s">
        <v>239</v>
      </c>
      <c r="I57" s="18" t="s">
        <v>56</v>
      </c>
      <c r="J57" s="18" t="s">
        <v>176</v>
      </c>
      <c r="K57" s="18" t="s">
        <v>240</v>
      </c>
      <c r="L57" s="18" t="s">
        <v>241</v>
      </c>
      <c r="M57" s="19">
        <v>43327</v>
      </c>
      <c r="N57" s="19">
        <v>44463</v>
      </c>
      <c r="O57" s="18" t="s">
        <v>239</v>
      </c>
      <c r="P57" s="18">
        <v>4.6008990000000001</v>
      </c>
      <c r="Q57" s="18">
        <v>0.42586299999999999</v>
      </c>
    </row>
    <row r="58" spans="1:17" x14ac:dyDescent="0.3">
      <c r="A58" s="18">
        <v>57</v>
      </c>
      <c r="B58" s="18" t="s">
        <v>238</v>
      </c>
      <c r="C58" s="18" t="s">
        <v>66</v>
      </c>
      <c r="D58" s="18" t="s">
        <v>147</v>
      </c>
      <c r="E58" s="18">
        <f>COUNTIF('2021_2022_Estimates_pop_grps'!D:D,Admin2!D58)</f>
        <v>1</v>
      </c>
      <c r="F58" s="18" t="s">
        <v>239</v>
      </c>
      <c r="G58" s="18" t="s">
        <v>239</v>
      </c>
      <c r="H58" s="18" t="s">
        <v>239</v>
      </c>
      <c r="I58" s="18" t="s">
        <v>56</v>
      </c>
      <c r="J58" s="18" t="s">
        <v>176</v>
      </c>
      <c r="K58" s="18" t="s">
        <v>240</v>
      </c>
      <c r="L58" s="18" t="s">
        <v>241</v>
      </c>
      <c r="M58" s="19">
        <v>43327</v>
      </c>
      <c r="N58" s="19">
        <v>44463</v>
      </c>
      <c r="O58" s="18" t="s">
        <v>239</v>
      </c>
      <c r="P58" s="18">
        <v>4.3727539999999996</v>
      </c>
      <c r="Q58" s="18">
        <v>0.42072100000000001</v>
      </c>
    </row>
    <row r="59" spans="1:17" x14ac:dyDescent="0.3">
      <c r="A59" s="18">
        <v>58</v>
      </c>
      <c r="B59" s="18" t="s">
        <v>238</v>
      </c>
      <c r="C59" s="18" t="s">
        <v>67</v>
      </c>
      <c r="D59" s="18" t="s">
        <v>148</v>
      </c>
      <c r="E59" s="18">
        <f>COUNTIF('2021_2022_Estimates_pop_grps'!D:D,Admin2!D59)</f>
        <v>1</v>
      </c>
      <c r="F59" s="18" t="s">
        <v>239</v>
      </c>
      <c r="G59" s="18" t="s">
        <v>239</v>
      </c>
      <c r="H59" s="18" t="s">
        <v>239</v>
      </c>
      <c r="I59" s="18" t="s">
        <v>56</v>
      </c>
      <c r="J59" s="18" t="s">
        <v>176</v>
      </c>
      <c r="K59" s="18" t="s">
        <v>240</v>
      </c>
      <c r="L59" s="18" t="s">
        <v>241</v>
      </c>
      <c r="M59" s="19">
        <v>43327</v>
      </c>
      <c r="N59" s="19">
        <v>44463</v>
      </c>
      <c r="O59" s="18" t="s">
        <v>239</v>
      </c>
      <c r="P59" s="18">
        <v>6.5014099999999999</v>
      </c>
      <c r="Q59" s="18">
        <v>0.97745000000000004</v>
      </c>
    </row>
    <row r="60" spans="1:17" x14ac:dyDescent="0.3">
      <c r="A60" s="18">
        <v>59</v>
      </c>
      <c r="B60" s="18" t="s">
        <v>238</v>
      </c>
      <c r="C60" s="18" t="s">
        <v>68</v>
      </c>
      <c r="D60" s="18" t="s">
        <v>149</v>
      </c>
      <c r="E60" s="18">
        <f>COUNTIF('2021_2022_Estimates_pop_grps'!D:D,Admin2!D60)</f>
        <v>1</v>
      </c>
      <c r="F60" s="18" t="s">
        <v>239</v>
      </c>
      <c r="G60" s="18" t="s">
        <v>239</v>
      </c>
      <c r="H60" s="18" t="s">
        <v>239</v>
      </c>
      <c r="I60" s="18" t="s">
        <v>56</v>
      </c>
      <c r="J60" s="18" t="s">
        <v>176</v>
      </c>
      <c r="K60" s="18" t="s">
        <v>240</v>
      </c>
      <c r="L60" s="18" t="s">
        <v>241</v>
      </c>
      <c r="M60" s="19">
        <v>43327</v>
      </c>
      <c r="N60" s="19">
        <v>44463</v>
      </c>
      <c r="O60" s="18" t="s">
        <v>239</v>
      </c>
      <c r="P60" s="18">
        <v>3.730607</v>
      </c>
      <c r="Q60" s="18">
        <v>0.39701399999999998</v>
      </c>
    </row>
    <row r="61" spans="1:17" x14ac:dyDescent="0.3">
      <c r="A61" s="18">
        <v>60</v>
      </c>
      <c r="B61" s="18" t="s">
        <v>238</v>
      </c>
      <c r="C61" s="18" t="s">
        <v>243</v>
      </c>
      <c r="D61" s="18" t="s">
        <v>244</v>
      </c>
      <c r="E61" s="18">
        <f>COUNTIF('2021_2022_Estimates_pop_grps'!D:D,Admin2!D61)</f>
        <v>0</v>
      </c>
      <c r="F61" s="18" t="s">
        <v>239</v>
      </c>
      <c r="G61" s="18" t="s">
        <v>239</v>
      </c>
      <c r="H61" s="18" t="s">
        <v>239</v>
      </c>
      <c r="I61" s="18" t="s">
        <v>69</v>
      </c>
      <c r="J61" s="18" t="s">
        <v>177</v>
      </c>
      <c r="K61" s="18" t="s">
        <v>240</v>
      </c>
      <c r="L61" s="18" t="s">
        <v>241</v>
      </c>
      <c r="M61" s="19">
        <v>43327</v>
      </c>
      <c r="N61" s="19">
        <v>44463</v>
      </c>
      <c r="O61" s="18" t="s">
        <v>239</v>
      </c>
      <c r="P61" s="18">
        <v>3.6760160000000002</v>
      </c>
      <c r="Q61" s="18">
        <v>0.86495599999999995</v>
      </c>
    </row>
    <row r="62" spans="1:17" x14ac:dyDescent="0.3">
      <c r="A62" s="18">
        <v>61</v>
      </c>
      <c r="B62" s="18" t="s">
        <v>238</v>
      </c>
      <c r="C62" s="18" t="s">
        <v>70</v>
      </c>
      <c r="D62" s="18" t="s">
        <v>150</v>
      </c>
      <c r="E62" s="18">
        <f>COUNTIF('2021_2022_Estimates_pop_grps'!D:D,Admin2!D62)</f>
        <v>1</v>
      </c>
      <c r="F62" s="18" t="s">
        <v>239</v>
      </c>
      <c r="G62" s="18" t="s">
        <v>239</v>
      </c>
      <c r="H62" s="18" t="s">
        <v>239</v>
      </c>
      <c r="I62" s="18" t="s">
        <v>69</v>
      </c>
      <c r="J62" s="18" t="s">
        <v>177</v>
      </c>
      <c r="K62" s="18" t="s">
        <v>240</v>
      </c>
      <c r="L62" s="18" t="s">
        <v>241</v>
      </c>
      <c r="M62" s="19">
        <v>43327</v>
      </c>
      <c r="N62" s="19">
        <v>44463</v>
      </c>
      <c r="O62" s="18" t="s">
        <v>239</v>
      </c>
      <c r="P62" s="18">
        <v>3.5591270000000002</v>
      </c>
      <c r="Q62" s="18">
        <v>0.363454</v>
      </c>
    </row>
    <row r="63" spans="1:17" x14ac:dyDescent="0.3">
      <c r="A63" s="18">
        <v>62</v>
      </c>
      <c r="B63" s="18" t="s">
        <v>238</v>
      </c>
      <c r="C63" s="18" t="s">
        <v>71</v>
      </c>
      <c r="D63" s="18" t="s">
        <v>151</v>
      </c>
      <c r="E63" s="18">
        <f>COUNTIF('2021_2022_Estimates_pop_grps'!D:D,Admin2!D63)</f>
        <v>1</v>
      </c>
      <c r="F63" s="18" t="s">
        <v>239</v>
      </c>
      <c r="G63" s="18" t="s">
        <v>239</v>
      </c>
      <c r="H63" s="18" t="s">
        <v>239</v>
      </c>
      <c r="I63" s="18" t="s">
        <v>69</v>
      </c>
      <c r="J63" s="18" t="s">
        <v>177</v>
      </c>
      <c r="K63" s="18" t="s">
        <v>240</v>
      </c>
      <c r="L63" s="18" t="s">
        <v>241</v>
      </c>
      <c r="M63" s="19">
        <v>43327</v>
      </c>
      <c r="N63" s="19">
        <v>44463</v>
      </c>
      <c r="O63" s="18" t="s">
        <v>239</v>
      </c>
      <c r="P63" s="18">
        <v>3.280481</v>
      </c>
      <c r="Q63" s="18">
        <v>0.36147800000000002</v>
      </c>
    </row>
    <row r="64" spans="1:17" x14ac:dyDescent="0.3">
      <c r="A64" s="18">
        <v>63</v>
      </c>
      <c r="B64" s="18" t="s">
        <v>238</v>
      </c>
      <c r="C64" s="18" t="s">
        <v>72</v>
      </c>
      <c r="D64" s="18" t="s">
        <v>152</v>
      </c>
      <c r="E64" s="18">
        <f>COUNTIF('2021_2022_Estimates_pop_grps'!D:D,Admin2!D64)</f>
        <v>1</v>
      </c>
      <c r="F64" s="18" t="s">
        <v>239</v>
      </c>
      <c r="G64" s="18" t="s">
        <v>239</v>
      </c>
      <c r="H64" s="18" t="s">
        <v>239</v>
      </c>
      <c r="I64" s="18" t="s">
        <v>69</v>
      </c>
      <c r="J64" s="18" t="s">
        <v>177</v>
      </c>
      <c r="K64" s="18" t="s">
        <v>240</v>
      </c>
      <c r="L64" s="18" t="s">
        <v>241</v>
      </c>
      <c r="M64" s="19">
        <v>43327</v>
      </c>
      <c r="N64" s="19">
        <v>44463</v>
      </c>
      <c r="O64" s="18" t="s">
        <v>239</v>
      </c>
      <c r="P64" s="18">
        <v>2.5166740000000001</v>
      </c>
      <c r="Q64" s="18">
        <v>0.36250599999999999</v>
      </c>
    </row>
    <row r="65" spans="1:17" x14ac:dyDescent="0.3">
      <c r="A65" s="18">
        <v>64</v>
      </c>
      <c r="B65" s="18" t="s">
        <v>238</v>
      </c>
      <c r="C65" s="18" t="s">
        <v>73</v>
      </c>
      <c r="D65" s="18" t="s">
        <v>153</v>
      </c>
      <c r="E65" s="18">
        <f>COUNTIF('2021_2022_Estimates_pop_grps'!D:D,Admin2!D65)</f>
        <v>1</v>
      </c>
      <c r="F65" s="18" t="s">
        <v>239</v>
      </c>
      <c r="G65" s="18" t="s">
        <v>239</v>
      </c>
      <c r="H65" s="18" t="s">
        <v>239</v>
      </c>
      <c r="I65" s="18" t="s">
        <v>69</v>
      </c>
      <c r="J65" s="18" t="s">
        <v>177</v>
      </c>
      <c r="K65" s="18" t="s">
        <v>240</v>
      </c>
      <c r="L65" s="18" t="s">
        <v>241</v>
      </c>
      <c r="M65" s="19">
        <v>43327</v>
      </c>
      <c r="N65" s="19">
        <v>44463</v>
      </c>
      <c r="O65" s="18" t="s">
        <v>239</v>
      </c>
      <c r="P65" s="18">
        <v>4.6702029999999999</v>
      </c>
      <c r="Q65" s="18">
        <v>0.92144800000000004</v>
      </c>
    </row>
    <row r="66" spans="1:17" x14ac:dyDescent="0.3">
      <c r="A66" s="18">
        <v>65</v>
      </c>
      <c r="B66" s="18" t="s">
        <v>238</v>
      </c>
      <c r="C66" s="18" t="s">
        <v>74</v>
      </c>
      <c r="D66" s="18" t="s">
        <v>154</v>
      </c>
      <c r="E66" s="18">
        <f>COUNTIF('2021_2022_Estimates_pop_grps'!D:D,Admin2!D66)</f>
        <v>1</v>
      </c>
      <c r="F66" s="18" t="s">
        <v>239</v>
      </c>
      <c r="G66" s="18" t="s">
        <v>239</v>
      </c>
      <c r="H66" s="18" t="s">
        <v>239</v>
      </c>
      <c r="I66" s="18" t="s">
        <v>69</v>
      </c>
      <c r="J66" s="18" t="s">
        <v>177</v>
      </c>
      <c r="K66" s="18" t="s">
        <v>240</v>
      </c>
      <c r="L66" s="18" t="s">
        <v>241</v>
      </c>
      <c r="M66" s="19">
        <v>43327</v>
      </c>
      <c r="N66" s="19">
        <v>44463</v>
      </c>
      <c r="O66" s="18" t="s">
        <v>239</v>
      </c>
      <c r="P66" s="18">
        <v>3.8275420000000002</v>
      </c>
      <c r="Q66" s="18">
        <v>0.607599</v>
      </c>
    </row>
    <row r="67" spans="1:17" x14ac:dyDescent="0.3">
      <c r="A67" s="18">
        <v>66</v>
      </c>
      <c r="B67" s="18" t="s">
        <v>238</v>
      </c>
      <c r="C67" s="18" t="s">
        <v>75</v>
      </c>
      <c r="D67" s="18" t="s">
        <v>155</v>
      </c>
      <c r="E67" s="18">
        <f>COUNTIF('2021_2022_Estimates_pop_grps'!D:D,Admin2!D67)</f>
        <v>1</v>
      </c>
      <c r="F67" s="18" t="s">
        <v>239</v>
      </c>
      <c r="G67" s="18" t="s">
        <v>239</v>
      </c>
      <c r="H67" s="18" t="s">
        <v>239</v>
      </c>
      <c r="I67" s="18" t="s">
        <v>69</v>
      </c>
      <c r="J67" s="18" t="s">
        <v>177</v>
      </c>
      <c r="K67" s="18" t="s">
        <v>240</v>
      </c>
      <c r="L67" s="18" t="s">
        <v>241</v>
      </c>
      <c r="M67" s="19">
        <v>43327</v>
      </c>
      <c r="N67" s="19">
        <v>44463</v>
      </c>
      <c r="O67" s="18" t="s">
        <v>239</v>
      </c>
      <c r="P67" s="18">
        <v>2.6126809999999998</v>
      </c>
      <c r="Q67" s="18">
        <v>0.32549699999999998</v>
      </c>
    </row>
    <row r="68" spans="1:17" x14ac:dyDescent="0.3">
      <c r="A68" s="18">
        <v>67</v>
      </c>
      <c r="B68" s="18" t="s">
        <v>238</v>
      </c>
      <c r="C68" s="18" t="s">
        <v>77</v>
      </c>
      <c r="D68" s="18" t="s">
        <v>156</v>
      </c>
      <c r="E68" s="18">
        <f>COUNTIF('2021_2022_Estimates_pop_grps'!D:D,Admin2!D68)</f>
        <v>1</v>
      </c>
      <c r="F68" s="18" t="s">
        <v>239</v>
      </c>
      <c r="G68" s="18" t="s">
        <v>239</v>
      </c>
      <c r="H68" s="18" t="s">
        <v>239</v>
      </c>
      <c r="I68" s="18" t="s">
        <v>76</v>
      </c>
      <c r="J68" s="18" t="s">
        <v>178</v>
      </c>
      <c r="K68" s="18" t="s">
        <v>240</v>
      </c>
      <c r="L68" s="18" t="s">
        <v>241</v>
      </c>
      <c r="M68" s="19">
        <v>43327</v>
      </c>
      <c r="N68" s="19">
        <v>44463</v>
      </c>
      <c r="O68" s="18" t="s">
        <v>239</v>
      </c>
      <c r="P68" s="18">
        <v>5.8780609999999998</v>
      </c>
      <c r="Q68" s="18">
        <v>0.82338199999999995</v>
      </c>
    </row>
    <row r="69" spans="1:17" x14ac:dyDescent="0.3">
      <c r="A69" s="18">
        <v>68</v>
      </c>
      <c r="B69" s="18" t="s">
        <v>238</v>
      </c>
      <c r="C69" s="18" t="s">
        <v>78</v>
      </c>
      <c r="D69" s="18" t="s">
        <v>157</v>
      </c>
      <c r="E69" s="18">
        <f>COUNTIF('2021_2022_Estimates_pop_grps'!D:D,Admin2!D69)</f>
        <v>1</v>
      </c>
      <c r="F69" s="18" t="s">
        <v>239</v>
      </c>
      <c r="G69" s="18" t="s">
        <v>239</v>
      </c>
      <c r="H69" s="18" t="s">
        <v>239</v>
      </c>
      <c r="I69" s="18" t="s">
        <v>76</v>
      </c>
      <c r="J69" s="18" t="s">
        <v>178</v>
      </c>
      <c r="K69" s="18" t="s">
        <v>240</v>
      </c>
      <c r="L69" s="18" t="s">
        <v>241</v>
      </c>
      <c r="M69" s="19">
        <v>43327</v>
      </c>
      <c r="N69" s="19">
        <v>44463</v>
      </c>
      <c r="O69" s="18" t="s">
        <v>239</v>
      </c>
      <c r="P69" s="18">
        <v>14.016800999999999</v>
      </c>
      <c r="Q69" s="18">
        <v>5.0943969999999998</v>
      </c>
    </row>
    <row r="70" spans="1:17" x14ac:dyDescent="0.3">
      <c r="A70" s="18">
        <v>69</v>
      </c>
      <c r="B70" s="18" t="s">
        <v>238</v>
      </c>
      <c r="C70" s="18" t="s">
        <v>79</v>
      </c>
      <c r="D70" s="18" t="s">
        <v>158</v>
      </c>
      <c r="E70" s="18">
        <f>COUNTIF('2021_2022_Estimates_pop_grps'!D:D,Admin2!D70)</f>
        <v>1</v>
      </c>
      <c r="F70" s="18" t="s">
        <v>239</v>
      </c>
      <c r="G70" s="18" t="s">
        <v>239</v>
      </c>
      <c r="H70" s="18" t="s">
        <v>239</v>
      </c>
      <c r="I70" s="18" t="s">
        <v>76</v>
      </c>
      <c r="J70" s="18" t="s">
        <v>178</v>
      </c>
      <c r="K70" s="18" t="s">
        <v>240</v>
      </c>
      <c r="L70" s="18" t="s">
        <v>241</v>
      </c>
      <c r="M70" s="19">
        <v>43327</v>
      </c>
      <c r="N70" s="19">
        <v>44463</v>
      </c>
      <c r="O70" s="18" t="s">
        <v>239</v>
      </c>
      <c r="P70" s="18">
        <v>5.888782</v>
      </c>
      <c r="Q70" s="18">
        <v>1.5732600000000001</v>
      </c>
    </row>
    <row r="71" spans="1:17" x14ac:dyDescent="0.3">
      <c r="A71" s="18">
        <v>70</v>
      </c>
      <c r="B71" s="18" t="s">
        <v>238</v>
      </c>
      <c r="C71" s="18" t="s">
        <v>81</v>
      </c>
      <c r="D71" s="18" t="s">
        <v>159</v>
      </c>
      <c r="E71" s="18">
        <f>COUNTIF('2021_2022_Estimates_pop_grps'!D:D,Admin2!D71)</f>
        <v>1</v>
      </c>
      <c r="F71" s="18" t="s">
        <v>239</v>
      </c>
      <c r="G71" s="18" t="s">
        <v>239</v>
      </c>
      <c r="H71" s="18" t="s">
        <v>239</v>
      </c>
      <c r="I71" s="18" t="s">
        <v>80</v>
      </c>
      <c r="J71" s="18" t="s">
        <v>179</v>
      </c>
      <c r="K71" s="18" t="s">
        <v>240</v>
      </c>
      <c r="L71" s="18" t="s">
        <v>241</v>
      </c>
      <c r="M71" s="19">
        <v>43327</v>
      </c>
      <c r="N71" s="19">
        <v>44463</v>
      </c>
      <c r="O71" s="18" t="s">
        <v>239</v>
      </c>
      <c r="P71" s="18">
        <v>5.8526949999999998</v>
      </c>
      <c r="Q71" s="18">
        <v>0.65874100000000002</v>
      </c>
    </row>
    <row r="72" spans="1:17" x14ac:dyDescent="0.3">
      <c r="A72" s="18">
        <v>71</v>
      </c>
      <c r="B72" s="18" t="s">
        <v>238</v>
      </c>
      <c r="C72" s="18" t="s">
        <v>82</v>
      </c>
      <c r="D72" s="18" t="s">
        <v>160</v>
      </c>
      <c r="E72" s="18">
        <f>COUNTIF('2021_2022_Estimates_pop_grps'!D:D,Admin2!D72)</f>
        <v>1</v>
      </c>
      <c r="F72" s="18" t="s">
        <v>239</v>
      </c>
      <c r="G72" s="18" t="s">
        <v>239</v>
      </c>
      <c r="H72" s="18" t="s">
        <v>239</v>
      </c>
      <c r="I72" s="18" t="s">
        <v>80</v>
      </c>
      <c r="J72" s="18" t="s">
        <v>179</v>
      </c>
      <c r="K72" s="18" t="s">
        <v>240</v>
      </c>
      <c r="L72" s="18" t="s">
        <v>241</v>
      </c>
      <c r="M72" s="19">
        <v>43327</v>
      </c>
      <c r="N72" s="19">
        <v>44463</v>
      </c>
      <c r="O72" s="18" t="s">
        <v>239</v>
      </c>
      <c r="P72" s="18">
        <v>4.1958929999999999</v>
      </c>
      <c r="Q72" s="18">
        <v>0.78359999999999996</v>
      </c>
    </row>
    <row r="73" spans="1:17" x14ac:dyDescent="0.3">
      <c r="A73" s="18">
        <v>72</v>
      </c>
      <c r="B73" s="18" t="s">
        <v>238</v>
      </c>
      <c r="C73" s="18" t="s">
        <v>83</v>
      </c>
      <c r="D73" s="18" t="s">
        <v>161</v>
      </c>
      <c r="E73" s="18">
        <f>COUNTIF('2021_2022_Estimates_pop_grps'!D:D,Admin2!D73)</f>
        <v>1</v>
      </c>
      <c r="F73" s="18" t="s">
        <v>239</v>
      </c>
      <c r="G73" s="18" t="s">
        <v>239</v>
      </c>
      <c r="H73" s="18" t="s">
        <v>239</v>
      </c>
      <c r="I73" s="18" t="s">
        <v>80</v>
      </c>
      <c r="J73" s="18" t="s">
        <v>179</v>
      </c>
      <c r="K73" s="18" t="s">
        <v>240</v>
      </c>
      <c r="L73" s="18" t="s">
        <v>241</v>
      </c>
      <c r="M73" s="19">
        <v>43327</v>
      </c>
      <c r="N73" s="19">
        <v>44463</v>
      </c>
      <c r="O73" s="18" t="s">
        <v>239</v>
      </c>
      <c r="P73" s="18">
        <v>4.0543990000000001</v>
      </c>
      <c r="Q73" s="18">
        <v>0.62645399999999996</v>
      </c>
    </row>
    <row r="74" spans="1:17" x14ac:dyDescent="0.3">
      <c r="A74" s="18">
        <v>73</v>
      </c>
      <c r="B74" s="18" t="s">
        <v>238</v>
      </c>
      <c r="C74" s="18" t="s">
        <v>84</v>
      </c>
      <c r="D74" s="18" t="s">
        <v>162</v>
      </c>
      <c r="E74" s="18">
        <f>COUNTIF('2021_2022_Estimates_pop_grps'!D:D,Admin2!D74)</f>
        <v>1</v>
      </c>
      <c r="F74" s="18" t="s">
        <v>239</v>
      </c>
      <c r="G74" s="18" t="s">
        <v>239</v>
      </c>
      <c r="H74" s="18" t="s">
        <v>239</v>
      </c>
      <c r="I74" s="18" t="s">
        <v>80</v>
      </c>
      <c r="J74" s="18" t="s">
        <v>179</v>
      </c>
      <c r="K74" s="18" t="s">
        <v>240</v>
      </c>
      <c r="L74" s="18" t="s">
        <v>241</v>
      </c>
      <c r="M74" s="19">
        <v>43327</v>
      </c>
      <c r="N74" s="19">
        <v>44463</v>
      </c>
      <c r="O74" s="18" t="s">
        <v>239</v>
      </c>
      <c r="P74" s="18">
        <v>3.1245750000000001</v>
      </c>
      <c r="Q74" s="18">
        <v>0.41441800000000001</v>
      </c>
    </row>
    <row r="75" spans="1:17" x14ac:dyDescent="0.3">
      <c r="A75" s="18">
        <v>74</v>
      </c>
      <c r="B75" s="18" t="s">
        <v>238</v>
      </c>
      <c r="C75" s="18" t="s">
        <v>85</v>
      </c>
      <c r="D75" s="18" t="s">
        <v>163</v>
      </c>
      <c r="E75" s="18">
        <f>COUNTIF('2021_2022_Estimates_pop_grps'!D:D,Admin2!D75)</f>
        <v>1</v>
      </c>
      <c r="F75" s="18" t="s">
        <v>239</v>
      </c>
      <c r="G75" s="18" t="s">
        <v>239</v>
      </c>
      <c r="H75" s="18" t="s">
        <v>239</v>
      </c>
      <c r="I75" s="18" t="s">
        <v>80</v>
      </c>
      <c r="J75" s="18" t="s">
        <v>179</v>
      </c>
      <c r="K75" s="18" t="s">
        <v>240</v>
      </c>
      <c r="L75" s="18" t="s">
        <v>241</v>
      </c>
      <c r="M75" s="19">
        <v>43327</v>
      </c>
      <c r="N75" s="19">
        <v>44463</v>
      </c>
      <c r="O75" s="18" t="s">
        <v>239</v>
      </c>
      <c r="P75" s="18">
        <v>3.6242220000000001</v>
      </c>
      <c r="Q75" s="18">
        <v>0.47905700000000001</v>
      </c>
    </row>
    <row r="76" spans="1:17" x14ac:dyDescent="0.3">
      <c r="A76" s="18">
        <v>75</v>
      </c>
      <c r="B76" s="18" t="s">
        <v>238</v>
      </c>
      <c r="C76" s="18" t="s">
        <v>86</v>
      </c>
      <c r="D76" s="18" t="s">
        <v>164</v>
      </c>
      <c r="E76" s="18">
        <f>COUNTIF('2021_2022_Estimates_pop_grps'!D:D,Admin2!D76)</f>
        <v>1</v>
      </c>
      <c r="F76" s="18" t="s">
        <v>239</v>
      </c>
      <c r="G76" s="18" t="s">
        <v>239</v>
      </c>
      <c r="H76" s="18" t="s">
        <v>239</v>
      </c>
      <c r="I76" s="18" t="s">
        <v>80</v>
      </c>
      <c r="J76" s="18" t="s">
        <v>179</v>
      </c>
      <c r="K76" s="18" t="s">
        <v>240</v>
      </c>
      <c r="L76" s="18" t="s">
        <v>241</v>
      </c>
      <c r="M76" s="19">
        <v>43327</v>
      </c>
      <c r="N76" s="19">
        <v>44463</v>
      </c>
      <c r="O76" s="18" t="s">
        <v>239</v>
      </c>
      <c r="P76" s="18">
        <v>3.220148</v>
      </c>
      <c r="Q76" s="18">
        <v>0.46638000000000002</v>
      </c>
    </row>
    <row r="77" spans="1:17" x14ac:dyDescent="0.3">
      <c r="A77" s="18">
        <v>76</v>
      </c>
      <c r="B77" s="18" t="s">
        <v>238</v>
      </c>
      <c r="C77" s="18" t="s">
        <v>87</v>
      </c>
      <c r="D77" s="18" t="s">
        <v>165</v>
      </c>
      <c r="E77" s="18">
        <f>COUNTIF('2021_2022_Estimates_pop_grps'!D:D,Admin2!D77)</f>
        <v>1</v>
      </c>
      <c r="F77" s="18" t="s">
        <v>239</v>
      </c>
      <c r="G77" s="18" t="s">
        <v>239</v>
      </c>
      <c r="H77" s="18" t="s">
        <v>239</v>
      </c>
      <c r="I77" s="18" t="s">
        <v>80</v>
      </c>
      <c r="J77" s="18" t="s">
        <v>179</v>
      </c>
      <c r="K77" s="18" t="s">
        <v>240</v>
      </c>
      <c r="L77" s="18" t="s">
        <v>241</v>
      </c>
      <c r="M77" s="19">
        <v>43327</v>
      </c>
      <c r="N77" s="19">
        <v>44463</v>
      </c>
      <c r="O77" s="18" t="s">
        <v>239</v>
      </c>
      <c r="P77" s="18">
        <v>3.8629370000000001</v>
      </c>
      <c r="Q77" s="18">
        <v>0.75182400000000005</v>
      </c>
    </row>
    <row r="78" spans="1:17" x14ac:dyDescent="0.3">
      <c r="A78" s="18">
        <v>77</v>
      </c>
      <c r="B78" s="18" t="s">
        <v>238</v>
      </c>
      <c r="C78" s="18" t="s">
        <v>88</v>
      </c>
      <c r="D78" s="18" t="s">
        <v>166</v>
      </c>
      <c r="E78" s="18">
        <f>COUNTIF('2021_2022_Estimates_pop_grps'!D:D,Admin2!D78)</f>
        <v>1</v>
      </c>
      <c r="F78" s="18" t="s">
        <v>239</v>
      </c>
      <c r="G78" s="18" t="s">
        <v>239</v>
      </c>
      <c r="H78" s="18" t="s">
        <v>239</v>
      </c>
      <c r="I78" s="18" t="s">
        <v>80</v>
      </c>
      <c r="J78" s="18" t="s">
        <v>179</v>
      </c>
      <c r="K78" s="18" t="s">
        <v>240</v>
      </c>
      <c r="L78" s="18" t="s">
        <v>241</v>
      </c>
      <c r="M78" s="19">
        <v>43327</v>
      </c>
      <c r="N78" s="19">
        <v>44463</v>
      </c>
      <c r="O78" s="18" t="s">
        <v>239</v>
      </c>
      <c r="P78" s="18">
        <v>5.672123</v>
      </c>
      <c r="Q78" s="18">
        <v>0.525752</v>
      </c>
    </row>
    <row r="79" spans="1:17" x14ac:dyDescent="0.3">
      <c r="A79" s="18">
        <v>78</v>
      </c>
      <c r="B79" s="18" t="s">
        <v>238</v>
      </c>
      <c r="C79" s="18" t="s">
        <v>89</v>
      </c>
      <c r="D79" s="18" t="s">
        <v>167</v>
      </c>
      <c r="E79" s="18">
        <f>COUNTIF('2021_2022_Estimates_pop_grps'!D:D,Admin2!D79)</f>
        <v>1</v>
      </c>
      <c r="F79" s="18" t="s">
        <v>239</v>
      </c>
      <c r="G79" s="18" t="s">
        <v>239</v>
      </c>
      <c r="H79" s="18" t="s">
        <v>239</v>
      </c>
      <c r="I79" s="18" t="s">
        <v>80</v>
      </c>
      <c r="J79" s="18" t="s">
        <v>179</v>
      </c>
      <c r="K79" s="18" t="s">
        <v>240</v>
      </c>
      <c r="L79" s="18" t="s">
        <v>241</v>
      </c>
      <c r="M79" s="19">
        <v>43327</v>
      </c>
      <c r="N79" s="19">
        <v>44463</v>
      </c>
      <c r="O79" s="18" t="s">
        <v>239</v>
      </c>
      <c r="P79" s="18">
        <v>5.8600810000000001</v>
      </c>
      <c r="Q79" s="18">
        <v>1.017374</v>
      </c>
    </row>
    <row r="80" spans="1:17" x14ac:dyDescent="0.3">
      <c r="A80" s="18">
        <v>79</v>
      </c>
      <c r="B80" s="18" t="s">
        <v>238</v>
      </c>
      <c r="C80" s="18" t="s">
        <v>90</v>
      </c>
      <c r="D80" s="18" t="s">
        <v>168</v>
      </c>
      <c r="E80" s="18">
        <f>COUNTIF('2021_2022_Estimates_pop_grps'!D:D,Admin2!D80)</f>
        <v>1</v>
      </c>
      <c r="F80" s="18" t="s">
        <v>239</v>
      </c>
      <c r="G80" s="18" t="s">
        <v>239</v>
      </c>
      <c r="H80" s="18" t="s">
        <v>239</v>
      </c>
      <c r="I80" s="18" t="s">
        <v>80</v>
      </c>
      <c r="J80" s="18" t="s">
        <v>179</v>
      </c>
      <c r="K80" s="18" t="s">
        <v>240</v>
      </c>
      <c r="L80" s="18" t="s">
        <v>241</v>
      </c>
      <c r="M80" s="19">
        <v>43327</v>
      </c>
      <c r="N80" s="19">
        <v>44463</v>
      </c>
      <c r="O80" s="18" t="s">
        <v>239</v>
      </c>
      <c r="P80" s="18">
        <v>5.1728370000000004</v>
      </c>
      <c r="Q80" s="18">
        <v>0.71709599999999996</v>
      </c>
    </row>
  </sheetData>
  <autoFilter ref="A1:AP80" xr:uid="{167B56FA-8C29-4626-A9EF-41649FC2B2FA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41247-37FB-421C-AE31-CEAA0E582C5D}">
  <dimension ref="A1:B9"/>
  <sheetViews>
    <sheetView showGridLines="0" zoomScale="90" zoomScaleNormal="90" workbookViewId="0">
      <selection activeCell="A3" sqref="A3"/>
    </sheetView>
  </sheetViews>
  <sheetFormatPr defaultRowHeight="14.4" x14ac:dyDescent="0.3"/>
  <cols>
    <col min="1" max="1" width="97.6640625" bestFit="1" customWidth="1"/>
    <col min="2" max="2" width="87.6640625" bestFit="1" customWidth="1"/>
  </cols>
  <sheetData>
    <row r="1" spans="1:2" x14ac:dyDescent="0.3">
      <c r="A1" t="s">
        <v>217</v>
      </c>
      <c r="B1" t="s">
        <v>218</v>
      </c>
    </row>
    <row r="2" spans="1:2" x14ac:dyDescent="0.3">
      <c r="A2" t="s">
        <v>202</v>
      </c>
      <c r="B2" t="s">
        <v>210</v>
      </c>
    </row>
    <row r="3" spans="1:2" x14ac:dyDescent="0.3">
      <c r="A3" t="s">
        <v>203</v>
      </c>
      <c r="B3" t="s">
        <v>211</v>
      </c>
    </row>
    <row r="4" spans="1:2" x14ac:dyDescent="0.3">
      <c r="A4" t="s">
        <v>204</v>
      </c>
      <c r="B4" t="s">
        <v>212</v>
      </c>
    </row>
    <row r="5" spans="1:2" x14ac:dyDescent="0.3">
      <c r="A5" t="s">
        <v>205</v>
      </c>
      <c r="B5" t="s">
        <v>213</v>
      </c>
    </row>
    <row r="6" spans="1:2" x14ac:dyDescent="0.3">
      <c r="A6" t="s">
        <v>206</v>
      </c>
      <c r="B6" t="s">
        <v>214</v>
      </c>
    </row>
    <row r="7" spans="1:2" x14ac:dyDescent="0.3">
      <c r="A7" t="s">
        <v>207</v>
      </c>
      <c r="B7" t="s">
        <v>215</v>
      </c>
    </row>
    <row r="8" spans="1:2" x14ac:dyDescent="0.3">
      <c r="A8" s="10" t="s">
        <v>208</v>
      </c>
      <c r="B8" t="s">
        <v>209</v>
      </c>
    </row>
    <row r="9" spans="1:2" x14ac:dyDescent="0.3">
      <c r="A9" s="13" t="s">
        <v>220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F47B4-871A-4372-B506-B9B3F1DB06BC}">
  <sheetPr>
    <pageSetUpPr fitToPage="1"/>
  </sheetPr>
  <dimension ref="A1:AD79"/>
  <sheetViews>
    <sheetView zoomScale="80" zoomScaleNormal="80" workbookViewId="0">
      <pane ySplit="1" topLeftCell="A2" activePane="bottomLeft" state="frozen"/>
      <selection pane="bottomLeft" activeCell="R35" sqref="R35:S36"/>
    </sheetView>
  </sheetViews>
  <sheetFormatPr defaultRowHeight="14.4" x14ac:dyDescent="0.3"/>
  <cols>
    <col min="1" max="1" width="21.6640625" bestFit="1" customWidth="1"/>
    <col min="2" max="2" width="12.5546875" customWidth="1"/>
    <col min="3" max="3" width="16.44140625" customWidth="1"/>
    <col min="4" max="4" width="12.5546875" customWidth="1"/>
    <col min="5" max="5" width="24.44140625" style="1" bestFit="1" customWidth="1"/>
    <col min="6" max="6" width="11.109375" style="3" customWidth="1"/>
    <col min="7" max="7" width="15" style="3" customWidth="1"/>
    <col min="8" max="8" width="23" style="1" bestFit="1" customWidth="1"/>
    <col min="9" max="9" width="13" style="1" customWidth="1"/>
    <col min="10" max="10" width="28.88671875" bestFit="1" customWidth="1"/>
    <col min="11" max="11" width="13.6640625" style="1" bestFit="1" customWidth="1"/>
    <col min="12" max="12" width="12.33203125" style="1" bestFit="1" customWidth="1"/>
    <col min="13" max="13" width="22.44140625" style="1" bestFit="1" customWidth="1"/>
    <col min="14" max="14" width="23.44140625" bestFit="1" customWidth="1"/>
    <col min="15" max="15" width="27.33203125" bestFit="1" customWidth="1"/>
    <col min="16" max="16" width="25.6640625" bestFit="1" customWidth="1"/>
    <col min="17" max="17" width="29.5546875" bestFit="1" customWidth="1"/>
    <col min="18" max="18" width="31.33203125" bestFit="1" customWidth="1"/>
    <col min="19" max="19" width="35.109375" bestFit="1" customWidth="1"/>
    <col min="20" max="20" width="33.44140625" bestFit="1" customWidth="1"/>
    <col min="21" max="21" width="37.33203125" bestFit="1" customWidth="1"/>
    <col min="22" max="22" width="25.33203125" bestFit="1" customWidth="1"/>
    <col min="23" max="23" width="29.5546875" bestFit="1" customWidth="1"/>
    <col min="24" max="24" width="28" bestFit="1" customWidth="1"/>
    <col min="25" max="25" width="31.33203125" bestFit="1" customWidth="1"/>
    <col min="26" max="26" width="26.6640625" bestFit="1" customWidth="1"/>
    <col min="27" max="27" width="28.44140625" bestFit="1" customWidth="1"/>
    <col min="28" max="28" width="26.6640625" bestFit="1" customWidth="1"/>
    <col min="29" max="29" width="28.33203125" bestFit="1" customWidth="1"/>
    <col min="30" max="30" width="20.6640625" bestFit="1" customWidth="1"/>
  </cols>
  <sheetData>
    <row r="1" spans="1:30" s="9" customFormat="1" x14ac:dyDescent="0.3">
      <c r="A1" s="7" t="s">
        <v>0</v>
      </c>
      <c r="B1" s="7" t="s">
        <v>169</v>
      </c>
      <c r="C1" s="7" t="s">
        <v>1</v>
      </c>
      <c r="D1" s="7" t="s">
        <v>2</v>
      </c>
      <c r="E1" s="7" t="s">
        <v>216</v>
      </c>
      <c r="F1" s="7" t="s">
        <v>182</v>
      </c>
      <c r="G1" s="7" t="s">
        <v>181</v>
      </c>
      <c r="H1" s="7" t="s">
        <v>217</v>
      </c>
      <c r="I1" s="7" t="s">
        <v>180</v>
      </c>
      <c r="J1" s="7" t="s">
        <v>221</v>
      </c>
      <c r="K1" s="8" t="s">
        <v>183</v>
      </c>
      <c r="L1" s="8" t="s">
        <v>184</v>
      </c>
      <c r="M1" s="8" t="s">
        <v>185</v>
      </c>
      <c r="N1" s="11" t="s">
        <v>186</v>
      </c>
      <c r="O1" s="11" t="s">
        <v>187</v>
      </c>
      <c r="P1" s="11" t="s">
        <v>188</v>
      </c>
      <c r="Q1" s="11" t="s">
        <v>189</v>
      </c>
      <c r="R1" s="11" t="s">
        <v>190</v>
      </c>
      <c r="S1" s="11" t="s">
        <v>191</v>
      </c>
      <c r="T1" s="11" t="s">
        <v>192</v>
      </c>
      <c r="U1" s="11" t="s">
        <v>193</v>
      </c>
      <c r="V1" s="11" t="s">
        <v>194</v>
      </c>
      <c r="W1" s="11" t="s">
        <v>195</v>
      </c>
      <c r="X1" s="11" t="s">
        <v>196</v>
      </c>
      <c r="Y1" s="11" t="s">
        <v>197</v>
      </c>
      <c r="Z1" s="11" t="s">
        <v>198</v>
      </c>
      <c r="AA1" s="11" t="s">
        <v>199</v>
      </c>
      <c r="AB1" s="11" t="s">
        <v>200</v>
      </c>
      <c r="AC1" s="11" t="s">
        <v>201</v>
      </c>
      <c r="AD1" s="11" t="s">
        <v>219</v>
      </c>
    </row>
    <row r="2" spans="1:30" x14ac:dyDescent="0.3">
      <c r="A2" t="s">
        <v>3</v>
      </c>
      <c r="B2" t="s">
        <v>170</v>
      </c>
      <c r="C2" t="s">
        <v>4</v>
      </c>
      <c r="D2" t="s">
        <v>91</v>
      </c>
      <c r="E2" s="1">
        <v>509958.03912986431</v>
      </c>
      <c r="F2" s="1">
        <f t="shared" ref="F2:F33" si="0">E2*0.035</f>
        <v>17848.531369545253</v>
      </c>
      <c r="G2" s="1">
        <f t="shared" ref="G2:G33" si="1">E2*0.01</f>
        <v>5099.580391298643</v>
      </c>
      <c r="H2" s="1">
        <f>E2+F2-G2</f>
        <v>522706.99010811094</v>
      </c>
      <c r="I2" s="1">
        <f>H2-E2</f>
        <v>12748.950978246634</v>
      </c>
      <c r="J2" s="5">
        <f>H2-K2-L2</f>
        <v>315262.99010811094</v>
      </c>
      <c r="K2" s="1">
        <v>142242</v>
      </c>
      <c r="L2" s="1">
        <v>65202</v>
      </c>
      <c r="M2" s="1">
        <v>6165</v>
      </c>
      <c r="N2" s="6">
        <v>7.3999999999999996E-2</v>
      </c>
      <c r="O2" s="5">
        <f>N2*H2</f>
        <v>38680.31726800021</v>
      </c>
      <c r="P2" s="6">
        <v>9.74E-2</v>
      </c>
      <c r="Q2" s="5">
        <f t="shared" ref="Q2:Q33" si="2">P2*H2</f>
        <v>50911.660836530005</v>
      </c>
      <c r="R2" s="6">
        <v>0.154</v>
      </c>
      <c r="S2" s="5">
        <f t="shared" ref="S2:S33" si="3">R2*H2</f>
        <v>80496.876476649079</v>
      </c>
      <c r="T2" s="6">
        <v>0.159</v>
      </c>
      <c r="U2" s="5">
        <f t="shared" ref="U2:U33" si="4">T2*H2</f>
        <v>83110.41142718964</v>
      </c>
      <c r="V2" s="6">
        <v>0.23199999999999998</v>
      </c>
      <c r="W2" s="5">
        <f t="shared" ref="W2:W33" si="5">V2*H2</f>
        <v>121268.02170508173</v>
      </c>
      <c r="X2" s="6">
        <v>0.24099999999999999</v>
      </c>
      <c r="Y2" s="5">
        <f t="shared" ref="Y2:Y33" si="6">X2*H2</f>
        <v>125972.38461605474</v>
      </c>
      <c r="Z2" s="6">
        <v>2.3499999999999997E-2</v>
      </c>
      <c r="AA2" s="5">
        <f t="shared" ref="AA2:AA33" si="7">Z2*H2</f>
        <v>12283.614267540604</v>
      </c>
      <c r="AB2" s="6">
        <v>1.9099999999999999E-2</v>
      </c>
      <c r="AC2" s="5">
        <f t="shared" ref="AC2:AC33" si="8">AB2*H2</f>
        <v>9983.7035110649176</v>
      </c>
      <c r="AD2" s="12">
        <f>0.15*H2</f>
        <v>78406.048516216644</v>
      </c>
    </row>
    <row r="3" spans="1:30" x14ac:dyDescent="0.3">
      <c r="A3" t="s">
        <v>3</v>
      </c>
      <c r="B3" t="s">
        <v>170</v>
      </c>
      <c r="C3" t="s">
        <v>5</v>
      </c>
      <c r="D3" t="s">
        <v>92</v>
      </c>
      <c r="E3" s="1">
        <v>226982.70286015063</v>
      </c>
      <c r="F3" s="1">
        <f t="shared" si="0"/>
        <v>7944.3946001052727</v>
      </c>
      <c r="G3" s="1">
        <f t="shared" si="1"/>
        <v>2269.8270286015063</v>
      </c>
      <c r="H3" s="1">
        <f t="shared" ref="H3:H66" si="9">E3+F3-G3</f>
        <v>232657.27043165438</v>
      </c>
      <c r="I3" s="1">
        <f t="shared" ref="I3:I33" si="10">H3-E3</f>
        <v>5674.5675715037505</v>
      </c>
      <c r="J3" s="5">
        <f t="shared" ref="J3:J66" si="11">H3-K3-L3</f>
        <v>148271.27043165438</v>
      </c>
      <c r="K3" s="1">
        <v>28411</v>
      </c>
      <c r="L3" s="1">
        <v>55975</v>
      </c>
      <c r="N3" s="6">
        <v>1.6299999999999999E-2</v>
      </c>
      <c r="O3" s="5">
        <f t="shared" ref="O3:O33" si="12">N3*H3</f>
        <v>3792.3135080359662</v>
      </c>
      <c r="P3" s="6">
        <v>3.0099999999999998E-2</v>
      </c>
      <c r="Q3" s="5">
        <f t="shared" si="2"/>
        <v>7002.9838399927967</v>
      </c>
      <c r="R3" s="6">
        <v>5.7500000000000002E-2</v>
      </c>
      <c r="S3" s="5">
        <f t="shared" si="3"/>
        <v>13377.793049820128</v>
      </c>
      <c r="T3" s="6">
        <v>5.8099999999999999E-2</v>
      </c>
      <c r="U3" s="5">
        <f t="shared" si="4"/>
        <v>13517.387412079119</v>
      </c>
      <c r="V3" s="6">
        <v>0.32800000000000001</v>
      </c>
      <c r="W3" s="5">
        <f t="shared" si="5"/>
        <v>76311.584701582644</v>
      </c>
      <c r="X3" s="6">
        <v>0.32</v>
      </c>
      <c r="Y3" s="5">
        <f t="shared" si="6"/>
        <v>74450.326538129404</v>
      </c>
      <c r="Z3" s="6">
        <v>0.127</v>
      </c>
      <c r="AA3" s="5">
        <f t="shared" si="7"/>
        <v>29547.473344820108</v>
      </c>
      <c r="AB3" s="6">
        <v>6.3E-2</v>
      </c>
      <c r="AC3" s="5">
        <f t="shared" si="8"/>
        <v>14657.408037194225</v>
      </c>
      <c r="AD3" s="12">
        <f t="shared" ref="AD3:AD66" si="13">0.15*H3</f>
        <v>34898.590564748156</v>
      </c>
    </row>
    <row r="4" spans="1:30" x14ac:dyDescent="0.3">
      <c r="A4" t="s">
        <v>3</v>
      </c>
      <c r="B4" t="s">
        <v>170</v>
      </c>
      <c r="C4" t="s">
        <v>6</v>
      </c>
      <c r="D4" t="s">
        <v>93</v>
      </c>
      <c r="E4" s="1">
        <v>110938.73256447029</v>
      </c>
      <c r="F4" s="1">
        <f t="shared" si="0"/>
        <v>3882.8556397564607</v>
      </c>
      <c r="G4" s="1">
        <f t="shared" si="1"/>
        <v>1109.387325644703</v>
      </c>
      <c r="H4" s="1">
        <f t="shared" si="9"/>
        <v>113712.20087858205</v>
      </c>
      <c r="I4" s="1">
        <f t="shared" si="10"/>
        <v>2773.4683141117566</v>
      </c>
      <c r="J4" s="5">
        <f t="shared" si="11"/>
        <v>36395.200878582051</v>
      </c>
      <c r="K4" s="1">
        <v>49628</v>
      </c>
      <c r="L4" s="1">
        <v>27689</v>
      </c>
      <c r="N4" s="6">
        <v>0.105</v>
      </c>
      <c r="O4" s="5">
        <f t="shared" si="12"/>
        <v>11939.781092251114</v>
      </c>
      <c r="P4" s="6">
        <v>0.10100000000000001</v>
      </c>
      <c r="Q4" s="5">
        <f t="shared" si="2"/>
        <v>11484.932288736787</v>
      </c>
      <c r="R4" s="6">
        <v>0.11</v>
      </c>
      <c r="S4" s="5">
        <f t="shared" si="3"/>
        <v>12508.342096644026</v>
      </c>
      <c r="T4" s="6">
        <v>0.104</v>
      </c>
      <c r="U4" s="5">
        <f t="shared" si="4"/>
        <v>11826.068891372533</v>
      </c>
      <c r="V4" s="6">
        <v>0.28600000000000003</v>
      </c>
      <c r="W4" s="5">
        <f t="shared" si="5"/>
        <v>32521.689451274469</v>
      </c>
      <c r="X4" s="6">
        <v>0.23400000000000001</v>
      </c>
      <c r="Y4" s="5">
        <f t="shared" si="6"/>
        <v>26608.6550055882</v>
      </c>
      <c r="Z4" s="6">
        <v>2.6999999999999996E-2</v>
      </c>
      <c r="AA4" s="5">
        <f t="shared" si="7"/>
        <v>3070.2294237217147</v>
      </c>
      <c r="AB4" s="6">
        <v>3.3000000000000002E-2</v>
      </c>
      <c r="AC4" s="5">
        <f t="shared" si="8"/>
        <v>3752.502628993208</v>
      </c>
      <c r="AD4" s="12">
        <f t="shared" si="13"/>
        <v>17056.830131787308</v>
      </c>
    </row>
    <row r="5" spans="1:30" x14ac:dyDescent="0.3">
      <c r="A5" t="s">
        <v>3</v>
      </c>
      <c r="B5" t="s">
        <v>170</v>
      </c>
      <c r="C5" t="s">
        <v>7</v>
      </c>
      <c r="D5" t="s">
        <v>94</v>
      </c>
      <c r="E5" s="1">
        <v>113186.44208873782</v>
      </c>
      <c r="F5" s="1">
        <f t="shared" si="0"/>
        <v>3961.5254731058239</v>
      </c>
      <c r="G5" s="1">
        <f t="shared" si="1"/>
        <v>1131.8644208873782</v>
      </c>
      <c r="H5" s="1">
        <f t="shared" si="9"/>
        <v>116016.10314095627</v>
      </c>
      <c r="I5" s="1">
        <f t="shared" si="10"/>
        <v>2829.6610522184492</v>
      </c>
      <c r="J5" s="5">
        <f t="shared" si="11"/>
        <v>93021.103140956271</v>
      </c>
      <c r="K5" s="1">
        <v>16959</v>
      </c>
      <c r="L5" s="1">
        <v>6036</v>
      </c>
      <c r="M5" s="1">
        <v>305</v>
      </c>
      <c r="N5" s="6">
        <v>8.1500000000000003E-2</v>
      </c>
      <c r="O5" s="5">
        <f t="shared" si="12"/>
        <v>9455.3124059879356</v>
      </c>
      <c r="P5" s="6">
        <v>0.105</v>
      </c>
      <c r="Q5" s="5">
        <f t="shared" si="2"/>
        <v>12181.690829800407</v>
      </c>
      <c r="R5" s="6">
        <v>0.17800000000000002</v>
      </c>
      <c r="S5" s="5">
        <f t="shared" si="3"/>
        <v>20650.866359090218</v>
      </c>
      <c r="T5" s="6">
        <v>0.16300000000000001</v>
      </c>
      <c r="U5" s="5">
        <f t="shared" si="4"/>
        <v>18910.624811975871</v>
      </c>
      <c r="V5" s="6">
        <v>0.21799999999999997</v>
      </c>
      <c r="W5" s="5">
        <f t="shared" si="5"/>
        <v>25291.510484728464</v>
      </c>
      <c r="X5" s="6">
        <v>0.20300000000000001</v>
      </c>
      <c r="Y5" s="5">
        <f t="shared" si="6"/>
        <v>23551.268937614124</v>
      </c>
      <c r="Z5" s="6">
        <v>3.2600000000000004E-2</v>
      </c>
      <c r="AA5" s="5">
        <f t="shared" si="7"/>
        <v>3782.1249623951749</v>
      </c>
      <c r="AB5" s="6">
        <v>1.89E-2</v>
      </c>
      <c r="AC5" s="5">
        <f t="shared" si="8"/>
        <v>2192.7043493640736</v>
      </c>
      <c r="AD5" s="12">
        <f t="shared" si="13"/>
        <v>17402.415471143438</v>
      </c>
    </row>
    <row r="6" spans="1:30" x14ac:dyDescent="0.3">
      <c r="A6" t="s">
        <v>3</v>
      </c>
      <c r="B6" t="s">
        <v>170</v>
      </c>
      <c r="C6" t="s">
        <v>8</v>
      </c>
      <c r="D6" t="s">
        <v>95</v>
      </c>
      <c r="E6" s="1">
        <v>252095.82947847518</v>
      </c>
      <c r="F6" s="1">
        <f t="shared" si="0"/>
        <v>8823.3540317466322</v>
      </c>
      <c r="G6" s="1">
        <f t="shared" si="1"/>
        <v>2520.9582947847516</v>
      </c>
      <c r="H6" s="1">
        <f t="shared" si="9"/>
        <v>258398.22521543707</v>
      </c>
      <c r="I6" s="1">
        <f t="shared" si="10"/>
        <v>6302.3957369618875</v>
      </c>
      <c r="J6" s="5">
        <f t="shared" si="11"/>
        <v>233435.22521543707</v>
      </c>
      <c r="K6" s="1">
        <v>21253</v>
      </c>
      <c r="L6" s="1">
        <v>3710</v>
      </c>
      <c r="N6" s="6">
        <v>8.8499999999999995E-2</v>
      </c>
      <c r="O6" s="5">
        <f t="shared" si="12"/>
        <v>22868.242931566179</v>
      </c>
      <c r="P6" s="6">
        <v>8.3099999999999993E-2</v>
      </c>
      <c r="Q6" s="5">
        <f t="shared" si="2"/>
        <v>21472.892515402818</v>
      </c>
      <c r="R6" s="6">
        <v>0.18099999999999997</v>
      </c>
      <c r="S6" s="5">
        <f t="shared" si="3"/>
        <v>46770.078763994097</v>
      </c>
      <c r="T6" s="6">
        <v>0.16400000000000001</v>
      </c>
      <c r="U6" s="5">
        <f t="shared" si="4"/>
        <v>42377.308935331683</v>
      </c>
      <c r="V6" s="6">
        <v>0.19339999999999999</v>
      </c>
      <c r="W6" s="5">
        <f t="shared" si="5"/>
        <v>49974.216756665526</v>
      </c>
      <c r="X6" s="6">
        <v>0.23100000000000001</v>
      </c>
      <c r="Y6" s="5">
        <f t="shared" si="6"/>
        <v>59689.990024765968</v>
      </c>
      <c r="Z6" s="6">
        <v>1.8599999999999998E-2</v>
      </c>
      <c r="AA6" s="5">
        <f t="shared" si="7"/>
        <v>4806.2069890071289</v>
      </c>
      <c r="AB6" s="6">
        <v>4.0399999999999998E-2</v>
      </c>
      <c r="AC6" s="5">
        <f t="shared" si="8"/>
        <v>10439.288298703657</v>
      </c>
      <c r="AD6" s="12">
        <f t="shared" si="13"/>
        <v>38759.733782315561</v>
      </c>
    </row>
    <row r="7" spans="1:30" x14ac:dyDescent="0.3">
      <c r="A7" t="s">
        <v>3</v>
      </c>
      <c r="B7" t="s">
        <v>170</v>
      </c>
      <c r="C7" t="s">
        <v>9</v>
      </c>
      <c r="D7" t="s">
        <v>96</v>
      </c>
      <c r="E7" s="1">
        <v>294818.22768723918</v>
      </c>
      <c r="F7" s="1">
        <f t="shared" si="0"/>
        <v>10318.637969053372</v>
      </c>
      <c r="G7" s="1">
        <f t="shared" si="1"/>
        <v>2948.1822768723919</v>
      </c>
      <c r="H7" s="1">
        <f t="shared" si="9"/>
        <v>302188.68337942014</v>
      </c>
      <c r="I7" s="1">
        <f t="shared" si="10"/>
        <v>7370.4556921809562</v>
      </c>
      <c r="J7" s="5">
        <f t="shared" si="11"/>
        <v>166025.68337942014</v>
      </c>
      <c r="K7" s="1">
        <v>85550</v>
      </c>
      <c r="L7" s="1">
        <v>50613</v>
      </c>
      <c r="M7" s="1">
        <v>10412</v>
      </c>
      <c r="N7" s="6">
        <v>9.3799999999999994E-2</v>
      </c>
      <c r="O7" s="5">
        <f t="shared" si="12"/>
        <v>28345.298500989607</v>
      </c>
      <c r="P7" s="6">
        <v>0.122</v>
      </c>
      <c r="Q7" s="5">
        <f t="shared" si="2"/>
        <v>36867.019372289258</v>
      </c>
      <c r="R7" s="6">
        <v>0.14600000000000002</v>
      </c>
      <c r="S7" s="5">
        <f t="shared" si="3"/>
        <v>44119.547773395345</v>
      </c>
      <c r="T7" s="6">
        <v>0.189</v>
      </c>
      <c r="U7" s="5">
        <f t="shared" si="4"/>
        <v>57113.661158710405</v>
      </c>
      <c r="V7" s="6">
        <v>0.17399999999999999</v>
      </c>
      <c r="W7" s="5">
        <f t="shared" si="5"/>
        <v>52580.830908019103</v>
      </c>
      <c r="X7" s="6">
        <v>0.193</v>
      </c>
      <c r="Y7" s="5">
        <f t="shared" si="6"/>
        <v>58322.415892228091</v>
      </c>
      <c r="Z7" s="6">
        <v>5.3199999999999997E-2</v>
      </c>
      <c r="AA7" s="5">
        <f t="shared" si="7"/>
        <v>16076.43795578515</v>
      </c>
      <c r="AB7" s="6">
        <v>2.9000000000000001E-2</v>
      </c>
      <c r="AC7" s="5">
        <f t="shared" si="8"/>
        <v>8763.471818003185</v>
      </c>
      <c r="AD7" s="12">
        <f t="shared" si="13"/>
        <v>45328.302506913016</v>
      </c>
    </row>
    <row r="8" spans="1:30" x14ac:dyDescent="0.3">
      <c r="A8" t="s">
        <v>10</v>
      </c>
      <c r="B8" t="s">
        <v>171</v>
      </c>
      <c r="C8" t="s">
        <v>11</v>
      </c>
      <c r="D8" t="s">
        <v>97</v>
      </c>
      <c r="E8" s="1">
        <v>102231.33123707806</v>
      </c>
      <c r="F8" s="1">
        <f t="shared" si="0"/>
        <v>3578.0965932977324</v>
      </c>
      <c r="G8" s="1">
        <f t="shared" si="1"/>
        <v>1022.3133123707806</v>
      </c>
      <c r="H8" s="1">
        <f t="shared" si="9"/>
        <v>104787.11451800501</v>
      </c>
      <c r="I8" s="1">
        <f t="shared" si="10"/>
        <v>2555.7832809269457</v>
      </c>
      <c r="J8" s="5">
        <f t="shared" si="11"/>
        <v>56609.114518005008</v>
      </c>
      <c r="K8" s="1">
        <v>16022</v>
      </c>
      <c r="L8" s="1">
        <v>32156</v>
      </c>
      <c r="N8" s="6">
        <v>0.1036</v>
      </c>
      <c r="O8" s="5">
        <f t="shared" si="12"/>
        <v>10855.945064065319</v>
      </c>
      <c r="P8" s="6">
        <v>9.7799999999999998E-2</v>
      </c>
      <c r="Q8" s="5">
        <f t="shared" si="2"/>
        <v>10248.179799860889</v>
      </c>
      <c r="R8" s="6">
        <v>0.189</v>
      </c>
      <c r="S8" s="5">
        <f t="shared" si="3"/>
        <v>19804.764643902945</v>
      </c>
      <c r="T8" s="6">
        <v>0.17299999999999999</v>
      </c>
      <c r="U8" s="5">
        <f t="shared" si="4"/>
        <v>18128.170811614866</v>
      </c>
      <c r="V8" s="6">
        <v>0.16</v>
      </c>
      <c r="W8" s="5">
        <f t="shared" si="5"/>
        <v>16765.9383228808</v>
      </c>
      <c r="X8" s="6">
        <v>0.22</v>
      </c>
      <c r="Y8" s="5">
        <f t="shared" si="6"/>
        <v>23053.1651939611</v>
      </c>
      <c r="Z8" s="6">
        <v>1.8099999999999998E-2</v>
      </c>
      <c r="AA8" s="5">
        <f t="shared" si="7"/>
        <v>1896.6467727758904</v>
      </c>
      <c r="AB8" s="6">
        <v>3.85E-2</v>
      </c>
      <c r="AC8" s="5">
        <f t="shared" si="8"/>
        <v>4034.3039089431927</v>
      </c>
      <c r="AD8" s="12">
        <f t="shared" si="13"/>
        <v>15718.06717770075</v>
      </c>
    </row>
    <row r="9" spans="1:30" x14ac:dyDescent="0.3">
      <c r="A9" t="s">
        <v>10</v>
      </c>
      <c r="B9" t="s">
        <v>171</v>
      </c>
      <c r="C9" t="s">
        <v>12</v>
      </c>
      <c r="D9" t="s">
        <v>98</v>
      </c>
      <c r="E9" s="1">
        <v>104237.56089916686</v>
      </c>
      <c r="F9" s="1">
        <f t="shared" si="0"/>
        <v>3648.3146314708401</v>
      </c>
      <c r="G9" s="1">
        <f t="shared" si="1"/>
        <v>1042.3756089916685</v>
      </c>
      <c r="H9" s="1">
        <f t="shared" si="9"/>
        <v>106843.49992164603</v>
      </c>
      <c r="I9" s="1">
        <f t="shared" si="10"/>
        <v>2605.9390224791714</v>
      </c>
      <c r="J9" s="5">
        <f t="shared" si="11"/>
        <v>84098.499921646027</v>
      </c>
      <c r="K9" s="1">
        <v>9880</v>
      </c>
      <c r="L9" s="1">
        <v>12865</v>
      </c>
      <c r="N9" s="6">
        <v>0.11609999999999999</v>
      </c>
      <c r="O9" s="5">
        <f t="shared" si="12"/>
        <v>12404.530340903104</v>
      </c>
      <c r="P9" s="6">
        <v>0.105</v>
      </c>
      <c r="Q9" s="5">
        <f t="shared" si="2"/>
        <v>11218.567491772832</v>
      </c>
      <c r="R9" s="6">
        <v>0.158</v>
      </c>
      <c r="S9" s="5">
        <f t="shared" si="3"/>
        <v>16881.272987620072</v>
      </c>
      <c r="T9" s="6">
        <v>0.156</v>
      </c>
      <c r="U9" s="5">
        <f t="shared" si="4"/>
        <v>16667.58598777678</v>
      </c>
      <c r="V9" s="6">
        <v>0.17100000000000001</v>
      </c>
      <c r="W9" s="5">
        <f t="shared" si="5"/>
        <v>18270.238486601473</v>
      </c>
      <c r="X9" s="6">
        <v>0.218</v>
      </c>
      <c r="Y9" s="5">
        <f t="shared" si="6"/>
        <v>23291.882982918833</v>
      </c>
      <c r="Z9" s="6">
        <v>2.7799999999999998E-2</v>
      </c>
      <c r="AA9" s="5">
        <f t="shared" si="7"/>
        <v>2970.2492978217592</v>
      </c>
      <c r="AB9" s="6">
        <v>4.8099999999999997E-2</v>
      </c>
      <c r="AC9" s="5">
        <f t="shared" si="8"/>
        <v>5139.1723462311738</v>
      </c>
      <c r="AD9" s="12">
        <f t="shared" si="13"/>
        <v>16026.524988246903</v>
      </c>
    </row>
    <row r="10" spans="1:30" x14ac:dyDescent="0.3">
      <c r="A10" t="s">
        <v>10</v>
      </c>
      <c r="B10" t="s">
        <v>171</v>
      </c>
      <c r="C10" t="s">
        <v>13</v>
      </c>
      <c r="D10" t="s">
        <v>99</v>
      </c>
      <c r="E10" s="1">
        <v>165518.1847688634</v>
      </c>
      <c r="F10" s="1">
        <f t="shared" si="0"/>
        <v>5793.1364669102195</v>
      </c>
      <c r="G10" s="1">
        <f t="shared" si="1"/>
        <v>1655.181847688634</v>
      </c>
      <c r="H10" s="1">
        <f t="shared" si="9"/>
        <v>169656.13938808499</v>
      </c>
      <c r="I10" s="1">
        <f t="shared" si="10"/>
        <v>4137.954619221593</v>
      </c>
      <c r="J10" s="5">
        <f t="shared" si="11"/>
        <v>160091.13938808499</v>
      </c>
      <c r="K10" s="1">
        <v>7963</v>
      </c>
      <c r="L10" s="1">
        <v>1602</v>
      </c>
      <c r="N10" s="6">
        <v>0.13200000000000001</v>
      </c>
      <c r="O10" s="5">
        <f t="shared" si="12"/>
        <v>22394.610399227222</v>
      </c>
      <c r="P10" s="6">
        <v>8.7099999999999997E-2</v>
      </c>
      <c r="Q10" s="5">
        <f t="shared" si="2"/>
        <v>14777.049740702203</v>
      </c>
      <c r="R10" s="6">
        <v>0.1716</v>
      </c>
      <c r="S10" s="5">
        <f t="shared" si="3"/>
        <v>29112.993518995387</v>
      </c>
      <c r="T10" s="6">
        <v>0.17</v>
      </c>
      <c r="U10" s="5">
        <f t="shared" si="4"/>
        <v>28841.543695974451</v>
      </c>
      <c r="V10" s="6">
        <v>0.19300000000000003</v>
      </c>
      <c r="W10" s="5">
        <f t="shared" si="5"/>
        <v>32743.634901900408</v>
      </c>
      <c r="X10" s="6">
        <v>0.21099999999999999</v>
      </c>
      <c r="Y10" s="5">
        <f t="shared" si="6"/>
        <v>35797.445410885935</v>
      </c>
      <c r="Z10" s="6">
        <v>1.9199999999999998E-2</v>
      </c>
      <c r="AA10" s="5">
        <f t="shared" si="7"/>
        <v>3257.3978762512315</v>
      </c>
      <c r="AB10" s="6">
        <v>1.61E-2</v>
      </c>
      <c r="AC10" s="5">
        <f t="shared" si="8"/>
        <v>2731.4638441481684</v>
      </c>
      <c r="AD10" s="12">
        <f t="shared" si="13"/>
        <v>25448.420908212749</v>
      </c>
    </row>
    <row r="11" spans="1:30" x14ac:dyDescent="0.3">
      <c r="A11" t="s">
        <v>10</v>
      </c>
      <c r="B11" t="s">
        <v>171</v>
      </c>
      <c r="C11" t="s">
        <v>14</v>
      </c>
      <c r="D11" t="s">
        <v>100</v>
      </c>
      <c r="E11" s="1">
        <v>153303.96990746356</v>
      </c>
      <c r="F11" s="1">
        <f t="shared" si="0"/>
        <v>5365.6389467612253</v>
      </c>
      <c r="G11" s="1">
        <f t="shared" si="1"/>
        <v>1533.0396990746356</v>
      </c>
      <c r="H11" s="1">
        <f t="shared" si="9"/>
        <v>157136.56915515015</v>
      </c>
      <c r="I11" s="1">
        <f t="shared" si="10"/>
        <v>3832.599247686594</v>
      </c>
      <c r="J11" s="5">
        <f t="shared" si="11"/>
        <v>143758.56915515015</v>
      </c>
      <c r="K11" s="1">
        <v>12868</v>
      </c>
      <c r="L11" s="1">
        <v>510</v>
      </c>
      <c r="N11" s="6">
        <v>0.109</v>
      </c>
      <c r="O11" s="5">
        <f t="shared" si="12"/>
        <v>17127.886037911365</v>
      </c>
      <c r="P11" s="6">
        <v>0.107</v>
      </c>
      <c r="Q11" s="5">
        <f t="shared" si="2"/>
        <v>16813.612899601067</v>
      </c>
      <c r="R11" s="6">
        <v>0.21199999999999999</v>
      </c>
      <c r="S11" s="5">
        <f t="shared" si="3"/>
        <v>33312.952660891831</v>
      </c>
      <c r="T11" s="6">
        <v>0.16700000000000001</v>
      </c>
      <c r="U11" s="5">
        <f t="shared" si="4"/>
        <v>26241.807048910076</v>
      </c>
      <c r="V11" s="6">
        <v>0.16200000000000001</v>
      </c>
      <c r="W11" s="5">
        <f t="shared" si="5"/>
        <v>25456.124203134324</v>
      </c>
      <c r="X11" s="6">
        <v>0.17100000000000001</v>
      </c>
      <c r="Y11" s="5">
        <f t="shared" si="6"/>
        <v>26870.353325530679</v>
      </c>
      <c r="Z11" s="6">
        <v>3.4299999999999997E-2</v>
      </c>
      <c r="AA11" s="5">
        <f t="shared" si="7"/>
        <v>5389.78432202165</v>
      </c>
      <c r="AB11" s="6">
        <v>3.7699999999999997E-2</v>
      </c>
      <c r="AC11" s="5">
        <f t="shared" si="8"/>
        <v>5924.0486571491601</v>
      </c>
      <c r="AD11" s="12">
        <f t="shared" si="13"/>
        <v>23570.485373272521</v>
      </c>
    </row>
    <row r="12" spans="1:30" x14ac:dyDescent="0.3">
      <c r="A12" t="s">
        <v>10</v>
      </c>
      <c r="B12" t="s">
        <v>171</v>
      </c>
      <c r="C12" s="4" t="s">
        <v>15</v>
      </c>
      <c r="D12" t="s">
        <v>101</v>
      </c>
      <c r="E12" s="1">
        <v>99738.84002560217</v>
      </c>
      <c r="F12" s="1">
        <f t="shared" si="0"/>
        <v>3490.8594008960763</v>
      </c>
      <c r="G12" s="1">
        <f t="shared" si="1"/>
        <v>997.38840025602178</v>
      </c>
      <c r="H12" s="1">
        <f t="shared" si="9"/>
        <v>102232.31102624223</v>
      </c>
      <c r="I12" s="1">
        <f t="shared" si="10"/>
        <v>2493.4710006400564</v>
      </c>
      <c r="J12" s="5">
        <f t="shared" si="11"/>
        <v>93967.311026242227</v>
      </c>
      <c r="K12" s="1">
        <v>4235</v>
      </c>
      <c r="L12" s="1">
        <v>4030</v>
      </c>
      <c r="N12" s="6">
        <v>9.2999999999999999E-2</v>
      </c>
      <c r="O12" s="5">
        <f t="shared" si="12"/>
        <v>9507.6049254405261</v>
      </c>
      <c r="P12" s="6">
        <v>0.10199999999999999</v>
      </c>
      <c r="Q12" s="5">
        <f t="shared" si="2"/>
        <v>10427.695724676707</v>
      </c>
      <c r="R12" s="6">
        <v>0.21879999999999999</v>
      </c>
      <c r="S12" s="5">
        <f t="shared" si="3"/>
        <v>22368.429652541799</v>
      </c>
      <c r="T12" s="6">
        <v>0.20499999999999999</v>
      </c>
      <c r="U12" s="5">
        <f t="shared" si="4"/>
        <v>20957.623760379654</v>
      </c>
      <c r="V12" s="6">
        <v>0.183</v>
      </c>
      <c r="W12" s="5">
        <f t="shared" si="5"/>
        <v>18708.512917802327</v>
      </c>
      <c r="X12" s="6">
        <v>0.188</v>
      </c>
      <c r="Y12" s="5">
        <f t="shared" si="6"/>
        <v>19219.674472933541</v>
      </c>
      <c r="Z12" s="6">
        <v>6.2600000000000008E-3</v>
      </c>
      <c r="AA12" s="5">
        <f t="shared" si="7"/>
        <v>639.9742670242764</v>
      </c>
      <c r="AB12" s="6">
        <v>3.9399999999999999E-3</v>
      </c>
      <c r="AC12" s="5">
        <f t="shared" si="8"/>
        <v>402.79530544339434</v>
      </c>
      <c r="AD12" s="12">
        <f t="shared" si="13"/>
        <v>15334.846653936333</v>
      </c>
    </row>
    <row r="13" spans="1:30" x14ac:dyDescent="0.3">
      <c r="A13" t="s">
        <v>10</v>
      </c>
      <c r="B13" t="s">
        <v>171</v>
      </c>
      <c r="C13" t="s">
        <v>16</v>
      </c>
      <c r="D13" t="s">
        <v>102</v>
      </c>
      <c r="E13" s="1">
        <v>153027.77690578686</v>
      </c>
      <c r="F13" s="1">
        <f t="shared" si="0"/>
        <v>5355.9721917025408</v>
      </c>
      <c r="G13" s="1">
        <f t="shared" si="1"/>
        <v>1530.2777690578687</v>
      </c>
      <c r="H13" s="1">
        <f t="shared" si="9"/>
        <v>156853.47132843154</v>
      </c>
      <c r="I13" s="1">
        <f t="shared" si="10"/>
        <v>3825.6944226446794</v>
      </c>
      <c r="J13" s="5">
        <f t="shared" si="11"/>
        <v>131088.47132843154</v>
      </c>
      <c r="K13" s="1">
        <v>15018</v>
      </c>
      <c r="L13" s="1">
        <v>10747</v>
      </c>
      <c r="N13" s="6">
        <v>0.121</v>
      </c>
      <c r="O13" s="5">
        <f t="shared" si="12"/>
        <v>18979.270030740216</v>
      </c>
      <c r="P13" s="6">
        <v>0.13500000000000001</v>
      </c>
      <c r="Q13" s="5">
        <f t="shared" si="2"/>
        <v>21175.218629338258</v>
      </c>
      <c r="R13" s="6">
        <v>0.14600000000000002</v>
      </c>
      <c r="S13" s="5">
        <f t="shared" si="3"/>
        <v>22900.606813951006</v>
      </c>
      <c r="T13" s="6">
        <v>0.184</v>
      </c>
      <c r="U13" s="5">
        <f t="shared" si="4"/>
        <v>28861.038724431401</v>
      </c>
      <c r="V13" s="6">
        <v>0.188</v>
      </c>
      <c r="W13" s="5">
        <f t="shared" si="5"/>
        <v>29488.452609745131</v>
      </c>
      <c r="X13" s="6">
        <v>0.193</v>
      </c>
      <c r="Y13" s="5">
        <f t="shared" si="6"/>
        <v>30272.719966387289</v>
      </c>
      <c r="Z13" s="6">
        <v>9.0000000000000011E-3</v>
      </c>
      <c r="AA13" s="5">
        <f t="shared" si="7"/>
        <v>1411.6812419558839</v>
      </c>
      <c r="AB13" s="6">
        <v>2.4E-2</v>
      </c>
      <c r="AC13" s="5">
        <f t="shared" si="8"/>
        <v>3764.4833118823572</v>
      </c>
      <c r="AD13" s="12">
        <f t="shared" si="13"/>
        <v>23528.020699264729</v>
      </c>
    </row>
    <row r="14" spans="1:30" x14ac:dyDescent="0.3">
      <c r="A14" t="s">
        <v>10</v>
      </c>
      <c r="B14" t="s">
        <v>171</v>
      </c>
      <c r="C14" s="4" t="s">
        <v>17</v>
      </c>
      <c r="D14" t="s">
        <v>103</v>
      </c>
      <c r="E14" s="1">
        <v>258402.32684036749</v>
      </c>
      <c r="F14" s="1">
        <f t="shared" si="0"/>
        <v>9044.0814394128629</v>
      </c>
      <c r="G14" s="1">
        <f t="shared" si="1"/>
        <v>2584.023268403675</v>
      </c>
      <c r="H14" s="1">
        <f t="shared" si="9"/>
        <v>264862.3850113767</v>
      </c>
      <c r="I14" s="1">
        <f t="shared" si="10"/>
        <v>6460.0581710092083</v>
      </c>
      <c r="J14" s="5">
        <f t="shared" si="11"/>
        <v>126400.3850113767</v>
      </c>
      <c r="K14" s="1">
        <v>42192</v>
      </c>
      <c r="L14" s="1">
        <v>96270</v>
      </c>
      <c r="N14" s="6">
        <v>0.13</v>
      </c>
      <c r="O14" s="5">
        <f t="shared" si="12"/>
        <v>34432.110051478972</v>
      </c>
      <c r="P14" s="6">
        <v>9.1800000000000007E-2</v>
      </c>
      <c r="Q14" s="5">
        <f t="shared" si="2"/>
        <v>24314.366944044381</v>
      </c>
      <c r="R14" s="6">
        <v>0.16370000000000001</v>
      </c>
      <c r="S14" s="5">
        <f t="shared" si="3"/>
        <v>43357.972426362372</v>
      </c>
      <c r="T14" s="6">
        <v>0.14799999999999999</v>
      </c>
      <c r="U14" s="5">
        <f t="shared" si="4"/>
        <v>39199.632981683746</v>
      </c>
      <c r="V14" s="6">
        <v>0.185</v>
      </c>
      <c r="W14" s="5">
        <f t="shared" si="5"/>
        <v>48999.541227104688</v>
      </c>
      <c r="X14" s="6">
        <v>0.20300000000000001</v>
      </c>
      <c r="Y14" s="5">
        <f t="shared" si="6"/>
        <v>53767.064157309476</v>
      </c>
      <c r="Z14" s="6">
        <v>3.4299999999999997E-2</v>
      </c>
      <c r="AA14" s="5">
        <f t="shared" si="7"/>
        <v>9084.7798058902208</v>
      </c>
      <c r="AB14" s="6">
        <v>4.4200000000000003E-2</v>
      </c>
      <c r="AC14" s="5">
        <f t="shared" si="8"/>
        <v>11706.917417502851</v>
      </c>
      <c r="AD14" s="12">
        <f t="shared" si="13"/>
        <v>39729.357751706506</v>
      </c>
    </row>
    <row r="15" spans="1:30" x14ac:dyDescent="0.3">
      <c r="A15" t="s">
        <v>10</v>
      </c>
      <c r="B15" t="s">
        <v>171</v>
      </c>
      <c r="C15" t="s">
        <v>18</v>
      </c>
      <c r="D15" t="s">
        <v>104</v>
      </c>
      <c r="E15" s="1">
        <v>61440.166285077008</v>
      </c>
      <c r="F15" s="1">
        <f t="shared" si="0"/>
        <v>2150.4058199776955</v>
      </c>
      <c r="G15" s="1">
        <f t="shared" si="1"/>
        <v>614.40166285077009</v>
      </c>
      <c r="H15" s="1">
        <f t="shared" si="9"/>
        <v>62976.170442203933</v>
      </c>
      <c r="I15" s="1">
        <f t="shared" si="10"/>
        <v>1536.0041571269248</v>
      </c>
      <c r="J15" s="5">
        <f t="shared" si="11"/>
        <v>50917.170442203933</v>
      </c>
      <c r="K15" s="1">
        <v>1561</v>
      </c>
      <c r="L15" s="1">
        <v>10498</v>
      </c>
      <c r="N15" s="6">
        <v>0.107</v>
      </c>
      <c r="O15" s="5">
        <f t="shared" si="12"/>
        <v>6738.4502373158211</v>
      </c>
      <c r="P15" s="6">
        <v>0.11700000000000001</v>
      </c>
      <c r="Q15" s="5">
        <f t="shared" si="2"/>
        <v>7368.2119417378608</v>
      </c>
      <c r="R15" s="6">
        <v>0.14699999999999999</v>
      </c>
      <c r="S15" s="5">
        <f t="shared" si="3"/>
        <v>9257.4970550039779</v>
      </c>
      <c r="T15" s="6">
        <v>0.184</v>
      </c>
      <c r="U15" s="5">
        <f t="shared" si="4"/>
        <v>11587.615361365524</v>
      </c>
      <c r="V15" s="6">
        <v>0.19900000000000004</v>
      </c>
      <c r="W15" s="5">
        <f t="shared" si="5"/>
        <v>12532.257917998584</v>
      </c>
      <c r="X15" s="6">
        <v>0.20699999999999999</v>
      </c>
      <c r="Y15" s="5">
        <f t="shared" si="6"/>
        <v>13036.067281536214</v>
      </c>
      <c r="Z15" s="6">
        <v>1.0999999999999999E-2</v>
      </c>
      <c r="AA15" s="5">
        <f t="shared" si="7"/>
        <v>692.73787486424317</v>
      </c>
      <c r="AB15" s="6">
        <v>2.8000000000000001E-2</v>
      </c>
      <c r="AC15" s="5">
        <f t="shared" si="8"/>
        <v>1763.3327723817101</v>
      </c>
      <c r="AD15" s="12">
        <f t="shared" si="13"/>
        <v>9446.4255663305903</v>
      </c>
    </row>
    <row r="16" spans="1:30" x14ac:dyDescent="0.3">
      <c r="A16" t="s">
        <v>19</v>
      </c>
      <c r="B16" t="s">
        <v>172</v>
      </c>
      <c r="C16" t="s">
        <v>20</v>
      </c>
      <c r="D16" t="s">
        <v>105</v>
      </c>
      <c r="E16" s="1">
        <v>221022.36961291626</v>
      </c>
      <c r="F16" s="1">
        <f t="shared" si="0"/>
        <v>7735.7829364520694</v>
      </c>
      <c r="G16" s="1">
        <f t="shared" si="1"/>
        <v>2210.2236961291628</v>
      </c>
      <c r="H16" s="1">
        <f t="shared" si="9"/>
        <v>226547.92885323917</v>
      </c>
      <c r="I16" s="1">
        <f t="shared" si="10"/>
        <v>5525.5592403229093</v>
      </c>
      <c r="J16" s="5">
        <f t="shared" si="11"/>
        <v>190802.92885323917</v>
      </c>
      <c r="K16" s="1">
        <v>15392</v>
      </c>
      <c r="L16" s="1">
        <v>20353</v>
      </c>
      <c r="N16" s="6">
        <v>9.3700000000000006E-2</v>
      </c>
      <c r="O16" s="5">
        <f t="shared" si="12"/>
        <v>21227.540933548513</v>
      </c>
      <c r="P16" s="6">
        <v>7.6600000000000001E-2</v>
      </c>
      <c r="Q16" s="5">
        <f t="shared" si="2"/>
        <v>17353.571350158119</v>
      </c>
      <c r="R16" s="6">
        <v>0.17700000000000002</v>
      </c>
      <c r="S16" s="5">
        <f t="shared" si="3"/>
        <v>40098.983407023334</v>
      </c>
      <c r="T16" s="6">
        <v>0.159</v>
      </c>
      <c r="U16" s="5">
        <f t="shared" si="4"/>
        <v>36021.120687665025</v>
      </c>
      <c r="V16" s="6">
        <v>0.1767</v>
      </c>
      <c r="W16" s="5">
        <f t="shared" si="5"/>
        <v>40031.019028367358</v>
      </c>
      <c r="X16" s="6">
        <v>0.21</v>
      </c>
      <c r="Y16" s="5">
        <f t="shared" si="6"/>
        <v>47575.065059180226</v>
      </c>
      <c r="Z16" s="6">
        <v>4.1200000000000001E-2</v>
      </c>
      <c r="AA16" s="5">
        <f t="shared" si="7"/>
        <v>9333.7746687534545</v>
      </c>
      <c r="AB16" s="6">
        <v>6.5799999999999997E-2</v>
      </c>
      <c r="AC16" s="5">
        <f t="shared" si="8"/>
        <v>14906.853718543136</v>
      </c>
      <c r="AD16" s="12">
        <f t="shared" si="13"/>
        <v>33982.18932798587</v>
      </c>
    </row>
    <row r="17" spans="1:30" x14ac:dyDescent="0.3">
      <c r="A17" t="s">
        <v>19</v>
      </c>
      <c r="B17" t="s">
        <v>172</v>
      </c>
      <c r="C17" s="4" t="s">
        <v>21</v>
      </c>
      <c r="D17" t="s">
        <v>106</v>
      </c>
      <c r="E17" s="1">
        <v>189295.21564749445</v>
      </c>
      <c r="F17" s="1">
        <f t="shared" si="0"/>
        <v>6625.3325476623068</v>
      </c>
      <c r="G17" s="1">
        <f t="shared" si="1"/>
        <v>1892.9521564749446</v>
      </c>
      <c r="H17" s="1">
        <f t="shared" si="9"/>
        <v>194027.59603868183</v>
      </c>
      <c r="I17" s="1">
        <f t="shared" si="10"/>
        <v>4732.3803911873838</v>
      </c>
      <c r="J17" s="5">
        <f t="shared" si="11"/>
        <v>119789.59603868183</v>
      </c>
      <c r="K17" s="1">
        <v>55014</v>
      </c>
      <c r="L17" s="1">
        <v>19224</v>
      </c>
      <c r="N17" s="6">
        <v>8.8499999999999995E-2</v>
      </c>
      <c r="O17" s="5">
        <f t="shared" si="12"/>
        <v>17171.44224942334</v>
      </c>
      <c r="P17" s="6">
        <v>9.6199999999999994E-2</v>
      </c>
      <c r="Q17" s="5">
        <f t="shared" si="2"/>
        <v>18665.454738921191</v>
      </c>
      <c r="R17" s="6">
        <v>0.16800000000000001</v>
      </c>
      <c r="S17" s="5">
        <f t="shared" si="3"/>
        <v>32596.636134498549</v>
      </c>
      <c r="T17" s="6">
        <v>0.151</v>
      </c>
      <c r="U17" s="5">
        <f t="shared" si="4"/>
        <v>29298.167001840957</v>
      </c>
      <c r="V17" s="6">
        <v>0.21</v>
      </c>
      <c r="W17" s="5">
        <f t="shared" si="5"/>
        <v>40745.795168123186</v>
      </c>
      <c r="X17" s="6">
        <v>0.20699999999999999</v>
      </c>
      <c r="Y17" s="5">
        <f t="shared" si="6"/>
        <v>40163.712380007135</v>
      </c>
      <c r="Z17" s="6">
        <v>3.0300000000000001E-2</v>
      </c>
      <c r="AA17" s="5">
        <f t="shared" si="7"/>
        <v>5879.03615997206</v>
      </c>
      <c r="AB17" s="6">
        <v>4.9000000000000002E-2</v>
      </c>
      <c r="AC17" s="5">
        <f t="shared" si="8"/>
        <v>9507.3522058954095</v>
      </c>
      <c r="AD17" s="12">
        <f t="shared" si="13"/>
        <v>29104.139405802274</v>
      </c>
    </row>
    <row r="18" spans="1:30" x14ac:dyDescent="0.3">
      <c r="A18" t="s">
        <v>19</v>
      </c>
      <c r="B18" t="s">
        <v>172</v>
      </c>
      <c r="C18" t="s">
        <v>22</v>
      </c>
      <c r="D18" t="s">
        <v>107</v>
      </c>
      <c r="E18" s="1">
        <v>331332.70654366113</v>
      </c>
      <c r="F18" s="1">
        <f t="shared" si="0"/>
        <v>11596.644729028141</v>
      </c>
      <c r="G18" s="1">
        <f t="shared" si="1"/>
        <v>3313.3270654366115</v>
      </c>
      <c r="H18" s="1">
        <f t="shared" si="9"/>
        <v>339616.02420725266</v>
      </c>
      <c r="I18" s="1">
        <f t="shared" si="10"/>
        <v>8283.3176635915297</v>
      </c>
      <c r="J18" s="5">
        <f t="shared" si="11"/>
        <v>237191.02420725266</v>
      </c>
      <c r="K18" s="1">
        <v>73851</v>
      </c>
      <c r="L18" s="1">
        <v>28574</v>
      </c>
      <c r="N18" s="6">
        <v>0.1333</v>
      </c>
      <c r="O18" s="5">
        <f t="shared" si="12"/>
        <v>45270.816026826782</v>
      </c>
      <c r="P18" s="6">
        <v>9.0399999999999994E-2</v>
      </c>
      <c r="Q18" s="5">
        <f t="shared" si="2"/>
        <v>30701.288588335639</v>
      </c>
      <c r="R18" s="6">
        <v>0.16600000000000001</v>
      </c>
      <c r="S18" s="5">
        <f t="shared" si="3"/>
        <v>56376.260018403947</v>
      </c>
      <c r="T18" s="6">
        <v>0.155</v>
      </c>
      <c r="U18" s="5">
        <f t="shared" si="4"/>
        <v>52640.483752124164</v>
      </c>
      <c r="V18" s="6">
        <v>0.17100000000000001</v>
      </c>
      <c r="W18" s="5">
        <f t="shared" si="5"/>
        <v>58074.34013944021</v>
      </c>
      <c r="X18" s="6">
        <v>0.224</v>
      </c>
      <c r="Y18" s="5">
        <f t="shared" si="6"/>
        <v>76073.989422424595</v>
      </c>
      <c r="Z18" s="6">
        <v>3.73E-2</v>
      </c>
      <c r="AA18" s="5">
        <f t="shared" si="7"/>
        <v>12667.677702930525</v>
      </c>
      <c r="AB18" s="6">
        <v>2.3E-2</v>
      </c>
      <c r="AC18" s="5">
        <f t="shared" si="8"/>
        <v>7811.168556766811</v>
      </c>
      <c r="AD18" s="12">
        <f t="shared" si="13"/>
        <v>50942.403631087895</v>
      </c>
    </row>
    <row r="19" spans="1:30" x14ac:dyDescent="0.3">
      <c r="A19" t="s">
        <v>19</v>
      </c>
      <c r="B19" t="s">
        <v>172</v>
      </c>
      <c r="C19" t="s">
        <v>23</v>
      </c>
      <c r="D19" t="s">
        <v>108</v>
      </c>
      <c r="E19" s="1">
        <v>103828.43130952607</v>
      </c>
      <c r="F19" s="1">
        <f t="shared" si="0"/>
        <v>3633.995095833413</v>
      </c>
      <c r="G19" s="1">
        <f t="shared" si="1"/>
        <v>1038.2843130952608</v>
      </c>
      <c r="H19" s="1">
        <f t="shared" si="9"/>
        <v>106424.14209226421</v>
      </c>
      <c r="I19" s="1">
        <f t="shared" si="10"/>
        <v>2595.7107827381406</v>
      </c>
      <c r="J19" s="5">
        <f t="shared" si="11"/>
        <v>80528.142092264214</v>
      </c>
      <c r="K19" s="1">
        <v>18287</v>
      </c>
      <c r="L19" s="1">
        <v>7609</v>
      </c>
      <c r="N19" s="6">
        <v>9.0800000000000006E-2</v>
      </c>
      <c r="O19" s="5">
        <f t="shared" si="12"/>
        <v>9663.3121019775917</v>
      </c>
      <c r="P19" s="6">
        <v>6.4100000000000004E-2</v>
      </c>
      <c r="Q19" s="5">
        <f t="shared" si="2"/>
        <v>6821.7875081141365</v>
      </c>
      <c r="R19" s="6">
        <v>0.14099999999999999</v>
      </c>
      <c r="S19" s="5">
        <f t="shared" si="3"/>
        <v>15005.804035009252</v>
      </c>
      <c r="T19" s="6">
        <v>0.154</v>
      </c>
      <c r="U19" s="5">
        <f t="shared" si="4"/>
        <v>16389.317882208688</v>
      </c>
      <c r="V19" s="6">
        <v>0.21300000000000002</v>
      </c>
      <c r="W19" s="5">
        <f t="shared" si="5"/>
        <v>22668.342265652282</v>
      </c>
      <c r="X19" s="6">
        <v>0.24099999999999999</v>
      </c>
      <c r="Y19" s="5">
        <f t="shared" si="6"/>
        <v>25648.218244235675</v>
      </c>
      <c r="Z19" s="6">
        <v>4.6600000000000003E-2</v>
      </c>
      <c r="AA19" s="5">
        <f t="shared" si="7"/>
        <v>4959.3650214995123</v>
      </c>
      <c r="AB19" s="6">
        <v>4.9500000000000002E-2</v>
      </c>
      <c r="AC19" s="5">
        <f t="shared" si="8"/>
        <v>5267.9950335670792</v>
      </c>
      <c r="AD19" s="12">
        <f t="shared" si="13"/>
        <v>15963.621313839631</v>
      </c>
    </row>
    <row r="20" spans="1:30" x14ac:dyDescent="0.3">
      <c r="A20" t="s">
        <v>19</v>
      </c>
      <c r="B20" t="s">
        <v>172</v>
      </c>
      <c r="C20" s="4" t="s">
        <v>24</v>
      </c>
      <c r="D20" t="s">
        <v>109</v>
      </c>
      <c r="E20" s="1">
        <v>194183.21135976605</v>
      </c>
      <c r="F20" s="1">
        <f t="shared" si="0"/>
        <v>6796.4123975918128</v>
      </c>
      <c r="G20" s="1">
        <f t="shared" si="1"/>
        <v>1941.8321135976605</v>
      </c>
      <c r="H20" s="1">
        <f t="shared" si="9"/>
        <v>199037.7916437602</v>
      </c>
      <c r="I20" s="1">
        <f t="shared" si="10"/>
        <v>4854.5802839941462</v>
      </c>
      <c r="J20" s="5">
        <f t="shared" si="11"/>
        <v>167267.7916437602</v>
      </c>
      <c r="K20" s="1">
        <v>27924</v>
      </c>
      <c r="L20" s="1">
        <v>3846</v>
      </c>
      <c r="N20" s="6">
        <v>0.112</v>
      </c>
      <c r="O20" s="5">
        <f t="shared" si="12"/>
        <v>22292.232664101142</v>
      </c>
      <c r="P20" s="6">
        <v>9.5799999999999996E-2</v>
      </c>
      <c r="Q20" s="5">
        <f t="shared" si="2"/>
        <v>19067.820439472227</v>
      </c>
      <c r="R20" s="6">
        <v>0.17600000000000002</v>
      </c>
      <c r="S20" s="5">
        <f t="shared" si="3"/>
        <v>35030.6513293018</v>
      </c>
      <c r="T20" s="6">
        <v>0.159</v>
      </c>
      <c r="U20" s="5">
        <f t="shared" si="4"/>
        <v>31647.008871357873</v>
      </c>
      <c r="V20" s="6">
        <v>0.18729999999999999</v>
      </c>
      <c r="W20" s="5">
        <f t="shared" si="5"/>
        <v>37279.778374876281</v>
      </c>
      <c r="X20" s="6">
        <v>0.20899999999999999</v>
      </c>
      <c r="Y20" s="5">
        <f t="shared" si="6"/>
        <v>41598.89845354588</v>
      </c>
      <c r="Z20" s="6">
        <v>2.4500000000000001E-2</v>
      </c>
      <c r="AA20" s="5">
        <f t="shared" si="7"/>
        <v>4876.4258952721248</v>
      </c>
      <c r="AB20" s="6">
        <v>3.6400000000000002E-2</v>
      </c>
      <c r="AC20" s="5">
        <f t="shared" si="8"/>
        <v>7244.9756158328719</v>
      </c>
      <c r="AD20" s="12">
        <f t="shared" si="13"/>
        <v>29855.668746564028</v>
      </c>
    </row>
    <row r="21" spans="1:30" x14ac:dyDescent="0.3">
      <c r="A21" t="s">
        <v>19</v>
      </c>
      <c r="B21" t="s">
        <v>172</v>
      </c>
      <c r="C21" t="s">
        <v>25</v>
      </c>
      <c r="D21" t="s">
        <v>110</v>
      </c>
      <c r="E21" s="1">
        <v>191781.58111481334</v>
      </c>
      <c r="F21" s="1">
        <f t="shared" si="0"/>
        <v>6712.355339018467</v>
      </c>
      <c r="G21" s="1">
        <f t="shared" si="1"/>
        <v>1917.8158111481334</v>
      </c>
      <c r="H21" s="1">
        <f t="shared" si="9"/>
        <v>196576.12064268364</v>
      </c>
      <c r="I21" s="1">
        <f t="shared" si="10"/>
        <v>4794.5395278703072</v>
      </c>
      <c r="J21" s="5">
        <f t="shared" si="11"/>
        <v>167781.12064268364</v>
      </c>
      <c r="K21" s="1">
        <v>18272</v>
      </c>
      <c r="L21" s="1">
        <v>10523</v>
      </c>
      <c r="N21" s="6">
        <v>9.8900000000000002E-2</v>
      </c>
      <c r="O21" s="5">
        <f t="shared" si="12"/>
        <v>19441.378331561413</v>
      </c>
      <c r="P21" s="6">
        <v>0.111</v>
      </c>
      <c r="Q21" s="5">
        <f t="shared" si="2"/>
        <v>21819.949391337886</v>
      </c>
      <c r="R21" s="6">
        <v>0.21099999999999999</v>
      </c>
      <c r="S21" s="5">
        <f t="shared" si="3"/>
        <v>41477.56145560625</v>
      </c>
      <c r="T21" s="6">
        <v>0.16300000000000001</v>
      </c>
      <c r="U21" s="5">
        <f t="shared" si="4"/>
        <v>32041.907664757437</v>
      </c>
      <c r="V21" s="6">
        <v>0.18820000000000001</v>
      </c>
      <c r="W21" s="5">
        <f t="shared" si="5"/>
        <v>36995.625904953064</v>
      </c>
      <c r="X21" s="6">
        <v>0.14799999999999999</v>
      </c>
      <c r="Y21" s="5">
        <f t="shared" si="6"/>
        <v>29093.265855117177</v>
      </c>
      <c r="Z21" s="6">
        <v>3.2099999999999997E-2</v>
      </c>
      <c r="AA21" s="5">
        <f t="shared" si="7"/>
        <v>6310.0934726301439</v>
      </c>
      <c r="AB21" s="6">
        <v>4.7800000000000002E-2</v>
      </c>
      <c r="AC21" s="5">
        <f t="shared" si="8"/>
        <v>9396.3385667202783</v>
      </c>
      <c r="AD21" s="12">
        <f t="shared" si="13"/>
        <v>29486.418096402544</v>
      </c>
    </row>
    <row r="22" spans="1:30" x14ac:dyDescent="0.3">
      <c r="A22" t="s">
        <v>19</v>
      </c>
      <c r="B22" t="s">
        <v>172</v>
      </c>
      <c r="C22" s="4" t="s">
        <v>26</v>
      </c>
      <c r="D22" t="s">
        <v>111</v>
      </c>
      <c r="E22" s="1">
        <v>138776.69367755321</v>
      </c>
      <c r="F22" s="1">
        <f t="shared" si="0"/>
        <v>4857.1842787143623</v>
      </c>
      <c r="G22" s="1">
        <f t="shared" si="1"/>
        <v>1387.766936775532</v>
      </c>
      <c r="H22" s="1">
        <f t="shared" si="9"/>
        <v>142246.11101949203</v>
      </c>
      <c r="I22" s="1">
        <f t="shared" si="10"/>
        <v>3469.4173419388244</v>
      </c>
      <c r="J22" s="5">
        <f t="shared" si="11"/>
        <v>99527.111019492033</v>
      </c>
      <c r="K22" s="1">
        <v>25509</v>
      </c>
      <c r="L22" s="1">
        <v>17210</v>
      </c>
      <c r="N22" s="6">
        <v>0.09</v>
      </c>
      <c r="O22" s="5">
        <f t="shared" si="12"/>
        <v>12802.149991754282</v>
      </c>
      <c r="P22" s="6">
        <v>7.6499999999999999E-2</v>
      </c>
      <c r="Q22" s="5">
        <f t="shared" si="2"/>
        <v>10881.82749299114</v>
      </c>
      <c r="R22" s="6">
        <v>0.21799999999999997</v>
      </c>
      <c r="S22" s="5">
        <f t="shared" si="3"/>
        <v>31009.652202249261</v>
      </c>
      <c r="T22" s="6">
        <v>0.19139999999999999</v>
      </c>
      <c r="U22" s="5">
        <f t="shared" si="4"/>
        <v>27225.905649130775</v>
      </c>
      <c r="V22" s="6">
        <v>0.15999999999999998</v>
      </c>
      <c r="W22" s="5">
        <f t="shared" si="5"/>
        <v>22759.377763118722</v>
      </c>
      <c r="X22" s="6">
        <v>0.186</v>
      </c>
      <c r="Y22" s="5">
        <f t="shared" si="6"/>
        <v>26457.776649625517</v>
      </c>
      <c r="Z22" s="6">
        <v>2.8000000000000004E-2</v>
      </c>
      <c r="AA22" s="5">
        <f t="shared" si="7"/>
        <v>3982.8911085457776</v>
      </c>
      <c r="AB22" s="6">
        <v>5.0099999999999999E-2</v>
      </c>
      <c r="AC22" s="5">
        <f t="shared" si="8"/>
        <v>7126.5301620765504</v>
      </c>
      <c r="AD22" s="12">
        <f t="shared" si="13"/>
        <v>21336.916652923803</v>
      </c>
    </row>
    <row r="23" spans="1:30" x14ac:dyDescent="0.3">
      <c r="A23" t="s">
        <v>19</v>
      </c>
      <c r="B23" t="s">
        <v>172</v>
      </c>
      <c r="C23" s="4" t="s">
        <v>27</v>
      </c>
      <c r="D23" t="s">
        <v>112</v>
      </c>
      <c r="E23" s="1">
        <v>222297.11681360399</v>
      </c>
      <c r="F23" s="1">
        <f t="shared" si="0"/>
        <v>7780.3990884761406</v>
      </c>
      <c r="G23" s="1">
        <f t="shared" si="1"/>
        <v>2222.97116813604</v>
      </c>
      <c r="H23" s="1">
        <f t="shared" si="9"/>
        <v>227854.54473394409</v>
      </c>
      <c r="I23" s="1">
        <f t="shared" si="10"/>
        <v>5557.4279203400947</v>
      </c>
      <c r="J23" s="5">
        <f t="shared" si="11"/>
        <v>146756.54473394409</v>
      </c>
      <c r="K23" s="1">
        <v>35541</v>
      </c>
      <c r="L23" s="1">
        <v>45557</v>
      </c>
      <c r="N23" s="6">
        <v>0.13700000000000001</v>
      </c>
      <c r="O23" s="5">
        <f t="shared" si="12"/>
        <v>31216.072628550341</v>
      </c>
      <c r="P23" s="6">
        <v>0.11700000000000001</v>
      </c>
      <c r="Q23" s="5">
        <f t="shared" si="2"/>
        <v>26658.98173387146</v>
      </c>
      <c r="R23" s="6">
        <v>0.13799999999999998</v>
      </c>
      <c r="S23" s="5">
        <f t="shared" si="3"/>
        <v>31443.927173284279</v>
      </c>
      <c r="T23" s="6">
        <v>0.155</v>
      </c>
      <c r="U23" s="5">
        <f t="shared" si="4"/>
        <v>35317.454433761333</v>
      </c>
      <c r="V23" s="6">
        <v>0.17169999999999999</v>
      </c>
      <c r="W23" s="5">
        <f t="shared" si="5"/>
        <v>39122.625330818199</v>
      </c>
      <c r="X23" s="6">
        <v>0.19600000000000001</v>
      </c>
      <c r="Y23" s="5">
        <f t="shared" si="6"/>
        <v>44659.490767853044</v>
      </c>
      <c r="Z23" s="6">
        <v>3.1100000000000003E-2</v>
      </c>
      <c r="AA23" s="5">
        <f t="shared" si="7"/>
        <v>7086.2763412256618</v>
      </c>
      <c r="AB23" s="6">
        <v>5.4199999999999998E-2</v>
      </c>
      <c r="AC23" s="5">
        <f t="shared" si="8"/>
        <v>12349.716324579769</v>
      </c>
      <c r="AD23" s="12">
        <f t="shared" si="13"/>
        <v>34178.181710091609</v>
      </c>
    </row>
    <row r="24" spans="1:30" x14ac:dyDescent="0.3">
      <c r="A24" t="s">
        <v>19</v>
      </c>
      <c r="B24" t="s">
        <v>172</v>
      </c>
      <c r="C24" t="s">
        <v>28</v>
      </c>
      <c r="D24" t="s">
        <v>113</v>
      </c>
      <c r="E24" s="1">
        <v>77474.07211840924</v>
      </c>
      <c r="F24" s="1">
        <f t="shared" si="0"/>
        <v>2711.5925241443238</v>
      </c>
      <c r="G24" s="1">
        <f t="shared" si="1"/>
        <v>774.74072118409242</v>
      </c>
      <c r="H24" s="1">
        <f t="shared" si="9"/>
        <v>79410.923921369467</v>
      </c>
      <c r="I24" s="1">
        <f t="shared" si="10"/>
        <v>1936.8518029602274</v>
      </c>
      <c r="J24" s="5">
        <f t="shared" si="11"/>
        <v>69755.923921369467</v>
      </c>
      <c r="K24" s="1">
        <v>4215</v>
      </c>
      <c r="L24" s="1">
        <v>5440</v>
      </c>
      <c r="M24" s="1">
        <v>2223</v>
      </c>
      <c r="N24" s="6">
        <v>0.13600000000000001</v>
      </c>
      <c r="O24" s="5">
        <f t="shared" si="12"/>
        <v>10799.885653306248</v>
      </c>
      <c r="P24" s="6">
        <v>0.1032</v>
      </c>
      <c r="Q24" s="5">
        <f t="shared" si="2"/>
        <v>8195.2073486853296</v>
      </c>
      <c r="R24" s="6">
        <v>0.19500000000000001</v>
      </c>
      <c r="S24" s="5">
        <f t="shared" si="3"/>
        <v>15485.130164667047</v>
      </c>
      <c r="T24" s="6">
        <v>0.17399999999999999</v>
      </c>
      <c r="U24" s="5">
        <f t="shared" si="4"/>
        <v>13817.500762318286</v>
      </c>
      <c r="V24" s="6">
        <v>0.10499999999999998</v>
      </c>
      <c r="W24" s="5">
        <f t="shared" si="5"/>
        <v>8338.147011743793</v>
      </c>
      <c r="X24" s="6">
        <v>0.27200000000000002</v>
      </c>
      <c r="Y24" s="5">
        <f t="shared" si="6"/>
        <v>21599.771306612496</v>
      </c>
      <c r="Z24" s="6">
        <v>6.4400000000000013E-3</v>
      </c>
      <c r="AA24" s="5">
        <f t="shared" si="7"/>
        <v>511.40635005361946</v>
      </c>
      <c r="AB24" s="6">
        <v>8.3599999999999994E-3</v>
      </c>
      <c r="AC24" s="5">
        <f t="shared" si="8"/>
        <v>663.87532398264875</v>
      </c>
      <c r="AD24" s="12">
        <f t="shared" si="13"/>
        <v>11911.63858820542</v>
      </c>
    </row>
    <row r="25" spans="1:30" x14ac:dyDescent="0.3">
      <c r="A25" t="s">
        <v>19</v>
      </c>
      <c r="B25" t="s">
        <v>172</v>
      </c>
      <c r="C25" t="s">
        <v>29</v>
      </c>
      <c r="D25" t="s">
        <v>114</v>
      </c>
      <c r="E25" s="1">
        <v>121089.43010497917</v>
      </c>
      <c r="F25" s="1">
        <f t="shared" si="0"/>
        <v>4238.130053674271</v>
      </c>
      <c r="G25" s="1">
        <f t="shared" si="1"/>
        <v>1210.8943010497917</v>
      </c>
      <c r="H25" s="1">
        <f t="shared" si="9"/>
        <v>124116.66585760366</v>
      </c>
      <c r="I25" s="1">
        <f t="shared" si="10"/>
        <v>3027.2357526244887</v>
      </c>
      <c r="J25" s="5">
        <f t="shared" si="11"/>
        <v>111832.66585760366</v>
      </c>
      <c r="K25" s="1">
        <v>4057</v>
      </c>
      <c r="L25" s="1">
        <v>8227</v>
      </c>
      <c r="N25" s="6">
        <v>7.3700000000000002E-2</v>
      </c>
      <c r="O25" s="5">
        <f t="shared" si="12"/>
        <v>9147.3982737053902</v>
      </c>
      <c r="P25" s="6">
        <v>8.3400000000000002E-2</v>
      </c>
      <c r="Q25" s="5">
        <f t="shared" si="2"/>
        <v>10351.329932524146</v>
      </c>
      <c r="R25" s="6">
        <v>0.15200000000000002</v>
      </c>
      <c r="S25" s="5">
        <f t="shared" si="3"/>
        <v>18865.73321035576</v>
      </c>
      <c r="T25" s="6">
        <v>0.17299999999999999</v>
      </c>
      <c r="U25" s="5">
        <f t="shared" si="4"/>
        <v>21472.183193365432</v>
      </c>
      <c r="V25" s="6">
        <v>0.18</v>
      </c>
      <c r="W25" s="5">
        <f t="shared" si="5"/>
        <v>22340.999854368656</v>
      </c>
      <c r="X25" s="6">
        <v>0.25600000000000001</v>
      </c>
      <c r="Y25" s="5">
        <f t="shared" si="6"/>
        <v>31773.866459546538</v>
      </c>
      <c r="Z25" s="6">
        <v>4.1200000000000001E-2</v>
      </c>
      <c r="AA25" s="5">
        <f t="shared" si="7"/>
        <v>5113.606633333271</v>
      </c>
      <c r="AB25" s="6">
        <v>4.07E-2</v>
      </c>
      <c r="AC25" s="5">
        <f t="shared" si="8"/>
        <v>5051.548300404469</v>
      </c>
      <c r="AD25" s="12">
        <f t="shared" si="13"/>
        <v>18617.499878640549</v>
      </c>
    </row>
    <row r="26" spans="1:30" x14ac:dyDescent="0.3">
      <c r="A26" t="s">
        <v>19</v>
      </c>
      <c r="B26" t="s">
        <v>172</v>
      </c>
      <c r="C26" s="4" t="s">
        <v>30</v>
      </c>
      <c r="D26" t="s">
        <v>115</v>
      </c>
      <c r="E26" s="1">
        <v>191140.92682043475</v>
      </c>
      <c r="F26" s="1">
        <f t="shared" si="0"/>
        <v>6689.9324387152164</v>
      </c>
      <c r="G26" s="1">
        <f t="shared" si="1"/>
        <v>1911.4092682043474</v>
      </c>
      <c r="H26" s="1">
        <f t="shared" si="9"/>
        <v>195919.44999094561</v>
      </c>
      <c r="I26" s="1">
        <f t="shared" si="10"/>
        <v>4778.5231705108599</v>
      </c>
      <c r="J26" s="5">
        <f t="shared" si="11"/>
        <v>158744.44999094561</v>
      </c>
      <c r="K26" s="1">
        <v>19407</v>
      </c>
      <c r="L26" s="1">
        <v>17768</v>
      </c>
      <c r="N26" s="6">
        <v>0.14360000000000001</v>
      </c>
      <c r="O26" s="5">
        <f t="shared" si="12"/>
        <v>28134.033018699789</v>
      </c>
      <c r="P26" s="6">
        <v>0.129</v>
      </c>
      <c r="Q26" s="5">
        <f t="shared" si="2"/>
        <v>25273.609048831982</v>
      </c>
      <c r="R26" s="6">
        <v>0.14400000000000002</v>
      </c>
      <c r="S26" s="5">
        <f t="shared" si="3"/>
        <v>28212.40079869617</v>
      </c>
      <c r="T26" s="6">
        <v>0.17799999999999999</v>
      </c>
      <c r="U26" s="5">
        <f t="shared" si="4"/>
        <v>34873.662098388319</v>
      </c>
      <c r="V26" s="6">
        <v>0.183</v>
      </c>
      <c r="W26" s="5">
        <f t="shared" si="5"/>
        <v>35853.259348343046</v>
      </c>
      <c r="X26" s="6">
        <v>0.193</v>
      </c>
      <c r="Y26" s="5">
        <f t="shared" si="6"/>
        <v>37812.453848252502</v>
      </c>
      <c r="Z26" s="6">
        <v>1.26E-2</v>
      </c>
      <c r="AA26" s="5">
        <f t="shared" si="7"/>
        <v>2468.5850698859144</v>
      </c>
      <c r="AB26" s="6">
        <v>1.6799999999999999E-2</v>
      </c>
      <c r="AC26" s="5">
        <f t="shared" si="8"/>
        <v>3291.4467598478859</v>
      </c>
      <c r="AD26" s="12">
        <f t="shared" si="13"/>
        <v>29387.91749864184</v>
      </c>
    </row>
    <row r="27" spans="1:30" x14ac:dyDescent="0.3">
      <c r="A27" t="s">
        <v>31</v>
      </c>
      <c r="B27" t="s">
        <v>173</v>
      </c>
      <c r="C27" s="4" t="s">
        <v>32</v>
      </c>
      <c r="D27" t="s">
        <v>116</v>
      </c>
      <c r="E27" s="1">
        <v>136231.90357876499</v>
      </c>
      <c r="F27" s="1">
        <f t="shared" si="0"/>
        <v>4768.1166252567755</v>
      </c>
      <c r="G27" s="1">
        <f t="shared" si="1"/>
        <v>1362.3190357876499</v>
      </c>
      <c r="H27" s="1">
        <f t="shared" si="9"/>
        <v>139637.70116823411</v>
      </c>
      <c r="I27" s="1">
        <f t="shared" si="10"/>
        <v>3405.797589469119</v>
      </c>
      <c r="J27" s="5">
        <f t="shared" si="11"/>
        <v>73782.701168234111</v>
      </c>
      <c r="K27" s="1">
        <v>62323</v>
      </c>
      <c r="L27" s="1">
        <v>3532</v>
      </c>
      <c r="N27" s="6">
        <v>6.3399999999999998E-2</v>
      </c>
      <c r="O27" s="5">
        <f t="shared" si="12"/>
        <v>8853.0302540660432</v>
      </c>
      <c r="P27" s="6">
        <v>6.0999999999999999E-2</v>
      </c>
      <c r="Q27" s="5">
        <f t="shared" si="2"/>
        <v>8517.8997712622804</v>
      </c>
      <c r="R27" s="6">
        <v>0.22700000000000001</v>
      </c>
      <c r="S27" s="5">
        <f t="shared" si="3"/>
        <v>31697.758165189145</v>
      </c>
      <c r="T27" s="6">
        <v>0.23400000000000001</v>
      </c>
      <c r="U27" s="5">
        <f t="shared" si="4"/>
        <v>32675.222073366785</v>
      </c>
      <c r="V27" s="6">
        <v>0.1774</v>
      </c>
      <c r="W27" s="5">
        <f t="shared" si="5"/>
        <v>24771.728187244731</v>
      </c>
      <c r="X27" s="6">
        <v>0.19400000000000001</v>
      </c>
      <c r="Y27" s="5">
        <f t="shared" si="6"/>
        <v>27089.714026637419</v>
      </c>
      <c r="Z27" s="6">
        <v>1.9200000000000002E-2</v>
      </c>
      <c r="AA27" s="5">
        <f t="shared" si="7"/>
        <v>2681.043862430095</v>
      </c>
      <c r="AB27" s="6">
        <v>2.4E-2</v>
      </c>
      <c r="AC27" s="5">
        <f t="shared" si="8"/>
        <v>3351.3048280376188</v>
      </c>
      <c r="AD27" s="12">
        <f t="shared" si="13"/>
        <v>20945.655175235115</v>
      </c>
    </row>
    <row r="28" spans="1:30" x14ac:dyDescent="0.3">
      <c r="A28" t="s">
        <v>31</v>
      </c>
      <c r="B28" t="s">
        <v>173</v>
      </c>
      <c r="C28" t="s">
        <v>33</v>
      </c>
      <c r="D28" t="s">
        <v>117</v>
      </c>
      <c r="E28" s="1">
        <v>178854.8674726531</v>
      </c>
      <c r="F28" s="1">
        <f t="shared" si="0"/>
        <v>6259.9203615428596</v>
      </c>
      <c r="G28" s="1">
        <f t="shared" si="1"/>
        <v>1788.5486747265311</v>
      </c>
      <c r="H28" s="1">
        <f t="shared" si="9"/>
        <v>183326.23915946943</v>
      </c>
      <c r="I28" s="1">
        <f t="shared" si="10"/>
        <v>4471.3716868163319</v>
      </c>
      <c r="J28" s="5">
        <f t="shared" si="11"/>
        <v>161754.23915946943</v>
      </c>
      <c r="K28" s="1">
        <v>15326</v>
      </c>
      <c r="L28" s="1">
        <v>6246</v>
      </c>
      <c r="N28" s="6">
        <v>7.5399999999999995E-2</v>
      </c>
      <c r="O28" s="5">
        <f t="shared" si="12"/>
        <v>13822.798432623995</v>
      </c>
      <c r="P28" s="6">
        <v>4.2599999999999999E-2</v>
      </c>
      <c r="Q28" s="5">
        <f t="shared" si="2"/>
        <v>7809.6977881933981</v>
      </c>
      <c r="R28" s="6">
        <v>0.22500000000000001</v>
      </c>
      <c r="S28" s="5">
        <f t="shared" si="3"/>
        <v>41248.403810880627</v>
      </c>
      <c r="T28" s="6">
        <v>0.20399999999999999</v>
      </c>
      <c r="U28" s="5">
        <f t="shared" si="4"/>
        <v>37398.552788531764</v>
      </c>
      <c r="V28" s="6">
        <v>0.17700000000000002</v>
      </c>
      <c r="W28" s="5">
        <f t="shared" si="5"/>
        <v>32448.744331226095</v>
      </c>
      <c r="X28" s="6">
        <v>0.16600000000000001</v>
      </c>
      <c r="Y28" s="5">
        <f t="shared" si="6"/>
        <v>30432.155700471929</v>
      </c>
      <c r="Z28" s="6">
        <v>4.9800000000000004E-2</v>
      </c>
      <c r="AA28" s="5">
        <f t="shared" si="7"/>
        <v>9129.6467101415783</v>
      </c>
      <c r="AB28" s="6">
        <v>6.0199999999999997E-2</v>
      </c>
      <c r="AC28" s="5">
        <f t="shared" si="8"/>
        <v>11036.239597400059</v>
      </c>
      <c r="AD28" s="12">
        <f t="shared" si="13"/>
        <v>27498.935873920414</v>
      </c>
    </row>
    <row r="29" spans="1:30" x14ac:dyDescent="0.3">
      <c r="A29" t="s">
        <v>31</v>
      </c>
      <c r="B29" t="s">
        <v>173</v>
      </c>
      <c r="C29" t="s">
        <v>34</v>
      </c>
      <c r="D29" t="s">
        <v>118</v>
      </c>
      <c r="E29" s="1">
        <v>210348.24511094179</v>
      </c>
      <c r="F29" s="1">
        <f t="shared" si="0"/>
        <v>7362.1885788829632</v>
      </c>
      <c r="G29" s="1">
        <f t="shared" si="1"/>
        <v>2103.482451109418</v>
      </c>
      <c r="H29" s="1">
        <f t="shared" si="9"/>
        <v>215606.95123871532</v>
      </c>
      <c r="I29" s="1">
        <f t="shared" si="10"/>
        <v>5258.7061277735338</v>
      </c>
      <c r="J29" s="5">
        <f t="shared" si="11"/>
        <v>199649.95123871532</v>
      </c>
      <c r="K29" s="1">
        <v>7807</v>
      </c>
      <c r="L29" s="1">
        <v>8150</v>
      </c>
      <c r="N29" s="6">
        <v>8.1100000000000005E-2</v>
      </c>
      <c r="O29" s="5">
        <f t="shared" si="12"/>
        <v>17485.723745459814</v>
      </c>
      <c r="P29" s="6">
        <v>5.57E-2</v>
      </c>
      <c r="Q29" s="5">
        <f t="shared" si="2"/>
        <v>12009.307183996443</v>
      </c>
      <c r="R29" s="6">
        <v>0.221</v>
      </c>
      <c r="S29" s="5">
        <f t="shared" si="3"/>
        <v>47649.13622375609</v>
      </c>
      <c r="T29" s="6">
        <v>0.22600000000000001</v>
      </c>
      <c r="U29" s="5">
        <f t="shared" si="4"/>
        <v>48727.170979949668</v>
      </c>
      <c r="V29" s="6">
        <v>0.19600000000000001</v>
      </c>
      <c r="W29" s="5">
        <f t="shared" si="5"/>
        <v>42258.962442788208</v>
      </c>
      <c r="X29" s="6">
        <v>0.193</v>
      </c>
      <c r="Y29" s="5">
        <f t="shared" si="6"/>
        <v>41612.14158907206</v>
      </c>
      <c r="Z29" s="6">
        <v>1.03E-2</v>
      </c>
      <c r="AA29" s="5">
        <f t="shared" si="7"/>
        <v>2220.7515977587677</v>
      </c>
      <c r="AB29" s="6">
        <v>1.6899999999999998E-2</v>
      </c>
      <c r="AC29" s="5">
        <f t="shared" si="8"/>
        <v>3643.7574759342888</v>
      </c>
      <c r="AD29" s="12">
        <f t="shared" si="13"/>
        <v>32341.042685807297</v>
      </c>
    </row>
    <row r="30" spans="1:30" x14ac:dyDescent="0.3">
      <c r="A30" t="s">
        <v>31</v>
      </c>
      <c r="B30" t="s">
        <v>173</v>
      </c>
      <c r="C30" t="s">
        <v>35</v>
      </c>
      <c r="D30" t="s">
        <v>119</v>
      </c>
      <c r="E30" s="1">
        <v>170302.08846429456</v>
      </c>
      <c r="F30" s="1">
        <f t="shared" si="0"/>
        <v>5960.5730962503103</v>
      </c>
      <c r="G30" s="1">
        <f t="shared" si="1"/>
        <v>1703.0208846429457</v>
      </c>
      <c r="H30" s="1">
        <f t="shared" si="9"/>
        <v>174559.6406759019</v>
      </c>
      <c r="I30" s="1">
        <f t="shared" si="10"/>
        <v>4257.5522116073407</v>
      </c>
      <c r="J30" s="5">
        <f t="shared" si="11"/>
        <v>158458.6406759019</v>
      </c>
      <c r="K30" s="1">
        <v>8655</v>
      </c>
      <c r="L30" s="1">
        <v>7446</v>
      </c>
      <c r="N30" s="6">
        <v>9.2799999999999994E-2</v>
      </c>
      <c r="O30" s="5">
        <f t="shared" si="12"/>
        <v>16199.134654723695</v>
      </c>
      <c r="P30" s="6">
        <v>7.8200000000000006E-2</v>
      </c>
      <c r="Q30" s="5">
        <f t="shared" si="2"/>
        <v>13650.56390085553</v>
      </c>
      <c r="R30" s="6">
        <v>0.18290000000000001</v>
      </c>
      <c r="S30" s="5">
        <f t="shared" si="3"/>
        <v>31926.95827962246</v>
      </c>
      <c r="T30" s="6">
        <v>0.20399999999999999</v>
      </c>
      <c r="U30" s="5">
        <f t="shared" si="4"/>
        <v>35610.166697883986</v>
      </c>
      <c r="V30" s="6">
        <v>0.19900000000000001</v>
      </c>
      <c r="W30" s="5">
        <f t="shared" si="5"/>
        <v>34737.368494504481</v>
      </c>
      <c r="X30" s="6">
        <v>0.2</v>
      </c>
      <c r="Y30" s="5">
        <f t="shared" si="6"/>
        <v>34911.92813518038</v>
      </c>
      <c r="Z30" s="6">
        <v>1.5799999999999998E-2</v>
      </c>
      <c r="AA30" s="5">
        <f t="shared" si="7"/>
        <v>2758.0423226792495</v>
      </c>
      <c r="AB30" s="6">
        <v>2.7300000000000001E-2</v>
      </c>
      <c r="AC30" s="5">
        <f t="shared" si="8"/>
        <v>4765.4781904521224</v>
      </c>
      <c r="AD30" s="12">
        <f t="shared" si="13"/>
        <v>26183.946101385285</v>
      </c>
    </row>
    <row r="31" spans="1:30" x14ac:dyDescent="0.3">
      <c r="A31" t="s">
        <v>31</v>
      </c>
      <c r="B31" t="s">
        <v>173</v>
      </c>
      <c r="C31" t="s">
        <v>36</v>
      </c>
      <c r="D31" t="s">
        <v>120</v>
      </c>
      <c r="E31" s="1">
        <v>70949.030124986937</v>
      </c>
      <c r="F31" s="1">
        <f t="shared" si="0"/>
        <v>2483.2160543745431</v>
      </c>
      <c r="G31" s="1">
        <f t="shared" si="1"/>
        <v>709.49030124986939</v>
      </c>
      <c r="H31" s="1">
        <f t="shared" si="9"/>
        <v>72722.755878111609</v>
      </c>
      <c r="I31" s="1">
        <f t="shared" si="10"/>
        <v>1773.7257531246723</v>
      </c>
      <c r="J31" s="5">
        <f t="shared" si="11"/>
        <v>17752.755878111609</v>
      </c>
      <c r="K31" s="1">
        <v>43430</v>
      </c>
      <c r="L31" s="1">
        <v>11540</v>
      </c>
      <c r="N31" s="6">
        <v>9.5500000000000002E-2</v>
      </c>
      <c r="O31" s="5">
        <f t="shared" si="12"/>
        <v>6945.0231863596591</v>
      </c>
      <c r="P31" s="6">
        <v>9.7600000000000006E-2</v>
      </c>
      <c r="Q31" s="5">
        <f t="shared" si="2"/>
        <v>7097.7409737036933</v>
      </c>
      <c r="R31" s="6">
        <v>0.20299999999999999</v>
      </c>
      <c r="S31" s="5">
        <f t="shared" si="3"/>
        <v>14762.719443256656</v>
      </c>
      <c r="T31" s="6">
        <v>0.216</v>
      </c>
      <c r="U31" s="5">
        <f t="shared" si="4"/>
        <v>15708.115269672107</v>
      </c>
      <c r="V31" s="6">
        <v>0.151</v>
      </c>
      <c r="W31" s="5">
        <f t="shared" si="5"/>
        <v>10981.136137594853</v>
      </c>
      <c r="X31" s="6">
        <v>0.17</v>
      </c>
      <c r="Y31" s="5">
        <f t="shared" si="6"/>
        <v>12362.868499278975</v>
      </c>
      <c r="Z31" s="6">
        <v>3.1699999999999999E-2</v>
      </c>
      <c r="AA31" s="5">
        <f t="shared" si="7"/>
        <v>2305.3113613361379</v>
      </c>
      <c r="AB31" s="6">
        <v>3.5200000000000002E-2</v>
      </c>
      <c r="AC31" s="5">
        <f t="shared" si="8"/>
        <v>2559.8410069095289</v>
      </c>
      <c r="AD31" s="12">
        <f t="shared" si="13"/>
        <v>10908.41338171674</v>
      </c>
    </row>
    <row r="32" spans="1:30" x14ac:dyDescent="0.3">
      <c r="A32" t="s">
        <v>31</v>
      </c>
      <c r="B32" t="s">
        <v>173</v>
      </c>
      <c r="C32" t="s">
        <v>37</v>
      </c>
      <c r="D32" t="s">
        <v>121</v>
      </c>
      <c r="E32" s="1">
        <v>86884.558031189736</v>
      </c>
      <c r="F32" s="1">
        <f t="shared" si="0"/>
        <v>3040.9595310916411</v>
      </c>
      <c r="G32" s="1">
        <f t="shared" si="1"/>
        <v>868.84558031189738</v>
      </c>
      <c r="H32" s="1">
        <f t="shared" si="9"/>
        <v>89056.67198196947</v>
      </c>
      <c r="I32" s="1">
        <f t="shared" si="10"/>
        <v>2172.1139507797343</v>
      </c>
      <c r="J32" s="5">
        <f t="shared" si="11"/>
        <v>64317.67198196947</v>
      </c>
      <c r="K32" s="1">
        <v>15945</v>
      </c>
      <c r="L32" s="1">
        <v>8794</v>
      </c>
      <c r="N32" s="6">
        <v>8.0500000000000002E-2</v>
      </c>
      <c r="O32" s="5">
        <f t="shared" si="12"/>
        <v>7169.0620945485425</v>
      </c>
      <c r="P32" s="6">
        <v>7.0599999999999996E-2</v>
      </c>
      <c r="Q32" s="5">
        <f t="shared" si="2"/>
        <v>6287.4010419270444</v>
      </c>
      <c r="R32" s="6">
        <v>0.21700000000000003</v>
      </c>
      <c r="S32" s="5">
        <f t="shared" si="3"/>
        <v>19325.297820087377</v>
      </c>
      <c r="T32" s="6">
        <v>0.184</v>
      </c>
      <c r="U32" s="5">
        <f t="shared" si="4"/>
        <v>16386.427644682382</v>
      </c>
      <c r="V32" s="6">
        <v>0.19800000000000001</v>
      </c>
      <c r="W32" s="5">
        <f t="shared" si="5"/>
        <v>17633.221052429955</v>
      </c>
      <c r="X32" s="6">
        <v>0.188</v>
      </c>
      <c r="Y32" s="5">
        <f t="shared" si="6"/>
        <v>16742.654332610262</v>
      </c>
      <c r="Z32" s="6">
        <v>2.8199999999999996E-2</v>
      </c>
      <c r="AA32" s="5">
        <f t="shared" si="7"/>
        <v>2511.3981498915387</v>
      </c>
      <c r="AB32" s="6">
        <v>3.3700000000000001E-2</v>
      </c>
      <c r="AC32" s="5">
        <f t="shared" si="8"/>
        <v>3001.2098457923712</v>
      </c>
      <c r="AD32" s="12">
        <f t="shared" si="13"/>
        <v>13358.500797295421</v>
      </c>
    </row>
    <row r="33" spans="1:30" x14ac:dyDescent="0.3">
      <c r="A33" t="s">
        <v>31</v>
      </c>
      <c r="B33" t="s">
        <v>173</v>
      </c>
      <c r="C33" t="s">
        <v>38</v>
      </c>
      <c r="D33" t="s">
        <v>122</v>
      </c>
      <c r="E33" s="1">
        <v>156459.05612051408</v>
      </c>
      <c r="F33" s="1">
        <f t="shared" si="0"/>
        <v>5476.0669642179937</v>
      </c>
      <c r="G33" s="1">
        <f t="shared" si="1"/>
        <v>1564.5905612051408</v>
      </c>
      <c r="H33" s="1">
        <f t="shared" si="9"/>
        <v>160370.53252352693</v>
      </c>
      <c r="I33" s="1">
        <f t="shared" si="10"/>
        <v>3911.4764030128426</v>
      </c>
      <c r="J33" s="5">
        <f t="shared" si="11"/>
        <v>128519.53252352693</v>
      </c>
      <c r="K33" s="1">
        <v>24699</v>
      </c>
      <c r="L33" s="1">
        <v>7152</v>
      </c>
      <c r="N33" s="6">
        <v>0.108</v>
      </c>
      <c r="O33" s="5">
        <f t="shared" si="12"/>
        <v>17320.017512540908</v>
      </c>
      <c r="P33" s="6">
        <v>9.6000000000000002E-2</v>
      </c>
      <c r="Q33" s="5">
        <f t="shared" si="2"/>
        <v>15395.571122258585</v>
      </c>
      <c r="R33" s="6">
        <v>0.159</v>
      </c>
      <c r="S33" s="5">
        <f t="shared" si="3"/>
        <v>25498.914671240782</v>
      </c>
      <c r="T33" s="6">
        <v>0.17100000000000001</v>
      </c>
      <c r="U33" s="5">
        <f t="shared" si="4"/>
        <v>27423.361061523108</v>
      </c>
      <c r="V33" s="6">
        <v>0.20300000000000001</v>
      </c>
      <c r="W33" s="5">
        <f t="shared" si="5"/>
        <v>32555.218102275969</v>
      </c>
      <c r="X33" s="6">
        <v>0.19600000000000001</v>
      </c>
      <c r="Y33" s="5">
        <f t="shared" si="6"/>
        <v>31432.624374611278</v>
      </c>
      <c r="Z33" s="6">
        <v>2.5600000000000005E-2</v>
      </c>
      <c r="AA33" s="5">
        <f t="shared" si="7"/>
        <v>4105.48563260229</v>
      </c>
      <c r="AB33" s="6">
        <v>4.1399999999999999E-2</v>
      </c>
      <c r="AC33" s="5">
        <f t="shared" si="8"/>
        <v>6639.3400464740143</v>
      </c>
      <c r="AD33" s="12">
        <f t="shared" si="13"/>
        <v>24055.579878529039</v>
      </c>
    </row>
    <row r="34" spans="1:30" x14ac:dyDescent="0.3">
      <c r="A34" t="s">
        <v>31</v>
      </c>
      <c r="B34" t="s">
        <v>173</v>
      </c>
      <c r="C34" t="s">
        <v>39</v>
      </c>
      <c r="D34" t="s">
        <v>123</v>
      </c>
      <c r="E34" s="1">
        <v>170216.90693075964</v>
      </c>
      <c r="F34" s="1">
        <f t="shared" ref="F34:F65" si="14">E34*0.035</f>
        <v>5957.5917425765874</v>
      </c>
      <c r="G34" s="1">
        <f t="shared" ref="G34:G65" si="15">E34*0.01</f>
        <v>1702.1690693075964</v>
      </c>
      <c r="H34" s="1">
        <f t="shared" si="9"/>
        <v>174472.32960402864</v>
      </c>
      <c r="I34" s="1">
        <f t="shared" ref="I34:I65" si="16">H34-E34</f>
        <v>4255.4226732690004</v>
      </c>
      <c r="J34" s="5">
        <f t="shared" si="11"/>
        <v>135691.32960402864</v>
      </c>
      <c r="K34" s="1">
        <v>30092</v>
      </c>
      <c r="L34" s="1">
        <v>8689</v>
      </c>
      <c r="N34" s="6">
        <v>8.9200000000000002E-2</v>
      </c>
      <c r="O34" s="5">
        <f t="shared" ref="O34:O65" si="17">N34*H34</f>
        <v>15562.931800679355</v>
      </c>
      <c r="P34" s="6">
        <v>7.8E-2</v>
      </c>
      <c r="Q34" s="5">
        <f t="shared" ref="Q34:Q65" si="18">P34*H34</f>
        <v>13608.841709114233</v>
      </c>
      <c r="R34" s="6">
        <v>0.16700000000000001</v>
      </c>
      <c r="S34" s="5">
        <f t="shared" ref="S34:S65" si="19">R34*H34</f>
        <v>29136.879043872785</v>
      </c>
      <c r="T34" s="6">
        <v>0.20499999999999999</v>
      </c>
      <c r="U34" s="5">
        <f t="shared" ref="U34:U65" si="20">T34*H34</f>
        <v>35766.827568825865</v>
      </c>
      <c r="V34" s="6">
        <v>0.21000000000000002</v>
      </c>
      <c r="W34" s="5">
        <f t="shared" ref="W34:W65" si="21">V34*H34</f>
        <v>36639.189216846018</v>
      </c>
      <c r="X34" s="6">
        <v>0.17199999999999999</v>
      </c>
      <c r="Y34" s="5">
        <f t="shared" ref="Y34:Y65" si="22">X34*H34</f>
        <v>30009.240691892923</v>
      </c>
      <c r="Z34" s="6">
        <v>3.0799999999999994E-2</v>
      </c>
      <c r="AA34" s="5">
        <f t="shared" ref="AA34:AA65" si="23">Z34*H34</f>
        <v>5373.7477518040814</v>
      </c>
      <c r="AB34" s="6">
        <v>4.8000000000000001E-2</v>
      </c>
      <c r="AC34" s="5">
        <f t="shared" ref="AC34:AC65" si="24">AB34*H34</f>
        <v>8374.6718209933751</v>
      </c>
      <c r="AD34" s="12">
        <f t="shared" si="13"/>
        <v>26170.849440604296</v>
      </c>
    </row>
    <row r="35" spans="1:30" x14ac:dyDescent="0.3">
      <c r="A35" t="s">
        <v>40</v>
      </c>
      <c r="B35" t="s">
        <v>174</v>
      </c>
      <c r="C35" t="s">
        <v>41</v>
      </c>
      <c r="D35" t="s">
        <v>124</v>
      </c>
      <c r="E35" s="1">
        <v>74119.57914496641</v>
      </c>
      <c r="F35" s="1">
        <f t="shared" si="14"/>
        <v>2594.1852700738245</v>
      </c>
      <c r="G35" s="1">
        <f t="shared" si="15"/>
        <v>741.19579144966417</v>
      </c>
      <c r="H35" s="1">
        <f t="shared" si="9"/>
        <v>75972.568623590574</v>
      </c>
      <c r="I35" s="1">
        <f t="shared" si="16"/>
        <v>1852.9894786241639</v>
      </c>
      <c r="J35" s="5">
        <f t="shared" si="11"/>
        <v>53265.568623590574</v>
      </c>
      <c r="K35" s="1">
        <v>10722</v>
      </c>
      <c r="L35" s="1">
        <v>11985</v>
      </c>
      <c r="N35" s="6">
        <v>0.17699999999999999</v>
      </c>
      <c r="O35" s="5">
        <f t="shared" si="17"/>
        <v>13447.144646375531</v>
      </c>
      <c r="P35" s="6">
        <v>0.13900000000000001</v>
      </c>
      <c r="Q35" s="5">
        <f t="shared" si="18"/>
        <v>10560.187038679091</v>
      </c>
      <c r="R35" s="6">
        <v>0.14069999999999999</v>
      </c>
      <c r="S35" s="5">
        <f t="shared" si="19"/>
        <v>10689.340405339193</v>
      </c>
      <c r="T35" s="6">
        <v>0.13300000000000001</v>
      </c>
      <c r="U35" s="5">
        <f t="shared" si="20"/>
        <v>10104.351626937547</v>
      </c>
      <c r="V35" s="6">
        <v>0.14899999999999999</v>
      </c>
      <c r="W35" s="5">
        <f t="shared" si="21"/>
        <v>11319.912724914995</v>
      </c>
      <c r="X35" s="6">
        <v>0.16900000000000001</v>
      </c>
      <c r="Y35" s="5">
        <f t="shared" si="22"/>
        <v>12839.364097386808</v>
      </c>
      <c r="Z35" s="6">
        <v>3.7099999999999994E-2</v>
      </c>
      <c r="AA35" s="5">
        <f t="shared" si="23"/>
        <v>2818.5822959352099</v>
      </c>
      <c r="AB35" s="6">
        <v>5.5199999999999999E-2</v>
      </c>
      <c r="AC35" s="5">
        <f t="shared" si="24"/>
        <v>4193.6857880221996</v>
      </c>
      <c r="AD35" s="12">
        <f t="shared" si="13"/>
        <v>11395.885293538586</v>
      </c>
    </row>
    <row r="36" spans="1:30" x14ac:dyDescent="0.3">
      <c r="A36" t="s">
        <v>40</v>
      </c>
      <c r="B36" t="s">
        <v>174</v>
      </c>
      <c r="C36" t="s">
        <v>42</v>
      </c>
      <c r="D36" t="s">
        <v>125</v>
      </c>
      <c r="E36" s="1">
        <v>336472.89934020146</v>
      </c>
      <c r="F36" s="1">
        <f t="shared" si="14"/>
        <v>11776.551476907052</v>
      </c>
      <c r="G36" s="1">
        <f t="shared" si="15"/>
        <v>3364.7289934020146</v>
      </c>
      <c r="H36" s="1">
        <f t="shared" si="9"/>
        <v>344884.72182370647</v>
      </c>
      <c r="I36" s="1">
        <f t="shared" si="16"/>
        <v>8411.8224835050059</v>
      </c>
      <c r="J36" s="5">
        <f t="shared" si="11"/>
        <v>315481.72182370647</v>
      </c>
      <c r="K36" s="1">
        <v>27</v>
      </c>
      <c r="L36" s="1">
        <v>29376</v>
      </c>
      <c r="N36" s="6">
        <v>8.5400000000000004E-2</v>
      </c>
      <c r="O36" s="5">
        <f t="shared" si="17"/>
        <v>29453.155243744535</v>
      </c>
      <c r="P36" s="6">
        <v>9.3399999999999997E-2</v>
      </c>
      <c r="Q36" s="5">
        <f t="shared" si="18"/>
        <v>32212.233018334184</v>
      </c>
      <c r="R36" s="6">
        <v>0.20280000000000001</v>
      </c>
      <c r="S36" s="5">
        <f t="shared" si="19"/>
        <v>69942.621585847679</v>
      </c>
      <c r="T36" s="6">
        <v>0.21299999999999999</v>
      </c>
      <c r="U36" s="5">
        <f t="shared" si="20"/>
        <v>73460.445748449478</v>
      </c>
      <c r="V36" s="6">
        <v>0.15600000000000003</v>
      </c>
      <c r="W36" s="5">
        <f t="shared" si="21"/>
        <v>53802.016604498218</v>
      </c>
      <c r="X36" s="6">
        <v>0.18</v>
      </c>
      <c r="Y36" s="5">
        <f t="shared" si="22"/>
        <v>62079.249928267163</v>
      </c>
      <c r="Z36" s="6">
        <v>2.7000000000000003E-2</v>
      </c>
      <c r="AA36" s="5">
        <f t="shared" si="23"/>
        <v>9311.8874892400763</v>
      </c>
      <c r="AB36" s="6">
        <v>4.24E-2</v>
      </c>
      <c r="AC36" s="5">
        <f t="shared" si="24"/>
        <v>14623.112205325155</v>
      </c>
      <c r="AD36" s="12">
        <f t="shared" si="13"/>
        <v>51732.708273555967</v>
      </c>
    </row>
    <row r="37" spans="1:30" x14ac:dyDescent="0.3">
      <c r="A37" t="s">
        <v>40</v>
      </c>
      <c r="B37" t="s">
        <v>174</v>
      </c>
      <c r="C37" t="s">
        <v>43</v>
      </c>
      <c r="D37" t="s">
        <v>126</v>
      </c>
      <c r="E37" s="1">
        <v>164383.36197001202</v>
      </c>
      <c r="F37" s="1">
        <f t="shared" si="14"/>
        <v>5753.4176689504211</v>
      </c>
      <c r="G37" s="1">
        <f t="shared" si="15"/>
        <v>1643.8336197001202</v>
      </c>
      <c r="H37" s="1">
        <f t="shared" si="9"/>
        <v>168492.94601926231</v>
      </c>
      <c r="I37" s="1">
        <f t="shared" si="16"/>
        <v>4109.5840492502903</v>
      </c>
      <c r="J37" s="5">
        <f t="shared" si="11"/>
        <v>134581.94601926231</v>
      </c>
      <c r="K37" s="1">
        <v>1001</v>
      </c>
      <c r="L37" s="1">
        <v>32910</v>
      </c>
      <c r="N37" s="6">
        <v>7.9600000000000004E-2</v>
      </c>
      <c r="O37" s="5">
        <f t="shared" si="17"/>
        <v>13412.038503133281</v>
      </c>
      <c r="P37" s="6">
        <v>6.7799999999999999E-2</v>
      </c>
      <c r="Q37" s="5">
        <f t="shared" si="18"/>
        <v>11423.821740105985</v>
      </c>
      <c r="R37" s="6">
        <v>0.20219999999999999</v>
      </c>
      <c r="S37" s="5">
        <f t="shared" si="19"/>
        <v>34069.273685094835</v>
      </c>
      <c r="T37" s="6">
        <v>0.23599999999999999</v>
      </c>
      <c r="U37" s="5">
        <f t="shared" si="20"/>
        <v>39764.3352605459</v>
      </c>
      <c r="V37" s="6">
        <v>0.15400000000000003</v>
      </c>
      <c r="W37" s="5">
        <f t="shared" si="21"/>
        <v>25947.9136869664</v>
      </c>
      <c r="X37" s="6">
        <v>0.188</v>
      </c>
      <c r="Y37" s="5">
        <f t="shared" si="22"/>
        <v>31676.673851621315</v>
      </c>
      <c r="Z37" s="6">
        <v>3.6700000000000003E-2</v>
      </c>
      <c r="AA37" s="5">
        <f t="shared" si="23"/>
        <v>6183.6911189069269</v>
      </c>
      <c r="AB37" s="6">
        <v>3.5700000000000003E-2</v>
      </c>
      <c r="AC37" s="5">
        <f t="shared" si="24"/>
        <v>6015.1981728876644</v>
      </c>
      <c r="AD37" s="12">
        <f t="shared" si="13"/>
        <v>25273.941902889346</v>
      </c>
    </row>
    <row r="38" spans="1:30" x14ac:dyDescent="0.3">
      <c r="A38" t="s">
        <v>40</v>
      </c>
      <c r="B38" t="s">
        <v>174</v>
      </c>
      <c r="C38" t="s">
        <v>44</v>
      </c>
      <c r="D38" t="s">
        <v>127</v>
      </c>
      <c r="E38" s="1">
        <v>138485.63209954681</v>
      </c>
      <c r="F38" s="1">
        <f t="shared" si="14"/>
        <v>4846.9971234841387</v>
      </c>
      <c r="G38" s="1">
        <f t="shared" si="15"/>
        <v>1384.8563209954682</v>
      </c>
      <c r="H38" s="1">
        <f t="shared" si="9"/>
        <v>141947.7729020355</v>
      </c>
      <c r="I38" s="1">
        <f t="shared" si="16"/>
        <v>3462.1408024886914</v>
      </c>
      <c r="J38" s="5">
        <f t="shared" si="11"/>
        <v>118019.7729020355</v>
      </c>
      <c r="K38" s="1">
        <v>5252</v>
      </c>
      <c r="L38" s="1">
        <v>18676</v>
      </c>
      <c r="N38" s="6">
        <v>0.11</v>
      </c>
      <c r="O38" s="5">
        <f t="shared" si="17"/>
        <v>15614.255019223905</v>
      </c>
      <c r="P38" s="6">
        <v>8.6599999999999996E-2</v>
      </c>
      <c r="Q38" s="5">
        <f t="shared" si="18"/>
        <v>12292.677133316274</v>
      </c>
      <c r="R38" s="6">
        <v>0.1585</v>
      </c>
      <c r="S38" s="5">
        <f t="shared" si="19"/>
        <v>22498.722004972627</v>
      </c>
      <c r="T38" s="6">
        <v>0.189</v>
      </c>
      <c r="U38" s="5">
        <f t="shared" si="20"/>
        <v>26828.129078484711</v>
      </c>
      <c r="V38" s="6">
        <v>0.19399999999999998</v>
      </c>
      <c r="W38" s="5">
        <f t="shared" si="21"/>
        <v>27537.867942994886</v>
      </c>
      <c r="X38" s="6">
        <v>0.23</v>
      </c>
      <c r="Y38" s="5">
        <f t="shared" si="22"/>
        <v>32647.987767468167</v>
      </c>
      <c r="Z38" s="6">
        <v>1.5699999999999999E-2</v>
      </c>
      <c r="AA38" s="5">
        <f t="shared" si="23"/>
        <v>2228.5800345619573</v>
      </c>
      <c r="AB38" s="6">
        <v>1.6199999999999999E-2</v>
      </c>
      <c r="AC38" s="5">
        <f t="shared" si="24"/>
        <v>2299.553921012975</v>
      </c>
      <c r="AD38" s="12">
        <f t="shared" si="13"/>
        <v>21292.165935305326</v>
      </c>
    </row>
    <row r="39" spans="1:30" x14ac:dyDescent="0.3">
      <c r="A39" t="s">
        <v>40</v>
      </c>
      <c r="B39" t="s">
        <v>174</v>
      </c>
      <c r="C39" t="s">
        <v>45</v>
      </c>
      <c r="D39" t="s">
        <v>128</v>
      </c>
      <c r="E39" s="1">
        <v>198885.05953897187</v>
      </c>
      <c r="F39" s="1">
        <f t="shared" si="14"/>
        <v>6960.9770838640161</v>
      </c>
      <c r="G39" s="1">
        <f t="shared" si="15"/>
        <v>1988.8505953897186</v>
      </c>
      <c r="H39" s="1">
        <f t="shared" si="9"/>
        <v>203857.18602744615</v>
      </c>
      <c r="I39" s="1">
        <f t="shared" si="16"/>
        <v>4972.126488474285</v>
      </c>
      <c r="J39" s="5">
        <f t="shared" si="11"/>
        <v>195883.18602744615</v>
      </c>
      <c r="K39" s="1">
        <v>604</v>
      </c>
      <c r="L39" s="1">
        <v>7370</v>
      </c>
      <c r="N39" s="6">
        <v>0.10199999999999999</v>
      </c>
      <c r="O39" s="5">
        <f t="shared" si="17"/>
        <v>20793.432974799507</v>
      </c>
      <c r="P39" s="6">
        <v>0.11600000000000001</v>
      </c>
      <c r="Q39" s="5">
        <f t="shared" si="18"/>
        <v>23647.433579183755</v>
      </c>
      <c r="R39" s="6">
        <v>0.191</v>
      </c>
      <c r="S39" s="5">
        <f t="shared" si="19"/>
        <v>38936.722531242216</v>
      </c>
      <c r="T39" s="6">
        <v>0.193</v>
      </c>
      <c r="U39" s="5">
        <f t="shared" si="20"/>
        <v>39344.436903297108</v>
      </c>
      <c r="V39" s="6">
        <v>0.17399999999999999</v>
      </c>
      <c r="W39" s="5">
        <f t="shared" si="21"/>
        <v>35471.150368775627</v>
      </c>
      <c r="X39" s="6">
        <v>0.18</v>
      </c>
      <c r="Y39" s="5">
        <f t="shared" si="22"/>
        <v>36694.293484940303</v>
      </c>
      <c r="Z39" s="6">
        <v>2.18E-2</v>
      </c>
      <c r="AA39" s="5">
        <f t="shared" si="23"/>
        <v>4444.086655398326</v>
      </c>
      <c r="AB39" s="6">
        <v>2.2200000000000001E-2</v>
      </c>
      <c r="AC39" s="5">
        <f t="shared" si="24"/>
        <v>4525.6295298093046</v>
      </c>
      <c r="AD39" s="12">
        <f t="shared" si="13"/>
        <v>30578.577904116923</v>
      </c>
    </row>
    <row r="40" spans="1:30" x14ac:dyDescent="0.3">
      <c r="A40" t="s">
        <v>46</v>
      </c>
      <c r="B40" t="s">
        <v>175</v>
      </c>
      <c r="C40" t="s">
        <v>47</v>
      </c>
      <c r="D40" t="s">
        <v>129</v>
      </c>
      <c r="E40" s="1">
        <v>55592.591131427565</v>
      </c>
      <c r="F40" s="1">
        <f t="shared" si="14"/>
        <v>1945.740689599965</v>
      </c>
      <c r="G40" s="1">
        <f t="shared" si="15"/>
        <v>555.92591131427571</v>
      </c>
      <c r="H40" s="1">
        <f t="shared" si="9"/>
        <v>56982.405909713256</v>
      </c>
      <c r="I40" s="1">
        <f t="shared" si="16"/>
        <v>1389.8147782856904</v>
      </c>
      <c r="J40" s="5">
        <f t="shared" si="11"/>
        <v>18679.405909713256</v>
      </c>
      <c r="K40" s="1">
        <v>19102</v>
      </c>
      <c r="L40" s="1">
        <v>19201</v>
      </c>
      <c r="N40" s="6">
        <v>9.9299999999999999E-2</v>
      </c>
      <c r="O40" s="5">
        <f t="shared" si="17"/>
        <v>5658.352906834526</v>
      </c>
      <c r="P40" s="6">
        <v>8.5199999999999998E-2</v>
      </c>
      <c r="Q40" s="5">
        <f t="shared" si="18"/>
        <v>4854.9009835075694</v>
      </c>
      <c r="R40" s="6">
        <v>0.1832</v>
      </c>
      <c r="S40" s="5">
        <f t="shared" si="19"/>
        <v>10439.176762659468</v>
      </c>
      <c r="T40" s="6">
        <v>0.16</v>
      </c>
      <c r="U40" s="5">
        <f t="shared" si="20"/>
        <v>9117.1849455541214</v>
      </c>
      <c r="V40" s="6">
        <v>0.19899999999999998</v>
      </c>
      <c r="W40" s="5">
        <f t="shared" si="21"/>
        <v>11339.498776032937</v>
      </c>
      <c r="X40" s="6">
        <v>0.23300000000000001</v>
      </c>
      <c r="Y40" s="5">
        <f t="shared" si="22"/>
        <v>13276.900576963189</v>
      </c>
      <c r="Z40" s="6">
        <v>1.8200000000000001E-2</v>
      </c>
      <c r="AA40" s="5">
        <f t="shared" si="23"/>
        <v>1037.0797875567814</v>
      </c>
      <c r="AB40" s="6">
        <v>2.2100000000000002E-2</v>
      </c>
      <c r="AC40" s="5">
        <f t="shared" si="24"/>
        <v>1259.3111706046629</v>
      </c>
      <c r="AD40" s="12">
        <f t="shared" si="13"/>
        <v>8547.3608864569887</v>
      </c>
    </row>
    <row r="41" spans="1:30" x14ac:dyDescent="0.3">
      <c r="A41" t="s">
        <v>46</v>
      </c>
      <c r="B41" t="s">
        <v>175</v>
      </c>
      <c r="C41" t="s">
        <v>48</v>
      </c>
      <c r="D41" t="s">
        <v>130</v>
      </c>
      <c r="E41" s="1">
        <v>68178.74057939215</v>
      </c>
      <c r="F41" s="1">
        <f t="shared" si="14"/>
        <v>2386.2559202787256</v>
      </c>
      <c r="G41" s="1">
        <f t="shared" si="15"/>
        <v>681.78740579392149</v>
      </c>
      <c r="H41" s="1">
        <f t="shared" si="9"/>
        <v>69883.209093876954</v>
      </c>
      <c r="I41" s="1">
        <f t="shared" si="16"/>
        <v>1704.4685144848045</v>
      </c>
      <c r="J41" s="5">
        <f t="shared" si="11"/>
        <v>48363.209093876954</v>
      </c>
      <c r="K41" s="1">
        <v>4766</v>
      </c>
      <c r="L41" s="1">
        <v>16754</v>
      </c>
      <c r="N41" s="6">
        <v>0.11700000000000001</v>
      </c>
      <c r="O41" s="5">
        <f t="shared" si="17"/>
        <v>8176.3354639836043</v>
      </c>
      <c r="P41" s="6">
        <v>0.1009</v>
      </c>
      <c r="Q41" s="5">
        <f t="shared" si="18"/>
        <v>7051.2157975721848</v>
      </c>
      <c r="R41" s="6">
        <v>0.18609999999999999</v>
      </c>
      <c r="S41" s="5">
        <f t="shared" si="19"/>
        <v>13005.265212370501</v>
      </c>
      <c r="T41" s="6">
        <v>0.188</v>
      </c>
      <c r="U41" s="5">
        <f t="shared" si="20"/>
        <v>13138.043309648867</v>
      </c>
      <c r="V41" s="6">
        <v>0.13899999999999998</v>
      </c>
      <c r="W41" s="5">
        <f t="shared" si="21"/>
        <v>9713.7660640488957</v>
      </c>
      <c r="X41" s="6">
        <v>0.16500000000000001</v>
      </c>
      <c r="Y41" s="5">
        <f t="shared" si="22"/>
        <v>11530.729500489699</v>
      </c>
      <c r="Z41" s="6">
        <v>4.6099999999999995E-2</v>
      </c>
      <c r="AA41" s="5">
        <f t="shared" si="23"/>
        <v>3221.6159392277273</v>
      </c>
      <c r="AB41" s="6">
        <v>5.79E-2</v>
      </c>
      <c r="AC41" s="5">
        <f t="shared" si="24"/>
        <v>4046.2378065354756</v>
      </c>
      <c r="AD41" s="12">
        <f t="shared" si="13"/>
        <v>10482.481364081543</v>
      </c>
    </row>
    <row r="42" spans="1:30" x14ac:dyDescent="0.3">
      <c r="A42" t="s">
        <v>46</v>
      </c>
      <c r="B42" t="s">
        <v>175</v>
      </c>
      <c r="C42" t="s">
        <v>49</v>
      </c>
      <c r="D42" t="s">
        <v>131</v>
      </c>
      <c r="E42" s="1">
        <v>96257.482036522124</v>
      </c>
      <c r="F42" s="1">
        <f t="shared" si="14"/>
        <v>3369.0118712782746</v>
      </c>
      <c r="G42" s="1">
        <f t="shared" si="15"/>
        <v>962.57482036522129</v>
      </c>
      <c r="H42" s="1">
        <f t="shared" si="9"/>
        <v>98663.919087435177</v>
      </c>
      <c r="I42" s="1">
        <f t="shared" si="16"/>
        <v>2406.4370509130531</v>
      </c>
      <c r="J42" s="5">
        <f t="shared" si="11"/>
        <v>68503.919087435177</v>
      </c>
      <c r="K42" s="1">
        <v>11343</v>
      </c>
      <c r="L42" s="1">
        <v>18817</v>
      </c>
      <c r="N42" s="6">
        <v>8.6999999999999994E-2</v>
      </c>
      <c r="O42" s="5">
        <f t="shared" si="17"/>
        <v>8583.76096060686</v>
      </c>
      <c r="P42" s="6">
        <v>7.1599999999999997E-2</v>
      </c>
      <c r="Q42" s="5">
        <f t="shared" si="18"/>
        <v>7064.3366066603585</v>
      </c>
      <c r="R42" s="6">
        <v>0.1714</v>
      </c>
      <c r="S42" s="5">
        <f t="shared" si="19"/>
        <v>16910.99573158639</v>
      </c>
      <c r="T42" s="6">
        <v>0.20200000000000001</v>
      </c>
      <c r="U42" s="5">
        <f t="shared" si="20"/>
        <v>19930.111655661905</v>
      </c>
      <c r="V42" s="6">
        <v>0.16400000000000003</v>
      </c>
      <c r="W42" s="5">
        <f t="shared" si="21"/>
        <v>16180.882730339372</v>
      </c>
      <c r="X42" s="6">
        <v>0.17799999999999999</v>
      </c>
      <c r="Y42" s="5">
        <f t="shared" si="22"/>
        <v>17562.177597563459</v>
      </c>
      <c r="Z42" s="6">
        <v>3.2500000000000001E-2</v>
      </c>
      <c r="AA42" s="5">
        <f t="shared" si="23"/>
        <v>3206.5773703416435</v>
      </c>
      <c r="AB42" s="6">
        <v>9.35E-2</v>
      </c>
      <c r="AC42" s="5">
        <f t="shared" si="24"/>
        <v>9225.0764346751894</v>
      </c>
      <c r="AD42" s="12">
        <f t="shared" si="13"/>
        <v>14799.587863115275</v>
      </c>
    </row>
    <row r="43" spans="1:30" x14ac:dyDescent="0.3">
      <c r="A43" t="s">
        <v>46</v>
      </c>
      <c r="B43" t="s">
        <v>175</v>
      </c>
      <c r="C43" s="4" t="s">
        <v>50</v>
      </c>
      <c r="D43" t="s">
        <v>132</v>
      </c>
      <c r="E43" s="1">
        <v>75768.94127859539</v>
      </c>
      <c r="F43" s="1">
        <f t="shared" si="14"/>
        <v>2651.912944750839</v>
      </c>
      <c r="G43" s="1">
        <f t="shared" si="15"/>
        <v>757.68941278595389</v>
      </c>
      <c r="H43" s="1">
        <f t="shared" si="9"/>
        <v>77663.16481056028</v>
      </c>
      <c r="I43" s="1">
        <f t="shared" si="16"/>
        <v>1894.2235319648898</v>
      </c>
      <c r="J43" s="5">
        <f t="shared" si="11"/>
        <v>37205.16481056028</v>
      </c>
      <c r="K43" s="1">
        <v>25442</v>
      </c>
      <c r="L43" s="1">
        <v>15016</v>
      </c>
      <c r="N43" s="6">
        <v>9.1499999999999998E-2</v>
      </c>
      <c r="O43" s="5">
        <f t="shared" si="17"/>
        <v>7106.1795801662656</v>
      </c>
      <c r="P43" s="6">
        <v>8.4000000000000005E-2</v>
      </c>
      <c r="Q43" s="5">
        <f t="shared" si="18"/>
        <v>6523.7058440870642</v>
      </c>
      <c r="R43" s="6">
        <v>0.16699999999999998</v>
      </c>
      <c r="S43" s="5">
        <f t="shared" si="19"/>
        <v>12969.748523363565</v>
      </c>
      <c r="T43" s="6">
        <v>0.182</v>
      </c>
      <c r="U43" s="5">
        <f t="shared" si="20"/>
        <v>14134.69599552197</v>
      </c>
      <c r="V43" s="6">
        <v>0.19699999999999998</v>
      </c>
      <c r="W43" s="5">
        <f t="shared" si="21"/>
        <v>15299.643467680373</v>
      </c>
      <c r="X43" s="6">
        <v>0.22600000000000001</v>
      </c>
      <c r="Y43" s="5">
        <f t="shared" si="22"/>
        <v>17551.875247186625</v>
      </c>
      <c r="Z43" s="6">
        <v>1.24E-2</v>
      </c>
      <c r="AA43" s="5">
        <f t="shared" si="23"/>
        <v>963.02324365094739</v>
      </c>
      <c r="AB43" s="6">
        <v>4.0099999999999997E-2</v>
      </c>
      <c r="AC43" s="5">
        <f t="shared" si="24"/>
        <v>3114.2929089034669</v>
      </c>
      <c r="AD43" s="12">
        <f t="shared" si="13"/>
        <v>11649.474721584042</v>
      </c>
    </row>
    <row r="44" spans="1:30" x14ac:dyDescent="0.3">
      <c r="A44" t="s">
        <v>46</v>
      </c>
      <c r="B44" t="s">
        <v>175</v>
      </c>
      <c r="C44" t="s">
        <v>51</v>
      </c>
      <c r="D44" t="s">
        <v>133</v>
      </c>
      <c r="E44" s="1">
        <v>69074.848174979124</v>
      </c>
      <c r="F44" s="1">
        <f t="shared" si="14"/>
        <v>2417.6196861242697</v>
      </c>
      <c r="G44" s="1">
        <f t="shared" si="15"/>
        <v>690.74848174979127</v>
      </c>
      <c r="H44" s="1">
        <f t="shared" si="9"/>
        <v>70801.719379353599</v>
      </c>
      <c r="I44" s="1">
        <f t="shared" si="16"/>
        <v>1726.8712043744745</v>
      </c>
      <c r="J44" s="5">
        <f t="shared" si="11"/>
        <v>30134.719379353599</v>
      </c>
      <c r="K44" s="1">
        <v>24316</v>
      </c>
      <c r="L44" s="1">
        <v>16351</v>
      </c>
      <c r="N44" s="6">
        <v>9.5600000000000004E-2</v>
      </c>
      <c r="O44" s="5">
        <f t="shared" si="17"/>
        <v>6768.6443726662046</v>
      </c>
      <c r="P44" s="6">
        <v>7.9399999999999998E-2</v>
      </c>
      <c r="Q44" s="5">
        <f t="shared" si="18"/>
        <v>5621.6565187206752</v>
      </c>
      <c r="R44" s="6">
        <v>0.20180000000000001</v>
      </c>
      <c r="S44" s="5">
        <f t="shared" si="19"/>
        <v>14287.786970753557</v>
      </c>
      <c r="T44" s="6">
        <v>0.17599999999999999</v>
      </c>
      <c r="U44" s="5">
        <f t="shared" si="20"/>
        <v>12461.102610766233</v>
      </c>
      <c r="V44" s="6">
        <v>0.17699999999999999</v>
      </c>
      <c r="W44" s="5">
        <f t="shared" si="21"/>
        <v>12531.904330145586</v>
      </c>
      <c r="X44" s="6">
        <v>0.17699999999999999</v>
      </c>
      <c r="Y44" s="5">
        <f t="shared" si="22"/>
        <v>12531.904330145586</v>
      </c>
      <c r="Z44" s="6">
        <v>3.2200000000000006E-2</v>
      </c>
      <c r="AA44" s="5">
        <f t="shared" si="23"/>
        <v>2279.8153640151863</v>
      </c>
      <c r="AB44" s="6">
        <v>6.0999999999999999E-2</v>
      </c>
      <c r="AC44" s="5">
        <f t="shared" si="24"/>
        <v>4318.9048821405695</v>
      </c>
      <c r="AD44" s="12">
        <f t="shared" si="13"/>
        <v>10620.25790690304</v>
      </c>
    </row>
    <row r="45" spans="1:30" x14ac:dyDescent="0.3">
      <c r="A45" t="s">
        <v>46</v>
      </c>
      <c r="B45" t="s">
        <v>175</v>
      </c>
      <c r="C45" t="s">
        <v>52</v>
      </c>
      <c r="D45" t="s">
        <v>134</v>
      </c>
      <c r="E45" s="1">
        <v>152878.77192448455</v>
      </c>
      <c r="F45" s="1">
        <f t="shared" si="14"/>
        <v>5350.7570173569602</v>
      </c>
      <c r="G45" s="1">
        <f t="shared" si="15"/>
        <v>1528.7877192448454</v>
      </c>
      <c r="H45" s="1">
        <f t="shared" si="9"/>
        <v>156700.74122259667</v>
      </c>
      <c r="I45" s="1">
        <f t="shared" si="16"/>
        <v>3821.9692981121188</v>
      </c>
      <c r="J45" s="5">
        <f t="shared" si="11"/>
        <v>120157.74122259667</v>
      </c>
      <c r="K45" s="1">
        <v>13013</v>
      </c>
      <c r="L45" s="1">
        <v>23530</v>
      </c>
      <c r="N45" s="6">
        <v>0.11600000000000001</v>
      </c>
      <c r="O45" s="5">
        <f t="shared" si="17"/>
        <v>18177.285981821213</v>
      </c>
      <c r="P45" s="6">
        <v>9.2899999999999996E-2</v>
      </c>
      <c r="Q45" s="5">
        <f t="shared" si="18"/>
        <v>14557.498859579229</v>
      </c>
      <c r="R45" s="6">
        <v>0.16599999999999998</v>
      </c>
      <c r="S45" s="5">
        <f t="shared" si="19"/>
        <v>26012.323042951044</v>
      </c>
      <c r="T45" s="6">
        <v>0.19700000000000001</v>
      </c>
      <c r="U45" s="5">
        <f t="shared" si="20"/>
        <v>30870.046020851547</v>
      </c>
      <c r="V45" s="6">
        <v>0.13600000000000001</v>
      </c>
      <c r="W45" s="5">
        <f t="shared" si="21"/>
        <v>21311.30080627315</v>
      </c>
      <c r="X45" s="6">
        <v>0.1361</v>
      </c>
      <c r="Y45" s="5">
        <f t="shared" si="22"/>
        <v>21326.970880395405</v>
      </c>
      <c r="Z45" s="6">
        <v>7.4300000000000005E-2</v>
      </c>
      <c r="AA45" s="5">
        <f t="shared" si="23"/>
        <v>11642.865072838933</v>
      </c>
      <c r="AB45" s="6">
        <v>8.1699999999999995E-2</v>
      </c>
      <c r="AC45" s="5">
        <f t="shared" si="24"/>
        <v>12802.450557886146</v>
      </c>
      <c r="AD45" s="12">
        <f t="shared" si="13"/>
        <v>23505.111183389501</v>
      </c>
    </row>
    <row r="46" spans="1:30" x14ac:dyDescent="0.3">
      <c r="A46" t="s">
        <v>46</v>
      </c>
      <c r="B46" t="s">
        <v>175</v>
      </c>
      <c r="C46" t="s">
        <v>53</v>
      </c>
      <c r="D46" t="s">
        <v>135</v>
      </c>
      <c r="E46" s="1">
        <v>117105.45507430384</v>
      </c>
      <c r="F46" s="1">
        <f t="shared" si="14"/>
        <v>4098.6909276006345</v>
      </c>
      <c r="G46" s="1">
        <f t="shared" si="15"/>
        <v>1171.0545507430384</v>
      </c>
      <c r="H46" s="1">
        <f t="shared" si="9"/>
        <v>120033.09145116144</v>
      </c>
      <c r="I46" s="1">
        <f t="shared" si="16"/>
        <v>2927.6363768575975</v>
      </c>
      <c r="J46" s="5">
        <f t="shared" si="11"/>
        <v>95948.091451161439</v>
      </c>
      <c r="K46" s="1">
        <v>18164</v>
      </c>
      <c r="L46" s="1">
        <v>5921</v>
      </c>
      <c r="N46" s="6">
        <v>7.6200000000000004E-2</v>
      </c>
      <c r="O46" s="5">
        <f t="shared" si="17"/>
        <v>9146.5215685785024</v>
      </c>
      <c r="P46" s="6">
        <v>9.9299999999999999E-2</v>
      </c>
      <c r="Q46" s="5">
        <f t="shared" si="18"/>
        <v>11919.285981100331</v>
      </c>
      <c r="R46" s="6">
        <v>0.1842</v>
      </c>
      <c r="S46" s="5">
        <f t="shared" si="19"/>
        <v>22110.095445303938</v>
      </c>
      <c r="T46" s="6">
        <v>0.223</v>
      </c>
      <c r="U46" s="5">
        <f t="shared" si="20"/>
        <v>26767.379393609001</v>
      </c>
      <c r="V46" s="6">
        <v>0.20900000000000002</v>
      </c>
      <c r="W46" s="5">
        <f t="shared" si="21"/>
        <v>25086.916113292744</v>
      </c>
      <c r="X46" s="6">
        <v>0.17199999999999999</v>
      </c>
      <c r="Y46" s="5">
        <f t="shared" si="22"/>
        <v>20645.691729599766</v>
      </c>
      <c r="Z46" s="6">
        <v>3.0550000000000001E-2</v>
      </c>
      <c r="AA46" s="5">
        <f t="shared" si="23"/>
        <v>3667.0109438329819</v>
      </c>
      <c r="AB46" s="6">
        <v>5.7499999999999999E-3</v>
      </c>
      <c r="AC46" s="5">
        <f t="shared" si="24"/>
        <v>690.19027584417825</v>
      </c>
      <c r="AD46" s="12">
        <f t="shared" si="13"/>
        <v>18004.963717674214</v>
      </c>
    </row>
    <row r="47" spans="1:30" x14ac:dyDescent="0.3">
      <c r="A47" t="s">
        <v>46</v>
      </c>
      <c r="B47" t="s">
        <v>175</v>
      </c>
      <c r="C47" t="s">
        <v>54</v>
      </c>
      <c r="D47" t="s">
        <v>136</v>
      </c>
      <c r="E47" s="1">
        <v>127959.49392889551</v>
      </c>
      <c r="F47" s="1">
        <f t="shared" si="14"/>
        <v>4478.5822875113436</v>
      </c>
      <c r="G47" s="1">
        <f t="shared" si="15"/>
        <v>1279.5949392889552</v>
      </c>
      <c r="H47" s="1">
        <f t="shared" si="9"/>
        <v>131158.48127711791</v>
      </c>
      <c r="I47" s="1">
        <f t="shared" si="16"/>
        <v>3198.9873482224066</v>
      </c>
      <c r="J47" s="5">
        <f t="shared" si="11"/>
        <v>111226.48127711791</v>
      </c>
      <c r="K47" s="1">
        <v>10320</v>
      </c>
      <c r="L47" s="1">
        <v>9612</v>
      </c>
      <c r="M47" s="1">
        <v>124464</v>
      </c>
      <c r="N47" s="6">
        <v>0.123</v>
      </c>
      <c r="O47" s="5">
        <f t="shared" si="17"/>
        <v>16132.493197085503</v>
      </c>
      <c r="P47" s="6">
        <v>9.6299999999999997E-2</v>
      </c>
      <c r="Q47" s="5">
        <f t="shared" si="18"/>
        <v>12630.561746986454</v>
      </c>
      <c r="R47" s="6">
        <v>0.17</v>
      </c>
      <c r="S47" s="5">
        <f t="shared" si="19"/>
        <v>22296.941817110048</v>
      </c>
      <c r="T47" s="6">
        <v>0.16700000000000001</v>
      </c>
      <c r="U47" s="5">
        <f t="shared" si="20"/>
        <v>21903.466373278694</v>
      </c>
      <c r="V47" s="6">
        <v>0.17499999999999999</v>
      </c>
      <c r="W47" s="5">
        <f t="shared" si="21"/>
        <v>22952.734223495634</v>
      </c>
      <c r="X47" s="6">
        <v>0.192</v>
      </c>
      <c r="Y47" s="5">
        <f t="shared" si="22"/>
        <v>25182.42840520664</v>
      </c>
      <c r="Z47" s="6">
        <v>2.9600000000000001E-2</v>
      </c>
      <c r="AA47" s="5">
        <f t="shared" si="23"/>
        <v>3882.2910458026904</v>
      </c>
      <c r="AB47" s="6">
        <v>4.7100000000000003E-2</v>
      </c>
      <c r="AC47" s="5">
        <f t="shared" si="24"/>
        <v>6177.5644681522544</v>
      </c>
      <c r="AD47" s="12">
        <f t="shared" si="13"/>
        <v>19673.772191567685</v>
      </c>
    </row>
    <row r="48" spans="1:30" x14ac:dyDescent="0.3">
      <c r="A48" t="s">
        <v>46</v>
      </c>
      <c r="B48" t="s">
        <v>175</v>
      </c>
      <c r="C48" s="4" t="s">
        <v>55</v>
      </c>
      <c r="D48" t="s">
        <v>137</v>
      </c>
      <c r="E48" s="1">
        <v>333412.342922115</v>
      </c>
      <c r="F48" s="1">
        <f t="shared" si="14"/>
        <v>11669.432002274027</v>
      </c>
      <c r="G48" s="1">
        <f t="shared" si="15"/>
        <v>3334.1234292211502</v>
      </c>
      <c r="H48" s="1">
        <f t="shared" si="9"/>
        <v>341747.65149516787</v>
      </c>
      <c r="I48" s="1">
        <f t="shared" si="16"/>
        <v>8335.3085730528692</v>
      </c>
      <c r="J48" s="5">
        <f t="shared" si="11"/>
        <v>121309.65149516787</v>
      </c>
      <c r="K48" s="1">
        <v>174545</v>
      </c>
      <c r="L48" s="1">
        <v>45893</v>
      </c>
      <c r="N48" s="6">
        <v>0.10199999999999999</v>
      </c>
      <c r="O48" s="5">
        <f t="shared" si="17"/>
        <v>34858.260452507122</v>
      </c>
      <c r="P48" s="6">
        <v>9.9199999999999997E-2</v>
      </c>
      <c r="Q48" s="5">
        <f t="shared" si="18"/>
        <v>33901.367028320652</v>
      </c>
      <c r="R48" s="6">
        <v>0.161</v>
      </c>
      <c r="S48" s="5">
        <f t="shared" si="19"/>
        <v>55021.371890722032</v>
      </c>
      <c r="T48" s="6">
        <v>0.16719999999999999</v>
      </c>
      <c r="U48" s="5">
        <f t="shared" si="20"/>
        <v>57140.207329992067</v>
      </c>
      <c r="V48" s="6">
        <v>0.193</v>
      </c>
      <c r="W48" s="5">
        <f t="shared" si="21"/>
        <v>65957.296738567398</v>
      </c>
      <c r="X48" s="6">
        <v>0.186</v>
      </c>
      <c r="Y48" s="5">
        <f t="shared" si="22"/>
        <v>63565.06317810122</v>
      </c>
      <c r="Z48" s="6">
        <v>3.8100000000000002E-2</v>
      </c>
      <c r="AA48" s="5">
        <f t="shared" si="23"/>
        <v>13020.585521965897</v>
      </c>
      <c r="AB48" s="6">
        <v>5.3499999999999999E-2</v>
      </c>
      <c r="AC48" s="5">
        <f t="shared" si="24"/>
        <v>18283.49935499148</v>
      </c>
      <c r="AD48" s="12">
        <f t="shared" si="13"/>
        <v>51262.147724275179</v>
      </c>
    </row>
    <row r="49" spans="1:30" x14ac:dyDescent="0.3">
      <c r="A49" t="s">
        <v>56</v>
      </c>
      <c r="B49" t="s">
        <v>176</v>
      </c>
      <c r="C49" t="s">
        <v>57</v>
      </c>
      <c r="D49" t="s">
        <v>138</v>
      </c>
      <c r="E49" s="1">
        <v>56347.558838554731</v>
      </c>
      <c r="F49" s="1">
        <f t="shared" si="14"/>
        <v>1972.1645593494159</v>
      </c>
      <c r="G49" s="1">
        <f t="shared" si="15"/>
        <v>563.47558838554733</v>
      </c>
      <c r="H49" s="1">
        <f t="shared" si="9"/>
        <v>57756.247809518602</v>
      </c>
      <c r="I49" s="1">
        <f t="shared" si="16"/>
        <v>1408.6889709638708</v>
      </c>
      <c r="J49" s="5">
        <f t="shared" si="11"/>
        <v>28899.247809518602</v>
      </c>
      <c r="K49" s="1">
        <v>6786</v>
      </c>
      <c r="L49" s="1">
        <v>22071</v>
      </c>
      <c r="N49" s="6">
        <v>7.6499999999999999E-2</v>
      </c>
      <c r="O49" s="5">
        <f t="shared" si="17"/>
        <v>4418.3529574281729</v>
      </c>
      <c r="P49" s="6">
        <v>5.7500000000000002E-2</v>
      </c>
      <c r="Q49" s="5">
        <f t="shared" si="18"/>
        <v>3320.9842490473197</v>
      </c>
      <c r="R49" s="6">
        <v>0.251</v>
      </c>
      <c r="S49" s="5">
        <f t="shared" si="19"/>
        <v>14496.818200189169</v>
      </c>
      <c r="T49" s="6">
        <v>0.22600000000000001</v>
      </c>
      <c r="U49" s="5">
        <f t="shared" si="20"/>
        <v>13052.912004951204</v>
      </c>
      <c r="V49" s="6">
        <v>0.15199999999999997</v>
      </c>
      <c r="W49" s="5">
        <f t="shared" si="21"/>
        <v>8778.9496670468252</v>
      </c>
      <c r="X49" s="6">
        <v>0.13500000000000001</v>
      </c>
      <c r="Y49" s="5">
        <f t="shared" si="22"/>
        <v>7797.0934542850118</v>
      </c>
      <c r="Z49" s="6">
        <v>5.609999999999999E-2</v>
      </c>
      <c r="AA49" s="5">
        <f t="shared" si="23"/>
        <v>3240.1255021139928</v>
      </c>
      <c r="AB49" s="6">
        <v>4.5900000000000003E-2</v>
      </c>
      <c r="AC49" s="5">
        <f t="shared" si="24"/>
        <v>2651.0117744569038</v>
      </c>
      <c r="AD49" s="12">
        <f t="shared" si="13"/>
        <v>8663.4371714277895</v>
      </c>
    </row>
    <row r="50" spans="1:30" x14ac:dyDescent="0.3">
      <c r="A50" t="s">
        <v>56</v>
      </c>
      <c r="B50" t="s">
        <v>176</v>
      </c>
      <c r="C50" t="s">
        <v>58</v>
      </c>
      <c r="D50" t="s">
        <v>139</v>
      </c>
      <c r="E50" s="1">
        <v>74771.592815328622</v>
      </c>
      <c r="F50" s="1">
        <f t="shared" si="14"/>
        <v>2617.0057485365019</v>
      </c>
      <c r="G50" s="1">
        <f t="shared" si="15"/>
        <v>747.7159281532862</v>
      </c>
      <c r="H50" s="1">
        <f t="shared" si="9"/>
        <v>76640.882635711838</v>
      </c>
      <c r="I50" s="1">
        <f t="shared" si="16"/>
        <v>1869.2898203832156</v>
      </c>
      <c r="J50" s="5">
        <f t="shared" si="11"/>
        <v>32188.882635711838</v>
      </c>
      <c r="K50" s="1">
        <v>16124</v>
      </c>
      <c r="L50" s="1">
        <v>28328</v>
      </c>
      <c r="M50" s="1">
        <v>1921</v>
      </c>
      <c r="N50" s="6">
        <v>0.10299999999999999</v>
      </c>
      <c r="O50" s="5">
        <f t="shared" si="17"/>
        <v>7894.010911478319</v>
      </c>
      <c r="P50" s="6">
        <v>8.5999999999999993E-2</v>
      </c>
      <c r="Q50" s="5">
        <f t="shared" si="18"/>
        <v>6591.1159066712171</v>
      </c>
      <c r="R50" s="6">
        <v>0.19199999999999998</v>
      </c>
      <c r="S50" s="5">
        <f t="shared" si="19"/>
        <v>14715.049466056671</v>
      </c>
      <c r="T50" s="6">
        <v>0.16400000000000001</v>
      </c>
      <c r="U50" s="5">
        <f t="shared" si="20"/>
        <v>12569.104752256742</v>
      </c>
      <c r="V50" s="6">
        <v>0.124</v>
      </c>
      <c r="W50" s="5">
        <f t="shared" si="21"/>
        <v>9503.4694468282687</v>
      </c>
      <c r="X50" s="6">
        <v>0.17399999999999999</v>
      </c>
      <c r="Y50" s="5">
        <f t="shared" si="22"/>
        <v>13335.513578613858</v>
      </c>
      <c r="Z50" s="6">
        <v>0.05</v>
      </c>
      <c r="AA50" s="5">
        <f t="shared" si="23"/>
        <v>3832.0441317855921</v>
      </c>
      <c r="AB50" s="6">
        <v>0.107</v>
      </c>
      <c r="AC50" s="5">
        <f t="shared" si="24"/>
        <v>8200.5744420211668</v>
      </c>
      <c r="AD50" s="12">
        <f t="shared" si="13"/>
        <v>11496.132395356775</v>
      </c>
    </row>
    <row r="51" spans="1:30" x14ac:dyDescent="0.3">
      <c r="A51" t="s">
        <v>56</v>
      </c>
      <c r="B51" t="s">
        <v>176</v>
      </c>
      <c r="C51" t="s">
        <v>59</v>
      </c>
      <c r="D51" t="s">
        <v>140</v>
      </c>
      <c r="E51" s="1">
        <v>72633.43355199162</v>
      </c>
      <c r="F51" s="1">
        <f t="shared" si="14"/>
        <v>2542.1701743197068</v>
      </c>
      <c r="G51" s="1">
        <f t="shared" si="15"/>
        <v>726.33433551991618</v>
      </c>
      <c r="H51" s="1">
        <f t="shared" si="9"/>
        <v>74449.269390791407</v>
      </c>
      <c r="I51" s="1">
        <f t="shared" si="16"/>
        <v>1815.8358387997869</v>
      </c>
      <c r="J51" s="5">
        <f t="shared" si="11"/>
        <v>34990.269390791407</v>
      </c>
      <c r="K51" s="1">
        <v>8463</v>
      </c>
      <c r="L51" s="1">
        <v>30996</v>
      </c>
      <c r="N51" s="6">
        <v>0.11799999999999999</v>
      </c>
      <c r="O51" s="5">
        <f t="shared" si="17"/>
        <v>8785.0137881133851</v>
      </c>
      <c r="P51" s="6">
        <v>8.4199999999999997E-2</v>
      </c>
      <c r="Q51" s="5">
        <f t="shared" si="18"/>
        <v>6268.6284827046366</v>
      </c>
      <c r="R51" s="6">
        <v>0.17449999999999999</v>
      </c>
      <c r="S51" s="5">
        <f t="shared" si="19"/>
        <v>12991.3975086931</v>
      </c>
      <c r="T51" s="6">
        <v>0.17599999999999999</v>
      </c>
      <c r="U51" s="5">
        <f t="shared" si="20"/>
        <v>13103.071412779287</v>
      </c>
      <c r="V51" s="6">
        <v>0.17900000000000002</v>
      </c>
      <c r="W51" s="5">
        <f t="shared" si="21"/>
        <v>13326.419220951664</v>
      </c>
      <c r="X51" s="6">
        <v>0.20899999999999999</v>
      </c>
      <c r="Y51" s="5">
        <f t="shared" si="22"/>
        <v>15559.897302675403</v>
      </c>
      <c r="Z51" s="6">
        <v>2.1999999999999999E-2</v>
      </c>
      <c r="AA51" s="5">
        <f t="shared" si="23"/>
        <v>1637.8839265974109</v>
      </c>
      <c r="AB51" s="6">
        <v>3.73E-2</v>
      </c>
      <c r="AC51" s="5">
        <f t="shared" si="24"/>
        <v>2776.9577482765194</v>
      </c>
      <c r="AD51" s="12">
        <f t="shared" si="13"/>
        <v>11167.39040861871</v>
      </c>
    </row>
    <row r="52" spans="1:30" x14ac:dyDescent="0.3">
      <c r="A52" t="s">
        <v>56</v>
      </c>
      <c r="B52" t="s">
        <v>176</v>
      </c>
      <c r="C52" s="4" t="s">
        <v>60</v>
      </c>
      <c r="D52" t="s">
        <v>141</v>
      </c>
      <c r="E52" s="1">
        <v>286628.27141138876</v>
      </c>
      <c r="F52" s="1">
        <f t="shared" si="14"/>
        <v>10031.989499398607</v>
      </c>
      <c r="G52" s="1">
        <f t="shared" si="15"/>
        <v>2866.2827141138878</v>
      </c>
      <c r="H52" s="1">
        <f t="shared" si="9"/>
        <v>293793.9781966735</v>
      </c>
      <c r="I52" s="1">
        <f t="shared" si="16"/>
        <v>7165.7067852847395</v>
      </c>
      <c r="J52" s="5">
        <f t="shared" si="11"/>
        <v>237814.9781966735</v>
      </c>
      <c r="K52" s="1">
        <v>5437</v>
      </c>
      <c r="L52" s="1">
        <v>50542</v>
      </c>
      <c r="N52" s="6">
        <v>0.113</v>
      </c>
      <c r="O52" s="5">
        <f t="shared" si="17"/>
        <v>33198.719536224104</v>
      </c>
      <c r="P52" s="6">
        <v>0.11799999999999999</v>
      </c>
      <c r="Q52" s="5">
        <f t="shared" si="18"/>
        <v>34667.689427207471</v>
      </c>
      <c r="R52" s="6">
        <v>0.16550000000000001</v>
      </c>
      <c r="S52" s="5">
        <f t="shared" si="19"/>
        <v>48622.903391549466</v>
      </c>
      <c r="T52" s="6">
        <v>0.183</v>
      </c>
      <c r="U52" s="5">
        <f t="shared" si="20"/>
        <v>53764.298009991253</v>
      </c>
      <c r="V52" s="6">
        <v>0.16199999999999998</v>
      </c>
      <c r="W52" s="5">
        <f t="shared" si="21"/>
        <v>47594.624467861104</v>
      </c>
      <c r="X52" s="6">
        <v>0.19</v>
      </c>
      <c r="Y52" s="5">
        <f t="shared" si="22"/>
        <v>55820.855857367969</v>
      </c>
      <c r="Z52" s="6">
        <v>3.0200000000000005E-2</v>
      </c>
      <c r="AA52" s="5">
        <f t="shared" si="23"/>
        <v>8872.5781415395413</v>
      </c>
      <c r="AB52" s="6">
        <v>3.8300000000000001E-2</v>
      </c>
      <c r="AC52" s="5">
        <f t="shared" si="24"/>
        <v>11252.309364932595</v>
      </c>
      <c r="AD52" s="12">
        <f t="shared" si="13"/>
        <v>44069.096729501027</v>
      </c>
    </row>
    <row r="53" spans="1:30" x14ac:dyDescent="0.3">
      <c r="A53" t="s">
        <v>56</v>
      </c>
      <c r="B53" t="s">
        <v>176</v>
      </c>
      <c r="C53" t="s">
        <v>61</v>
      </c>
      <c r="D53" t="s">
        <v>142</v>
      </c>
      <c r="E53" s="1">
        <v>54263.327624663121</v>
      </c>
      <c r="F53" s="1">
        <f t="shared" si="14"/>
        <v>1899.2164668632095</v>
      </c>
      <c r="G53" s="1">
        <f t="shared" si="15"/>
        <v>542.63327624663123</v>
      </c>
      <c r="H53" s="14">
        <f>J53+K53+L53</f>
        <v>81680</v>
      </c>
      <c r="I53" s="1">
        <f t="shared" si="16"/>
        <v>27416.672375336879</v>
      </c>
      <c r="J53" s="15">
        <v>18044</v>
      </c>
      <c r="K53" s="1">
        <v>34144</v>
      </c>
      <c r="L53" s="1">
        <v>29492</v>
      </c>
      <c r="M53" s="1">
        <v>171162</v>
      </c>
      <c r="N53" s="6">
        <v>8.0399999999999999E-2</v>
      </c>
      <c r="O53" s="5">
        <f t="shared" si="17"/>
        <v>6567.0720000000001</v>
      </c>
      <c r="P53" s="6">
        <v>8.4900000000000003E-2</v>
      </c>
      <c r="Q53" s="5">
        <f t="shared" si="18"/>
        <v>6934.6320000000005</v>
      </c>
      <c r="R53" s="6">
        <v>0.20399999999999999</v>
      </c>
      <c r="S53" s="5">
        <f t="shared" si="19"/>
        <v>16662.719999999998</v>
      </c>
      <c r="T53" s="6">
        <v>0.20749999999999999</v>
      </c>
      <c r="U53" s="5">
        <f t="shared" si="20"/>
        <v>16948.599999999999</v>
      </c>
      <c r="V53" s="6">
        <v>0.18899999999999997</v>
      </c>
      <c r="W53" s="5">
        <f t="shared" si="21"/>
        <v>15437.519999999999</v>
      </c>
      <c r="X53" s="6">
        <v>0.17100000000000001</v>
      </c>
      <c r="Y53" s="5">
        <f t="shared" si="22"/>
        <v>13967.28</v>
      </c>
      <c r="Z53" s="6">
        <v>2.6500000000000003E-2</v>
      </c>
      <c r="AA53" s="5">
        <f t="shared" si="23"/>
        <v>2164.5200000000004</v>
      </c>
      <c r="AB53" s="6">
        <v>3.6700000000000003E-2</v>
      </c>
      <c r="AC53" s="5">
        <f t="shared" si="24"/>
        <v>2997.6560000000004</v>
      </c>
      <c r="AD53" s="12">
        <f t="shared" si="13"/>
        <v>12252</v>
      </c>
    </row>
    <row r="54" spans="1:30" x14ac:dyDescent="0.3">
      <c r="A54" t="s">
        <v>56</v>
      </c>
      <c r="B54" t="s">
        <v>176</v>
      </c>
      <c r="C54" t="s">
        <v>62</v>
      </c>
      <c r="D54" t="s">
        <v>143</v>
      </c>
      <c r="E54" s="1">
        <v>128913.06748223565</v>
      </c>
      <c r="F54" s="1">
        <f t="shared" si="14"/>
        <v>4511.9573618782479</v>
      </c>
      <c r="G54" s="1">
        <f t="shared" si="15"/>
        <v>1289.1306748223565</v>
      </c>
      <c r="H54" s="1">
        <f t="shared" si="9"/>
        <v>132135.89416929157</v>
      </c>
      <c r="I54" s="1">
        <f t="shared" si="16"/>
        <v>3222.8266870559164</v>
      </c>
      <c r="J54" s="5">
        <f t="shared" si="11"/>
        <v>96653.894169291569</v>
      </c>
      <c r="K54" s="1">
        <v>6242</v>
      </c>
      <c r="L54" s="1">
        <v>29240</v>
      </c>
      <c r="N54" s="6">
        <v>0.14000000000000001</v>
      </c>
      <c r="O54" s="5">
        <f t="shared" si="17"/>
        <v>18499.025183700822</v>
      </c>
      <c r="P54" s="6">
        <v>9.8100000000000007E-2</v>
      </c>
      <c r="Q54" s="5">
        <f t="shared" si="18"/>
        <v>12962.531218007503</v>
      </c>
      <c r="R54" s="6">
        <v>0.17810000000000001</v>
      </c>
      <c r="S54" s="5">
        <f t="shared" si="19"/>
        <v>23533.402751550828</v>
      </c>
      <c r="T54" s="6">
        <v>0.129</v>
      </c>
      <c r="U54" s="5">
        <f t="shared" si="20"/>
        <v>17045.530347838612</v>
      </c>
      <c r="V54" s="6">
        <v>0.183</v>
      </c>
      <c r="W54" s="5">
        <f t="shared" si="21"/>
        <v>24180.868632980357</v>
      </c>
      <c r="X54" s="6">
        <v>0.192</v>
      </c>
      <c r="Y54" s="5">
        <f t="shared" si="22"/>
        <v>25370.091680503981</v>
      </c>
      <c r="Z54" s="6">
        <v>3.1399999999999997E-2</v>
      </c>
      <c r="AA54" s="5">
        <f t="shared" si="23"/>
        <v>4149.067076915755</v>
      </c>
      <c r="AB54" s="6">
        <v>4.8399999999999999E-2</v>
      </c>
      <c r="AC54" s="5">
        <f t="shared" si="24"/>
        <v>6395.377277793712</v>
      </c>
      <c r="AD54" s="12">
        <f t="shared" si="13"/>
        <v>19820.384125393735</v>
      </c>
    </row>
    <row r="55" spans="1:30" x14ac:dyDescent="0.3">
      <c r="A55" t="s">
        <v>56</v>
      </c>
      <c r="B55" t="s">
        <v>176</v>
      </c>
      <c r="C55" t="s">
        <v>63</v>
      </c>
      <c r="D55" t="s">
        <v>144</v>
      </c>
      <c r="E55" s="1">
        <v>190397.50541885442</v>
      </c>
      <c r="F55" s="1">
        <f t="shared" si="14"/>
        <v>6663.9126896599055</v>
      </c>
      <c r="G55" s="1">
        <f t="shared" si="15"/>
        <v>1903.9750541885442</v>
      </c>
      <c r="H55" s="1">
        <f t="shared" si="9"/>
        <v>195157.44305432579</v>
      </c>
      <c r="I55" s="1">
        <f t="shared" si="16"/>
        <v>4759.937635471375</v>
      </c>
      <c r="J55" s="5">
        <f t="shared" si="11"/>
        <v>123155.44305432579</v>
      </c>
      <c r="K55" s="1">
        <v>54807</v>
      </c>
      <c r="L55" s="1">
        <v>17195</v>
      </c>
      <c r="N55" s="6">
        <v>4.1799999999999997E-2</v>
      </c>
      <c r="O55" s="5">
        <f t="shared" si="17"/>
        <v>8157.5811196708173</v>
      </c>
      <c r="P55" s="6">
        <v>3.1E-2</v>
      </c>
      <c r="Q55" s="5">
        <f t="shared" si="18"/>
        <v>6049.8807346840995</v>
      </c>
      <c r="R55" s="6">
        <v>9.1800000000000007E-2</v>
      </c>
      <c r="S55" s="5">
        <f t="shared" si="19"/>
        <v>17915.453272387109</v>
      </c>
      <c r="T55" s="6">
        <v>6.7400000000000002E-2</v>
      </c>
      <c r="U55" s="5">
        <f t="shared" si="20"/>
        <v>13153.611661861558</v>
      </c>
      <c r="V55" s="6">
        <v>0.30000000000000004</v>
      </c>
      <c r="W55" s="5">
        <f t="shared" si="21"/>
        <v>58547.232916297748</v>
      </c>
      <c r="X55" s="6">
        <v>0.255</v>
      </c>
      <c r="Y55" s="5">
        <f t="shared" si="22"/>
        <v>49765.147978853078</v>
      </c>
      <c r="Z55" s="6">
        <v>0.16200000000000001</v>
      </c>
      <c r="AA55" s="5">
        <f t="shared" si="23"/>
        <v>31615.505774800778</v>
      </c>
      <c r="AB55" s="6">
        <v>5.0999999999999997E-2</v>
      </c>
      <c r="AC55" s="5">
        <f t="shared" si="24"/>
        <v>9953.0295957706148</v>
      </c>
      <c r="AD55" s="12">
        <f t="shared" si="13"/>
        <v>29273.616458148867</v>
      </c>
    </row>
    <row r="56" spans="1:30" x14ac:dyDescent="0.3">
      <c r="A56" t="s">
        <v>56</v>
      </c>
      <c r="B56" t="s">
        <v>176</v>
      </c>
      <c r="C56" t="s">
        <v>64</v>
      </c>
      <c r="D56" t="s">
        <v>145</v>
      </c>
      <c r="E56" s="1">
        <v>77008.559344854541</v>
      </c>
      <c r="F56" s="1">
        <f t="shared" si="14"/>
        <v>2695.299577069909</v>
      </c>
      <c r="G56" s="1">
        <f t="shared" si="15"/>
        <v>770.08559344854541</v>
      </c>
      <c r="H56" s="1">
        <f t="shared" si="9"/>
        <v>78933.773328475902</v>
      </c>
      <c r="I56" s="1">
        <f t="shared" si="16"/>
        <v>1925.213983621361</v>
      </c>
      <c r="J56" s="5">
        <f t="shared" si="11"/>
        <v>66035.773328475902</v>
      </c>
      <c r="K56" s="1">
        <v>4093</v>
      </c>
      <c r="L56" s="1">
        <v>8805</v>
      </c>
      <c r="N56" s="6">
        <v>0.10299999999999999</v>
      </c>
      <c r="O56" s="5">
        <f t="shared" si="17"/>
        <v>8130.1786528330176</v>
      </c>
      <c r="P56" s="6">
        <v>9.6299999999999997E-2</v>
      </c>
      <c r="Q56" s="5">
        <f t="shared" si="18"/>
        <v>7601.3223715322292</v>
      </c>
      <c r="R56" s="6">
        <v>0.105</v>
      </c>
      <c r="S56" s="5">
        <f t="shared" si="19"/>
        <v>8288.0461994899688</v>
      </c>
      <c r="T56" s="6">
        <v>0.111</v>
      </c>
      <c r="U56" s="5">
        <f t="shared" si="20"/>
        <v>8761.6488394608259</v>
      </c>
      <c r="V56" s="6">
        <v>0.26850000000000002</v>
      </c>
      <c r="W56" s="5">
        <f t="shared" si="21"/>
        <v>21193.718138695782</v>
      </c>
      <c r="X56" s="6">
        <v>0.246</v>
      </c>
      <c r="Y56" s="5">
        <f t="shared" si="22"/>
        <v>19417.708238805073</v>
      </c>
      <c r="Z56" s="6">
        <v>3.5400000000000001E-2</v>
      </c>
      <c r="AA56" s="5">
        <f t="shared" si="23"/>
        <v>2794.2555758280469</v>
      </c>
      <c r="AB56" s="6">
        <v>3.4799999999999998E-2</v>
      </c>
      <c r="AC56" s="5">
        <f t="shared" si="24"/>
        <v>2746.895311830961</v>
      </c>
      <c r="AD56" s="12">
        <f t="shared" si="13"/>
        <v>11840.065999271384</v>
      </c>
    </row>
    <row r="57" spans="1:30" x14ac:dyDescent="0.3">
      <c r="A57" t="s">
        <v>56</v>
      </c>
      <c r="B57" t="s">
        <v>176</v>
      </c>
      <c r="C57" t="s">
        <v>65</v>
      </c>
      <c r="D57" t="s">
        <v>146</v>
      </c>
      <c r="E57" s="1">
        <v>126691.07679202114</v>
      </c>
      <c r="F57" s="1">
        <f t="shared" si="14"/>
        <v>4434.1876877207405</v>
      </c>
      <c r="G57" s="1">
        <f t="shared" si="15"/>
        <v>1266.9107679202114</v>
      </c>
      <c r="H57" s="1">
        <f t="shared" si="9"/>
        <v>129858.35371182168</v>
      </c>
      <c r="I57" s="1">
        <f t="shared" si="16"/>
        <v>3167.2769198005408</v>
      </c>
      <c r="J57" s="5">
        <f t="shared" si="11"/>
        <v>91045.353711821677</v>
      </c>
      <c r="K57" s="1">
        <v>33759</v>
      </c>
      <c r="L57" s="1">
        <v>5054</v>
      </c>
      <c r="N57" s="6">
        <v>0.10299999999999999</v>
      </c>
      <c r="O57" s="5">
        <f t="shared" si="17"/>
        <v>13375.410432317633</v>
      </c>
      <c r="P57" s="6">
        <v>0.104</v>
      </c>
      <c r="Q57" s="5">
        <f t="shared" si="18"/>
        <v>13505.268786029454</v>
      </c>
      <c r="R57" s="6">
        <v>0.22199999999999998</v>
      </c>
      <c r="S57" s="5">
        <f t="shared" si="19"/>
        <v>28828.55452402441</v>
      </c>
      <c r="T57" s="6">
        <v>0.18870000000000001</v>
      </c>
      <c r="U57" s="5">
        <f t="shared" si="20"/>
        <v>24504.271345420751</v>
      </c>
      <c r="V57" s="6">
        <v>0.16600000000000004</v>
      </c>
      <c r="W57" s="5">
        <f t="shared" si="21"/>
        <v>21556.486716162402</v>
      </c>
      <c r="X57" s="6">
        <v>0.17499999999999999</v>
      </c>
      <c r="Y57" s="5">
        <f t="shared" si="22"/>
        <v>22725.211899568792</v>
      </c>
      <c r="Z57" s="6">
        <v>1.1400000000000004E-2</v>
      </c>
      <c r="AA57" s="5">
        <f t="shared" si="23"/>
        <v>1480.3852323147676</v>
      </c>
      <c r="AB57" s="6">
        <v>2.9899999999999999E-2</v>
      </c>
      <c r="AC57" s="5">
        <f t="shared" si="24"/>
        <v>3882.7647759834681</v>
      </c>
      <c r="AD57" s="12">
        <f t="shared" si="13"/>
        <v>19478.75305677325</v>
      </c>
    </row>
    <row r="58" spans="1:30" x14ac:dyDescent="0.3">
      <c r="A58" t="s">
        <v>56</v>
      </c>
      <c r="B58" t="s">
        <v>176</v>
      </c>
      <c r="C58" t="s">
        <v>66</v>
      </c>
      <c r="D58" t="s">
        <v>147</v>
      </c>
      <c r="E58" s="1">
        <v>65294.380386387413</v>
      </c>
      <c r="F58" s="1">
        <f t="shared" si="14"/>
        <v>2285.3033135235596</v>
      </c>
      <c r="G58" s="1">
        <f t="shared" si="15"/>
        <v>652.94380386387411</v>
      </c>
      <c r="H58" s="1">
        <f t="shared" si="9"/>
        <v>66926.739896047089</v>
      </c>
      <c r="I58" s="1">
        <f t="shared" si="16"/>
        <v>1632.3595096596764</v>
      </c>
      <c r="J58" s="5">
        <f t="shared" si="11"/>
        <v>33308.739896047089</v>
      </c>
      <c r="K58" s="1">
        <v>16495</v>
      </c>
      <c r="L58" s="1">
        <v>17123</v>
      </c>
      <c r="N58" s="6">
        <v>3.3300000000000003E-2</v>
      </c>
      <c r="O58" s="5">
        <f t="shared" si="17"/>
        <v>2228.6604385383685</v>
      </c>
      <c r="P58" s="6">
        <v>3.0300000000000001E-2</v>
      </c>
      <c r="Q58" s="5">
        <f t="shared" si="18"/>
        <v>2027.8802188502268</v>
      </c>
      <c r="R58" s="6">
        <v>0.10730000000000001</v>
      </c>
      <c r="S58" s="5">
        <f t="shared" si="19"/>
        <v>7181.239190845853</v>
      </c>
      <c r="T58" s="6">
        <v>6.6100000000000006E-2</v>
      </c>
      <c r="U58" s="5">
        <f t="shared" si="20"/>
        <v>4423.8575071287132</v>
      </c>
      <c r="V58" s="6">
        <v>0.29399999999999998</v>
      </c>
      <c r="W58" s="5">
        <f t="shared" si="21"/>
        <v>19676.461529437842</v>
      </c>
      <c r="X58" s="6">
        <v>0.19500000000000001</v>
      </c>
      <c r="Y58" s="5">
        <f t="shared" si="22"/>
        <v>13050.714279729184</v>
      </c>
      <c r="Z58" s="6">
        <v>0.14700000000000002</v>
      </c>
      <c r="AA58" s="5">
        <f t="shared" si="23"/>
        <v>9838.2307647189227</v>
      </c>
      <c r="AB58" s="6">
        <v>0.127</v>
      </c>
      <c r="AC58" s="5">
        <f t="shared" si="24"/>
        <v>8499.6959667979809</v>
      </c>
      <c r="AD58" s="12">
        <f t="shared" si="13"/>
        <v>10039.010984407063</v>
      </c>
    </row>
    <row r="59" spans="1:30" x14ac:dyDescent="0.3">
      <c r="A59" t="s">
        <v>56</v>
      </c>
      <c r="B59" t="s">
        <v>176</v>
      </c>
      <c r="C59" t="s">
        <v>67</v>
      </c>
      <c r="D59" t="s">
        <v>148</v>
      </c>
      <c r="E59" s="1">
        <v>189060.5025894627</v>
      </c>
      <c r="F59" s="1">
        <f t="shared" si="14"/>
        <v>6617.1175906311955</v>
      </c>
      <c r="G59" s="1">
        <f t="shared" si="15"/>
        <v>1890.605025894627</v>
      </c>
      <c r="H59" s="1">
        <f t="shared" si="9"/>
        <v>193787.01515419927</v>
      </c>
      <c r="I59" s="1">
        <f t="shared" si="16"/>
        <v>4726.5125647365639</v>
      </c>
      <c r="J59" s="5">
        <f t="shared" si="11"/>
        <v>91363.015154199267</v>
      </c>
      <c r="K59" s="1">
        <v>15023</v>
      </c>
      <c r="L59" s="1">
        <v>87401</v>
      </c>
      <c r="N59" s="6">
        <v>9.6100000000000005E-2</v>
      </c>
      <c r="O59" s="5">
        <f t="shared" si="17"/>
        <v>18622.932156318551</v>
      </c>
      <c r="P59" s="6">
        <v>8.0600000000000005E-2</v>
      </c>
      <c r="Q59" s="5">
        <f t="shared" si="18"/>
        <v>15619.233421428462</v>
      </c>
      <c r="R59" s="6">
        <v>0.22699999999999998</v>
      </c>
      <c r="S59" s="5">
        <f t="shared" si="19"/>
        <v>43989.652440003229</v>
      </c>
      <c r="T59" s="6">
        <v>0.18</v>
      </c>
      <c r="U59" s="5">
        <f t="shared" si="20"/>
        <v>34881.662727755865</v>
      </c>
      <c r="V59" s="6">
        <v>0.17180000000000001</v>
      </c>
      <c r="W59" s="5">
        <f t="shared" si="21"/>
        <v>33292.609203491433</v>
      </c>
      <c r="X59" s="6">
        <v>0.17399999999999999</v>
      </c>
      <c r="Y59" s="5">
        <f t="shared" si="22"/>
        <v>33718.940636830674</v>
      </c>
      <c r="Z59" s="6">
        <v>3.4999999999999996E-2</v>
      </c>
      <c r="AA59" s="5">
        <f t="shared" si="23"/>
        <v>6782.5455303969738</v>
      </c>
      <c r="AB59" s="6">
        <v>3.5499999999999997E-2</v>
      </c>
      <c r="AC59" s="5">
        <f t="shared" si="24"/>
        <v>6879.4390379740735</v>
      </c>
      <c r="AD59" s="12">
        <f t="shared" si="13"/>
        <v>29068.052273129888</v>
      </c>
    </row>
    <row r="60" spans="1:30" x14ac:dyDescent="0.3">
      <c r="A60" t="s">
        <v>56</v>
      </c>
      <c r="B60" t="s">
        <v>176</v>
      </c>
      <c r="C60" t="s">
        <v>68</v>
      </c>
      <c r="D60" t="s">
        <v>149</v>
      </c>
      <c r="E60" s="1">
        <v>137691.45645343262</v>
      </c>
      <c r="F60" s="1">
        <f t="shared" si="14"/>
        <v>4819.2009758701424</v>
      </c>
      <c r="G60" s="1">
        <f t="shared" si="15"/>
        <v>1376.9145645343262</v>
      </c>
      <c r="H60" s="1">
        <f t="shared" si="9"/>
        <v>141133.74286476843</v>
      </c>
      <c r="I60" s="1">
        <f t="shared" si="16"/>
        <v>3442.2864113358082</v>
      </c>
      <c r="J60" s="5">
        <f t="shared" si="11"/>
        <v>100517.74286476843</v>
      </c>
      <c r="K60" s="1">
        <v>5631</v>
      </c>
      <c r="L60" s="1">
        <v>34985</v>
      </c>
      <c r="N60" s="6">
        <v>7.8700000000000006E-2</v>
      </c>
      <c r="O60" s="5">
        <f t="shared" si="17"/>
        <v>11107.225563457276</v>
      </c>
      <c r="P60" s="6">
        <v>6.4500000000000002E-2</v>
      </c>
      <c r="Q60" s="5">
        <f t="shared" si="18"/>
        <v>9103.1264147775637</v>
      </c>
      <c r="R60" s="6">
        <v>0.17299999999999999</v>
      </c>
      <c r="S60" s="5">
        <f t="shared" si="19"/>
        <v>24416.137515604936</v>
      </c>
      <c r="T60" s="6">
        <v>0.19700000000000001</v>
      </c>
      <c r="U60" s="5">
        <f t="shared" si="20"/>
        <v>27803.347344359383</v>
      </c>
      <c r="V60" s="6">
        <v>0.19389999999999999</v>
      </c>
      <c r="W60" s="5">
        <f t="shared" si="21"/>
        <v>27365.832741478596</v>
      </c>
      <c r="X60" s="6">
        <v>0.20799999999999999</v>
      </c>
      <c r="Y60" s="5">
        <f t="shared" si="22"/>
        <v>29355.818515871833</v>
      </c>
      <c r="Z60" s="6">
        <v>3.3600000000000005E-2</v>
      </c>
      <c r="AA60" s="5">
        <f t="shared" si="23"/>
        <v>4742.0937602562199</v>
      </c>
      <c r="AB60" s="6">
        <v>5.1299999999999998E-2</v>
      </c>
      <c r="AC60" s="5">
        <f t="shared" si="24"/>
        <v>7240.1610089626201</v>
      </c>
      <c r="AD60" s="12">
        <f t="shared" si="13"/>
        <v>21170.061429715264</v>
      </c>
    </row>
    <row r="61" spans="1:30" x14ac:dyDescent="0.3">
      <c r="A61" t="s">
        <v>69</v>
      </c>
      <c r="B61" t="s">
        <v>177</v>
      </c>
      <c r="C61" t="s">
        <v>70</v>
      </c>
      <c r="D61" t="s">
        <v>150</v>
      </c>
      <c r="E61" s="1">
        <v>127686.86776173511</v>
      </c>
      <c r="F61" s="1">
        <f t="shared" si="14"/>
        <v>4469.0403716607289</v>
      </c>
      <c r="G61" s="1">
        <f t="shared" si="15"/>
        <v>1276.8686776173511</v>
      </c>
      <c r="H61" s="1">
        <f t="shared" si="9"/>
        <v>130879.03945577847</v>
      </c>
      <c r="I61" s="1">
        <f t="shared" si="16"/>
        <v>3192.1716940433689</v>
      </c>
      <c r="J61" s="5">
        <f t="shared" si="11"/>
        <v>73189.039455778475</v>
      </c>
      <c r="K61" s="1">
        <v>40453</v>
      </c>
      <c r="L61" s="1">
        <v>17237</v>
      </c>
      <c r="N61" s="6">
        <v>9.1399999999999995E-2</v>
      </c>
      <c r="O61" s="5">
        <f t="shared" si="17"/>
        <v>11962.344206258153</v>
      </c>
      <c r="P61" s="6">
        <v>9.0999999999999998E-2</v>
      </c>
      <c r="Q61" s="5">
        <f t="shared" si="18"/>
        <v>11909.99259047584</v>
      </c>
      <c r="R61" s="6">
        <v>0.19400000000000001</v>
      </c>
      <c r="S61" s="5">
        <f t="shared" si="19"/>
        <v>25390.533654421026</v>
      </c>
      <c r="T61" s="6">
        <v>0.18240000000000001</v>
      </c>
      <c r="U61" s="5">
        <f t="shared" si="20"/>
        <v>23872.336796733995</v>
      </c>
      <c r="V61" s="6">
        <v>0.19099999999999998</v>
      </c>
      <c r="W61" s="5">
        <f t="shared" si="21"/>
        <v>24997.896536053686</v>
      </c>
      <c r="X61" s="6">
        <v>0.16800000000000001</v>
      </c>
      <c r="Y61" s="5">
        <f t="shared" si="22"/>
        <v>21987.678628570786</v>
      </c>
      <c r="Z61" s="6">
        <v>3.5699999999999996E-2</v>
      </c>
      <c r="AA61" s="5">
        <f t="shared" si="23"/>
        <v>4672.3817085712908</v>
      </c>
      <c r="AB61" s="6">
        <v>4.65E-2</v>
      </c>
      <c r="AC61" s="5">
        <f t="shared" si="24"/>
        <v>6085.8753346936992</v>
      </c>
      <c r="AD61" s="12">
        <f t="shared" si="13"/>
        <v>19631.855918366771</v>
      </c>
    </row>
    <row r="62" spans="1:30" x14ac:dyDescent="0.3">
      <c r="A62" t="s">
        <v>69</v>
      </c>
      <c r="B62" t="s">
        <v>177</v>
      </c>
      <c r="C62" s="4" t="s">
        <v>71</v>
      </c>
      <c r="D62" t="s">
        <v>151</v>
      </c>
      <c r="E62" s="1">
        <v>317972.25967965124</v>
      </c>
      <c r="F62" s="1">
        <f t="shared" si="14"/>
        <v>11129.029088787795</v>
      </c>
      <c r="G62" s="1">
        <f t="shared" si="15"/>
        <v>3179.7225967965123</v>
      </c>
      <c r="H62" s="1">
        <f t="shared" si="9"/>
        <v>325921.56617164251</v>
      </c>
      <c r="I62" s="1">
        <f t="shared" si="16"/>
        <v>7949.3064919912722</v>
      </c>
      <c r="J62" s="5">
        <f t="shared" si="11"/>
        <v>238962.56617164251</v>
      </c>
      <c r="K62" s="1">
        <v>59619</v>
      </c>
      <c r="L62" s="1">
        <v>27340</v>
      </c>
      <c r="N62" s="6">
        <v>8.3900000000000002E-2</v>
      </c>
      <c r="O62" s="5">
        <f t="shared" si="17"/>
        <v>27344.819401800807</v>
      </c>
      <c r="P62" s="6">
        <v>6.7000000000000004E-2</v>
      </c>
      <c r="Q62" s="5">
        <f t="shared" si="18"/>
        <v>21836.744933500049</v>
      </c>
      <c r="R62" s="6">
        <v>0.21809999999999999</v>
      </c>
      <c r="S62" s="5">
        <f t="shared" si="19"/>
        <v>71083.493582035226</v>
      </c>
      <c r="T62" s="6">
        <v>0.189</v>
      </c>
      <c r="U62" s="5">
        <f t="shared" si="20"/>
        <v>61599.176006440437</v>
      </c>
      <c r="V62" s="6">
        <v>0.193</v>
      </c>
      <c r="W62" s="5">
        <f t="shared" si="21"/>
        <v>62902.862271127007</v>
      </c>
      <c r="X62" s="6">
        <v>0.184</v>
      </c>
      <c r="Y62" s="5">
        <f t="shared" si="22"/>
        <v>59969.568175582222</v>
      </c>
      <c r="Z62" s="6">
        <v>2.2200000000000004E-2</v>
      </c>
      <c r="AA62" s="5">
        <f t="shared" si="23"/>
        <v>7235.4587690104654</v>
      </c>
      <c r="AB62" s="6">
        <v>4.2799999999999998E-2</v>
      </c>
      <c r="AC62" s="5">
        <f t="shared" si="24"/>
        <v>13949.443032146299</v>
      </c>
      <c r="AD62" s="12">
        <f t="shared" si="13"/>
        <v>48888.234925746372</v>
      </c>
    </row>
    <row r="63" spans="1:30" x14ac:dyDescent="0.3">
      <c r="A63" t="s">
        <v>69</v>
      </c>
      <c r="B63" t="s">
        <v>177</v>
      </c>
      <c r="C63" s="4" t="s">
        <v>72</v>
      </c>
      <c r="D63" t="s">
        <v>152</v>
      </c>
      <c r="E63" s="1">
        <v>179909.25974933882</v>
      </c>
      <c r="F63" s="1">
        <f t="shared" si="14"/>
        <v>6296.8240912268593</v>
      </c>
      <c r="G63" s="1">
        <f t="shared" si="15"/>
        <v>1799.0925974933882</v>
      </c>
      <c r="H63" s="1">
        <f t="shared" si="9"/>
        <v>184406.99124307229</v>
      </c>
      <c r="I63" s="1">
        <f t="shared" si="16"/>
        <v>4497.7314937334741</v>
      </c>
      <c r="J63" s="5">
        <f t="shared" si="11"/>
        <v>105410.99124307229</v>
      </c>
      <c r="K63" s="1">
        <v>69063</v>
      </c>
      <c r="L63" s="1">
        <v>9933</v>
      </c>
      <c r="N63" s="6">
        <v>8.1199999999999994E-2</v>
      </c>
      <c r="O63" s="5">
        <f t="shared" si="17"/>
        <v>14973.847688937469</v>
      </c>
      <c r="P63" s="6">
        <v>7.9799999999999996E-2</v>
      </c>
      <c r="Q63" s="5">
        <f t="shared" si="18"/>
        <v>14715.677901197168</v>
      </c>
      <c r="R63" s="6">
        <v>0.21240000000000001</v>
      </c>
      <c r="S63" s="5">
        <f t="shared" si="19"/>
        <v>39168.044940028558</v>
      </c>
      <c r="T63" s="6">
        <v>0.19500000000000001</v>
      </c>
      <c r="U63" s="5">
        <f t="shared" si="20"/>
        <v>35959.363292399095</v>
      </c>
      <c r="V63" s="6">
        <v>0.21</v>
      </c>
      <c r="W63" s="5">
        <f t="shared" si="21"/>
        <v>38725.468161045181</v>
      </c>
      <c r="X63" s="6">
        <v>0.153</v>
      </c>
      <c r="Y63" s="5">
        <f t="shared" si="22"/>
        <v>28214.269660190061</v>
      </c>
      <c r="Z63" s="6">
        <v>4.6099999999999995E-2</v>
      </c>
      <c r="AA63" s="5">
        <f t="shared" si="23"/>
        <v>8501.1622963056325</v>
      </c>
      <c r="AB63" s="6">
        <v>2.2499999999999999E-2</v>
      </c>
      <c r="AC63" s="5">
        <f t="shared" si="24"/>
        <v>4149.1573029691262</v>
      </c>
      <c r="AD63" s="12">
        <f t="shared" si="13"/>
        <v>27661.048686460843</v>
      </c>
    </row>
    <row r="64" spans="1:30" x14ac:dyDescent="0.3">
      <c r="A64" t="s">
        <v>69</v>
      </c>
      <c r="B64" t="s">
        <v>177</v>
      </c>
      <c r="C64" s="4" t="s">
        <v>73</v>
      </c>
      <c r="D64" t="s">
        <v>153</v>
      </c>
      <c r="E64" s="1">
        <v>256628.61570270639</v>
      </c>
      <c r="F64" s="1">
        <f t="shared" si="14"/>
        <v>8982.0015495947246</v>
      </c>
      <c r="G64" s="1">
        <f t="shared" si="15"/>
        <v>2566.2861570270638</v>
      </c>
      <c r="H64" s="1">
        <f t="shared" si="9"/>
        <v>263044.33109527407</v>
      </c>
      <c r="I64" s="1">
        <f t="shared" si="16"/>
        <v>6415.715392567683</v>
      </c>
      <c r="J64" s="5">
        <f t="shared" si="11"/>
        <v>139919.33109527407</v>
      </c>
      <c r="K64" s="1">
        <v>108126</v>
      </c>
      <c r="L64" s="1">
        <v>14999</v>
      </c>
      <c r="N64" s="6">
        <v>7.5800000000000006E-2</v>
      </c>
      <c r="O64" s="5">
        <f t="shared" si="17"/>
        <v>19938.760297021778</v>
      </c>
      <c r="P64" s="6">
        <v>8.3900000000000002E-2</v>
      </c>
      <c r="Q64" s="5">
        <f t="shared" si="18"/>
        <v>22069.419378893494</v>
      </c>
      <c r="R64" s="6">
        <v>0.18099999999999999</v>
      </c>
      <c r="S64" s="5">
        <f t="shared" si="19"/>
        <v>47611.023928244605</v>
      </c>
      <c r="T64" s="6">
        <v>0.17299999999999999</v>
      </c>
      <c r="U64" s="5">
        <f t="shared" si="20"/>
        <v>45506.669279482412</v>
      </c>
      <c r="V64" s="6">
        <v>0.184</v>
      </c>
      <c r="W64" s="5">
        <f t="shared" si="21"/>
        <v>48400.156921530426</v>
      </c>
      <c r="X64" s="6">
        <v>0.184</v>
      </c>
      <c r="Y64" s="5">
        <f t="shared" si="22"/>
        <v>48400.156921530426</v>
      </c>
      <c r="Z64" s="6">
        <v>4.9099999999999998E-2</v>
      </c>
      <c r="AA64" s="5">
        <f t="shared" si="23"/>
        <v>12915.476656777957</v>
      </c>
      <c r="AB64" s="6">
        <v>6.9199999999999998E-2</v>
      </c>
      <c r="AC64" s="5">
        <f t="shared" si="24"/>
        <v>18202.667711792965</v>
      </c>
      <c r="AD64" s="12">
        <f t="shared" si="13"/>
        <v>39456.649664291108</v>
      </c>
    </row>
    <row r="65" spans="1:30" x14ac:dyDescent="0.3">
      <c r="A65" t="s">
        <v>69</v>
      </c>
      <c r="B65" t="s">
        <v>177</v>
      </c>
      <c r="C65" s="4" t="s">
        <v>74</v>
      </c>
      <c r="D65" t="s">
        <v>154</v>
      </c>
      <c r="E65" s="1">
        <v>116467.07474356805</v>
      </c>
      <c r="F65" s="1">
        <f t="shared" si="14"/>
        <v>4076.3476160248824</v>
      </c>
      <c r="G65" s="1">
        <f t="shared" si="15"/>
        <v>1164.6707474356806</v>
      </c>
      <c r="H65" s="1">
        <f t="shared" si="9"/>
        <v>119378.75161215726</v>
      </c>
      <c r="I65" s="1">
        <f t="shared" si="16"/>
        <v>2911.6768685892021</v>
      </c>
      <c r="J65" s="5">
        <f t="shared" si="11"/>
        <v>30083.751612157255</v>
      </c>
      <c r="K65" s="1">
        <v>82465</v>
      </c>
      <c r="L65" s="1">
        <v>6830</v>
      </c>
      <c r="N65" s="6">
        <v>6.9699999999999998E-2</v>
      </c>
      <c r="O65" s="5">
        <f t="shared" si="17"/>
        <v>8320.698987367361</v>
      </c>
      <c r="P65" s="6">
        <v>8.2500000000000004E-2</v>
      </c>
      <c r="Q65" s="5">
        <f t="shared" si="18"/>
        <v>9848.7470080029743</v>
      </c>
      <c r="R65" s="6">
        <v>0.185</v>
      </c>
      <c r="S65" s="5">
        <f t="shared" si="19"/>
        <v>22085.069048249094</v>
      </c>
      <c r="T65" s="6">
        <v>0.19850000000000001</v>
      </c>
      <c r="U65" s="5">
        <f t="shared" si="20"/>
        <v>23696.682195013218</v>
      </c>
      <c r="V65" s="6">
        <v>0.20900000000000002</v>
      </c>
      <c r="W65" s="5">
        <f t="shared" si="21"/>
        <v>24950.159086940868</v>
      </c>
      <c r="X65" s="6">
        <v>0.185</v>
      </c>
      <c r="Y65" s="5">
        <f t="shared" si="22"/>
        <v>22085.069048249094</v>
      </c>
      <c r="Z65" s="6">
        <v>5.1400000000000001E-2</v>
      </c>
      <c r="AA65" s="5">
        <f t="shared" si="23"/>
        <v>6136.0678328648828</v>
      </c>
      <c r="AB65" s="6">
        <v>1.89E-2</v>
      </c>
      <c r="AC65" s="5">
        <f t="shared" si="24"/>
        <v>2256.2584054697722</v>
      </c>
      <c r="AD65" s="12">
        <f t="shared" si="13"/>
        <v>17906.812741823589</v>
      </c>
    </row>
    <row r="66" spans="1:30" x14ac:dyDescent="0.3">
      <c r="A66" t="s">
        <v>69</v>
      </c>
      <c r="B66" t="s">
        <v>177</v>
      </c>
      <c r="C66" t="s">
        <v>75</v>
      </c>
      <c r="D66" t="s">
        <v>155</v>
      </c>
      <c r="E66" s="1">
        <v>263824.47857431677</v>
      </c>
      <c r="F66" s="1">
        <f t="shared" ref="F66:F79" si="25">E66*0.035</f>
        <v>9233.8567501010875</v>
      </c>
      <c r="G66" s="1">
        <f t="shared" ref="G66:G79" si="26">E66*0.01</f>
        <v>2638.244785743168</v>
      </c>
      <c r="H66" s="1">
        <f t="shared" si="9"/>
        <v>270420.09053867467</v>
      </c>
      <c r="I66" s="1">
        <f t="shared" ref="I66:I79" si="27">H66-E66</f>
        <v>6595.6119643579004</v>
      </c>
      <c r="J66" s="5">
        <f t="shared" si="11"/>
        <v>238037.09053867467</v>
      </c>
      <c r="K66" s="1">
        <v>29606</v>
      </c>
      <c r="L66" s="1">
        <v>2777</v>
      </c>
      <c r="N66" s="6">
        <v>8.4000000000000005E-2</v>
      </c>
      <c r="O66" s="5">
        <f t="shared" ref="O66:O79" si="28">N66*H66</f>
        <v>22715.287605248675</v>
      </c>
      <c r="P66" s="6">
        <v>5.9499999999999997E-2</v>
      </c>
      <c r="Q66" s="5">
        <f t="shared" ref="Q66:Q79" si="29">P66*H66</f>
        <v>16089.995387051142</v>
      </c>
      <c r="R66" s="6">
        <v>0.20299999999999999</v>
      </c>
      <c r="S66" s="5">
        <f t="shared" ref="S66:S79" si="30">R66*H66</f>
        <v>54895.278379350952</v>
      </c>
      <c r="T66" s="6">
        <v>0.219</v>
      </c>
      <c r="U66" s="5">
        <f t="shared" ref="U66:U79" si="31">T66*H66</f>
        <v>59221.999827969754</v>
      </c>
      <c r="V66" s="6">
        <v>0.17299999999999999</v>
      </c>
      <c r="W66" s="5">
        <f t="shared" ref="W66:W79" si="32">V66*H66</f>
        <v>46782.675663190712</v>
      </c>
      <c r="X66" s="6">
        <v>0.1908</v>
      </c>
      <c r="Y66" s="5">
        <f t="shared" ref="Y66:Y79" si="33">X66*H66</f>
        <v>51596.153274779128</v>
      </c>
      <c r="Z66" s="6">
        <v>3.0899999999999997E-2</v>
      </c>
      <c r="AA66" s="5">
        <f t="shared" ref="AA66:AA79" si="34">Z66*H66</f>
        <v>8355.9807976450466</v>
      </c>
      <c r="AB66" s="6">
        <v>3.9800000000000002E-2</v>
      </c>
      <c r="AC66" s="5">
        <f t="shared" ref="AC66:AC79" si="35">AB66*H66</f>
        <v>10762.719603439253</v>
      </c>
      <c r="AD66" s="12">
        <f t="shared" si="13"/>
        <v>40563.013580801198</v>
      </c>
    </row>
    <row r="67" spans="1:30" x14ac:dyDescent="0.3">
      <c r="A67" t="s">
        <v>76</v>
      </c>
      <c r="B67" t="s">
        <v>178</v>
      </c>
      <c r="C67" s="4" t="s">
        <v>77</v>
      </c>
      <c r="D67" t="s">
        <v>156</v>
      </c>
      <c r="E67" s="1">
        <v>276320.29555396072</v>
      </c>
      <c r="F67" s="1">
        <f t="shared" si="25"/>
        <v>9671.2103443886263</v>
      </c>
      <c r="G67" s="1">
        <f t="shared" si="26"/>
        <v>2763.202955539607</v>
      </c>
      <c r="H67" s="1">
        <f t="shared" ref="H67:H79" si="36">E67+F67-G67</f>
        <v>283228.30294280971</v>
      </c>
      <c r="I67" s="1">
        <f t="shared" si="27"/>
        <v>6908.007388848986</v>
      </c>
      <c r="J67" s="5">
        <f t="shared" ref="J67:J79" si="37">H67-K67-L67</f>
        <v>228018.30294280971</v>
      </c>
      <c r="K67" s="1">
        <v>8929</v>
      </c>
      <c r="L67" s="1">
        <v>46281</v>
      </c>
      <c r="N67" s="6">
        <v>8.7099999999999997E-2</v>
      </c>
      <c r="O67" s="5">
        <f t="shared" si="28"/>
        <v>24669.185186318726</v>
      </c>
      <c r="P67" s="6">
        <v>0.109</v>
      </c>
      <c r="Q67" s="5">
        <f t="shared" si="29"/>
        <v>30871.885020766258</v>
      </c>
      <c r="R67" s="6">
        <v>0.19769999999999999</v>
      </c>
      <c r="S67" s="5">
        <f t="shared" si="30"/>
        <v>55994.235491793472</v>
      </c>
      <c r="T67" s="6">
        <v>0.19700000000000001</v>
      </c>
      <c r="U67" s="5">
        <f t="shared" si="31"/>
        <v>55795.975679733514</v>
      </c>
      <c r="V67" s="6">
        <v>0.16799999999999998</v>
      </c>
      <c r="W67" s="5">
        <f t="shared" si="32"/>
        <v>47582.354894392025</v>
      </c>
      <c r="X67" s="6">
        <v>0.19500000000000001</v>
      </c>
      <c r="Y67" s="5">
        <f t="shared" si="33"/>
        <v>55229.519073847892</v>
      </c>
      <c r="Z67" s="6">
        <v>2.1599999999999998E-2</v>
      </c>
      <c r="AA67" s="5">
        <f t="shared" si="34"/>
        <v>6117.7313435646893</v>
      </c>
      <c r="AB67" s="6">
        <v>2.46E-2</v>
      </c>
      <c r="AC67" s="5">
        <f t="shared" si="35"/>
        <v>6967.4162523931191</v>
      </c>
      <c r="AD67" s="12">
        <f t="shared" ref="AD67:AD79" si="38">0.15*H67</f>
        <v>42484.245441421452</v>
      </c>
    </row>
    <row r="68" spans="1:30" x14ac:dyDescent="0.3">
      <c r="A68" t="s">
        <v>76</v>
      </c>
      <c r="B68" t="s">
        <v>178</v>
      </c>
      <c r="C68" t="s">
        <v>78</v>
      </c>
      <c r="D68" t="s">
        <v>157</v>
      </c>
      <c r="E68" s="1">
        <v>58072.753659148766</v>
      </c>
      <c r="F68" s="1">
        <f t="shared" si="25"/>
        <v>2032.5463780702071</v>
      </c>
      <c r="G68" s="1">
        <f t="shared" si="26"/>
        <v>580.72753659148771</v>
      </c>
      <c r="H68" s="1">
        <f t="shared" si="36"/>
        <v>59524.572500627481</v>
      </c>
      <c r="I68" s="1">
        <f t="shared" si="27"/>
        <v>1451.8188414787146</v>
      </c>
      <c r="J68" s="5">
        <f t="shared" si="37"/>
        <v>27852.572500627481</v>
      </c>
      <c r="K68" s="1">
        <v>5515</v>
      </c>
      <c r="L68" s="1">
        <v>26157</v>
      </c>
      <c r="N68" s="6">
        <v>9.5500000000000002E-2</v>
      </c>
      <c r="O68" s="5">
        <f t="shared" si="28"/>
        <v>5684.5966738099241</v>
      </c>
      <c r="P68" s="6">
        <v>7.9600000000000004E-2</v>
      </c>
      <c r="Q68" s="5">
        <f t="shared" si="29"/>
        <v>4738.1559710499478</v>
      </c>
      <c r="R68" s="6">
        <v>0.20250000000000001</v>
      </c>
      <c r="S68" s="5">
        <f t="shared" si="30"/>
        <v>12053.725931377066</v>
      </c>
      <c r="T68" s="6">
        <v>0.184</v>
      </c>
      <c r="U68" s="5">
        <f t="shared" si="31"/>
        <v>10952.521340115456</v>
      </c>
      <c r="V68" s="6">
        <v>0.19400000000000001</v>
      </c>
      <c r="W68" s="5">
        <f t="shared" si="32"/>
        <v>11547.767065121732</v>
      </c>
      <c r="X68" s="6">
        <v>0.193</v>
      </c>
      <c r="Y68" s="5">
        <f t="shared" si="33"/>
        <v>11488.242492621104</v>
      </c>
      <c r="Z68" s="6">
        <v>1.8300000000000004E-2</v>
      </c>
      <c r="AA68" s="5">
        <f t="shared" si="34"/>
        <v>1089.2996767614832</v>
      </c>
      <c r="AB68" s="6">
        <v>3.3099999999999997E-2</v>
      </c>
      <c r="AC68" s="5">
        <f t="shared" si="35"/>
        <v>1970.2633497707695</v>
      </c>
      <c r="AD68" s="12">
        <f t="shared" si="38"/>
        <v>8928.685875094121</v>
      </c>
    </row>
    <row r="69" spans="1:30" x14ac:dyDescent="0.3">
      <c r="A69" t="s">
        <v>76</v>
      </c>
      <c r="B69" t="s">
        <v>178</v>
      </c>
      <c r="C69" s="4" t="s">
        <v>79</v>
      </c>
      <c r="D69" t="s">
        <v>158</v>
      </c>
      <c r="E69" s="1">
        <v>312335.66560724843</v>
      </c>
      <c r="F69" s="1">
        <f t="shared" si="25"/>
        <v>10931.748296253696</v>
      </c>
      <c r="G69" s="1">
        <f t="shared" si="26"/>
        <v>3123.3566560724844</v>
      </c>
      <c r="H69" s="1">
        <f t="shared" si="36"/>
        <v>320144.05724742962</v>
      </c>
      <c r="I69" s="1">
        <f t="shared" si="27"/>
        <v>7808.3916401811875</v>
      </c>
      <c r="J69" s="5">
        <f t="shared" si="37"/>
        <v>116902.05724742962</v>
      </c>
      <c r="K69" s="1">
        <v>31848</v>
      </c>
      <c r="L69" s="1">
        <v>171394</v>
      </c>
      <c r="N69" s="6">
        <v>0.13200000000000001</v>
      </c>
      <c r="O69" s="5">
        <f t="shared" si="28"/>
        <v>42259.015556660714</v>
      </c>
      <c r="P69" s="6">
        <v>0.124</v>
      </c>
      <c r="Q69" s="5">
        <f t="shared" si="29"/>
        <v>39697.863098681271</v>
      </c>
      <c r="R69" s="6">
        <v>0.13500000000000001</v>
      </c>
      <c r="S69" s="5">
        <f t="shared" si="30"/>
        <v>43219.447728403</v>
      </c>
      <c r="T69" s="6">
        <v>0.1762</v>
      </c>
      <c r="U69" s="5">
        <f t="shared" si="31"/>
        <v>56409.382886997097</v>
      </c>
      <c r="V69" s="6">
        <v>0.18799999999999997</v>
      </c>
      <c r="W69" s="5">
        <f t="shared" si="32"/>
        <v>60187.082762516759</v>
      </c>
      <c r="X69" s="6">
        <v>0.224</v>
      </c>
      <c r="Y69" s="5">
        <f t="shared" si="33"/>
        <v>71712.268823424238</v>
      </c>
      <c r="Z69" s="6">
        <v>1.286E-2</v>
      </c>
      <c r="AA69" s="5">
        <f t="shared" si="34"/>
        <v>4117.0525762019452</v>
      </c>
      <c r="AB69" s="6">
        <v>7.9399999999999991E-3</v>
      </c>
      <c r="AC69" s="5">
        <f t="shared" si="35"/>
        <v>2541.9438145445911</v>
      </c>
      <c r="AD69" s="12">
        <f t="shared" si="38"/>
        <v>48021.608587114439</v>
      </c>
    </row>
    <row r="70" spans="1:30" x14ac:dyDescent="0.3">
      <c r="A70" t="s">
        <v>80</v>
      </c>
      <c r="B70" t="s">
        <v>179</v>
      </c>
      <c r="C70" s="4" t="s">
        <v>81</v>
      </c>
      <c r="D70" t="s">
        <v>159</v>
      </c>
      <c r="E70" s="1">
        <v>129507.50325502428</v>
      </c>
      <c r="F70" s="1">
        <f t="shared" si="25"/>
        <v>4532.76261392585</v>
      </c>
      <c r="G70" s="1">
        <f t="shared" si="26"/>
        <v>1295.0750325502429</v>
      </c>
      <c r="H70" s="1">
        <f t="shared" si="36"/>
        <v>132745.19083639988</v>
      </c>
      <c r="I70" s="1">
        <f t="shared" si="27"/>
        <v>3237.6875813756051</v>
      </c>
      <c r="J70" s="5">
        <f t="shared" si="37"/>
        <v>74154.190836399881</v>
      </c>
      <c r="K70" s="1">
        <v>23562</v>
      </c>
      <c r="L70" s="1">
        <v>35029</v>
      </c>
      <c r="M70" s="1">
        <v>2292</v>
      </c>
      <c r="N70" s="6">
        <v>5.8999999999999997E-2</v>
      </c>
      <c r="O70" s="5">
        <f t="shared" si="28"/>
        <v>7831.9662593475923</v>
      </c>
      <c r="P70" s="6">
        <v>8.5800000000000001E-2</v>
      </c>
      <c r="Q70" s="5">
        <f t="shared" si="29"/>
        <v>11389.537373763111</v>
      </c>
      <c r="R70" s="6">
        <v>0.17299999999999999</v>
      </c>
      <c r="S70" s="5">
        <f t="shared" si="30"/>
        <v>22964.918014697178</v>
      </c>
      <c r="T70" s="6">
        <v>0.1835</v>
      </c>
      <c r="U70" s="5">
        <f t="shared" si="31"/>
        <v>24358.742518479379</v>
      </c>
      <c r="V70" s="6">
        <v>0.18199999999999997</v>
      </c>
      <c r="W70" s="5">
        <f t="shared" si="32"/>
        <v>24159.624732224773</v>
      </c>
      <c r="X70" s="6">
        <v>0.22900000000000001</v>
      </c>
      <c r="Y70" s="5">
        <f t="shared" si="33"/>
        <v>30398.648701535574</v>
      </c>
      <c r="Z70" s="6">
        <v>5.4100000000000002E-2</v>
      </c>
      <c r="AA70" s="5">
        <f t="shared" si="34"/>
        <v>7181.5148242492342</v>
      </c>
      <c r="AB70" s="6">
        <v>3.3599999999999998E-2</v>
      </c>
      <c r="AC70" s="5">
        <f t="shared" si="35"/>
        <v>4460.2384121030354</v>
      </c>
      <c r="AD70" s="12">
        <f t="shared" si="38"/>
        <v>19911.778625459981</v>
      </c>
    </row>
    <row r="71" spans="1:30" x14ac:dyDescent="0.3">
      <c r="A71" t="s">
        <v>80</v>
      </c>
      <c r="B71" t="s">
        <v>179</v>
      </c>
      <c r="C71" t="s">
        <v>82</v>
      </c>
      <c r="D71" t="s">
        <v>160</v>
      </c>
      <c r="E71" s="1">
        <v>64801.209366809679</v>
      </c>
      <c r="F71" s="1">
        <f t="shared" si="25"/>
        <v>2268.0423278383391</v>
      </c>
      <c r="G71" s="1">
        <f t="shared" si="26"/>
        <v>648.01209366809678</v>
      </c>
      <c r="H71" s="1">
        <f t="shared" si="36"/>
        <v>66421.239600979927</v>
      </c>
      <c r="I71" s="1">
        <f t="shared" si="27"/>
        <v>1620.0302341702481</v>
      </c>
      <c r="J71" s="5">
        <f t="shared" si="37"/>
        <v>51086.239600979927</v>
      </c>
      <c r="K71" s="1">
        <v>5403</v>
      </c>
      <c r="L71" s="1">
        <v>9932</v>
      </c>
      <c r="N71" s="6">
        <v>8.8599999999999998E-2</v>
      </c>
      <c r="O71" s="5">
        <f t="shared" si="28"/>
        <v>5884.9218286468213</v>
      </c>
      <c r="P71" s="6">
        <v>6.6000000000000003E-2</v>
      </c>
      <c r="Q71" s="5">
        <f t="shared" si="29"/>
        <v>4383.8018136646751</v>
      </c>
      <c r="R71" s="6">
        <v>0.20699999999999999</v>
      </c>
      <c r="S71" s="5">
        <f t="shared" si="30"/>
        <v>13749.196597402844</v>
      </c>
      <c r="T71" s="6">
        <v>0.17100000000000001</v>
      </c>
      <c r="U71" s="5">
        <f t="shared" si="31"/>
        <v>11358.031971767568</v>
      </c>
      <c r="V71" s="6">
        <v>0.223</v>
      </c>
      <c r="W71" s="5">
        <f t="shared" si="32"/>
        <v>14811.936431018525</v>
      </c>
      <c r="X71" s="6">
        <v>0.20499999999999999</v>
      </c>
      <c r="Y71" s="5">
        <f t="shared" si="33"/>
        <v>13616.354118200885</v>
      </c>
      <c r="Z71" s="6">
        <v>1.7599999999999998E-2</v>
      </c>
      <c r="AA71" s="5">
        <f t="shared" si="34"/>
        <v>1169.0138169772465</v>
      </c>
      <c r="AB71" s="6">
        <v>2.18E-2</v>
      </c>
      <c r="AC71" s="5">
        <f t="shared" si="35"/>
        <v>1447.9830233013624</v>
      </c>
      <c r="AD71" s="12">
        <f t="shared" si="38"/>
        <v>9963.1859401469883</v>
      </c>
    </row>
    <row r="72" spans="1:30" x14ac:dyDescent="0.3">
      <c r="A72" t="s">
        <v>80</v>
      </c>
      <c r="B72" t="s">
        <v>179</v>
      </c>
      <c r="C72" t="s">
        <v>83</v>
      </c>
      <c r="D72" t="s">
        <v>161</v>
      </c>
      <c r="E72" s="1">
        <v>107613.26596957535</v>
      </c>
      <c r="F72" s="1">
        <f t="shared" si="25"/>
        <v>3766.4643089351375</v>
      </c>
      <c r="G72" s="1">
        <f t="shared" si="26"/>
        <v>1076.1326596957535</v>
      </c>
      <c r="H72" s="1">
        <f t="shared" si="36"/>
        <v>110303.59761881473</v>
      </c>
      <c r="I72" s="1">
        <f t="shared" si="27"/>
        <v>2690.3316492393787</v>
      </c>
      <c r="J72" s="5">
        <f t="shared" si="37"/>
        <v>89504.597618814732</v>
      </c>
      <c r="K72" s="1">
        <v>11499</v>
      </c>
      <c r="L72" s="1">
        <v>9300</v>
      </c>
      <c r="M72" s="1">
        <v>130</v>
      </c>
      <c r="N72" s="6">
        <v>9.9299999999999999E-2</v>
      </c>
      <c r="O72" s="5">
        <f t="shared" si="28"/>
        <v>10953.147243548303</v>
      </c>
      <c r="P72" s="6">
        <v>8.4199999999999997E-2</v>
      </c>
      <c r="Q72" s="5">
        <f t="shared" si="29"/>
        <v>9287.5629195042002</v>
      </c>
      <c r="R72" s="6">
        <v>0.159</v>
      </c>
      <c r="S72" s="5">
        <f t="shared" si="30"/>
        <v>17538.272021391542</v>
      </c>
      <c r="T72" s="6">
        <v>0.16769999999999999</v>
      </c>
      <c r="U72" s="5">
        <f t="shared" si="31"/>
        <v>18497.91332067523</v>
      </c>
      <c r="V72" s="6">
        <v>0.188</v>
      </c>
      <c r="W72" s="5">
        <f t="shared" si="32"/>
        <v>20737.076352337172</v>
      </c>
      <c r="X72" s="6">
        <v>0.23899999999999999</v>
      </c>
      <c r="Y72" s="5">
        <f t="shared" si="33"/>
        <v>26362.55983089672</v>
      </c>
      <c r="Z72" s="6">
        <v>1.8599999999999992E-2</v>
      </c>
      <c r="AA72" s="5">
        <f t="shared" si="34"/>
        <v>2051.6469157099532</v>
      </c>
      <c r="AB72" s="6">
        <v>4.4200000000000003E-2</v>
      </c>
      <c r="AC72" s="5">
        <f t="shared" si="35"/>
        <v>4875.4190147516119</v>
      </c>
      <c r="AD72" s="12">
        <f t="shared" si="38"/>
        <v>16545.539642822208</v>
      </c>
    </row>
    <row r="73" spans="1:30" x14ac:dyDescent="0.3">
      <c r="A73" t="s">
        <v>80</v>
      </c>
      <c r="B73" t="s">
        <v>179</v>
      </c>
      <c r="C73" t="s">
        <v>84</v>
      </c>
      <c r="D73" t="s">
        <v>162</v>
      </c>
      <c r="E73" s="1">
        <v>97643.955233974571</v>
      </c>
      <c r="F73" s="1">
        <f t="shared" si="25"/>
        <v>3417.5384331891105</v>
      </c>
      <c r="G73" s="1">
        <f t="shared" si="26"/>
        <v>976.43955233974577</v>
      </c>
      <c r="H73" s="1">
        <f t="shared" si="36"/>
        <v>100085.05411482394</v>
      </c>
      <c r="I73" s="1">
        <f t="shared" si="27"/>
        <v>2441.0988808493712</v>
      </c>
      <c r="J73" s="5">
        <f t="shared" si="37"/>
        <v>68106.054114823943</v>
      </c>
      <c r="K73" s="1">
        <v>6612</v>
      </c>
      <c r="L73" s="1">
        <v>25367</v>
      </c>
      <c r="N73" s="6">
        <v>9.8799999999999999E-2</v>
      </c>
      <c r="O73" s="5">
        <f t="shared" si="28"/>
        <v>9888.4033465446046</v>
      </c>
      <c r="P73" s="6">
        <v>9.1200000000000003E-2</v>
      </c>
      <c r="Q73" s="5">
        <f t="shared" si="29"/>
        <v>9127.7569352719438</v>
      </c>
      <c r="R73" s="6">
        <v>0.15670000000000001</v>
      </c>
      <c r="S73" s="5">
        <f t="shared" si="30"/>
        <v>15683.327979792912</v>
      </c>
      <c r="T73" s="6">
        <v>0.124</v>
      </c>
      <c r="U73" s="5">
        <f t="shared" si="31"/>
        <v>12410.546710238168</v>
      </c>
      <c r="V73" s="6">
        <v>0.23500000000000001</v>
      </c>
      <c r="W73" s="5">
        <f t="shared" si="32"/>
        <v>23519.987716983629</v>
      </c>
      <c r="X73" s="6">
        <v>0.22800000000000001</v>
      </c>
      <c r="Y73" s="5">
        <f t="shared" si="33"/>
        <v>22819.39233817986</v>
      </c>
      <c r="Z73" s="6">
        <v>3.6799999999999999E-2</v>
      </c>
      <c r="AA73" s="5">
        <f t="shared" si="34"/>
        <v>3683.129991425521</v>
      </c>
      <c r="AB73" s="6">
        <v>2.9499999999999998E-2</v>
      </c>
      <c r="AC73" s="5">
        <f t="shared" si="35"/>
        <v>2952.5090963873063</v>
      </c>
      <c r="AD73" s="12">
        <f t="shared" si="38"/>
        <v>15012.758117223591</v>
      </c>
    </row>
    <row r="74" spans="1:30" x14ac:dyDescent="0.3">
      <c r="A74" t="s">
        <v>80</v>
      </c>
      <c r="B74" t="s">
        <v>179</v>
      </c>
      <c r="C74" t="s">
        <v>85</v>
      </c>
      <c r="D74" t="s">
        <v>163</v>
      </c>
      <c r="E74" s="1">
        <v>48457.399728005978</v>
      </c>
      <c r="F74" s="1">
        <f t="shared" si="25"/>
        <v>1696.0089904802094</v>
      </c>
      <c r="G74" s="1">
        <f t="shared" si="26"/>
        <v>484.57399728005976</v>
      </c>
      <c r="H74" s="1">
        <f t="shared" si="36"/>
        <v>49668.834721206127</v>
      </c>
      <c r="I74" s="1">
        <f t="shared" si="27"/>
        <v>1211.4349932001496</v>
      </c>
      <c r="J74" s="5">
        <f t="shared" si="37"/>
        <v>34689.834721206127</v>
      </c>
      <c r="K74" s="1">
        <v>1009</v>
      </c>
      <c r="L74" s="1">
        <v>13970</v>
      </c>
      <c r="N74" s="6">
        <v>9.4700000000000006E-2</v>
      </c>
      <c r="O74" s="5">
        <f t="shared" si="28"/>
        <v>4703.638648098221</v>
      </c>
      <c r="P74" s="6">
        <v>9.0800000000000006E-2</v>
      </c>
      <c r="Q74" s="5">
        <f t="shared" si="29"/>
        <v>4509.9301926855169</v>
      </c>
      <c r="R74" s="6">
        <v>0.2175</v>
      </c>
      <c r="S74" s="5">
        <f t="shared" si="30"/>
        <v>10802.971551862332</v>
      </c>
      <c r="T74" s="6">
        <v>0.16300000000000001</v>
      </c>
      <c r="U74" s="5">
        <f t="shared" si="31"/>
        <v>8096.0200595565993</v>
      </c>
      <c r="V74" s="6">
        <v>0.19020000000000001</v>
      </c>
      <c r="W74" s="5">
        <f t="shared" si="32"/>
        <v>9447.0123639734065</v>
      </c>
      <c r="X74" s="6">
        <v>0.20499999999999999</v>
      </c>
      <c r="Y74" s="5">
        <f t="shared" si="33"/>
        <v>10182.111117847255</v>
      </c>
      <c r="Z74" s="6">
        <v>1.54E-2</v>
      </c>
      <c r="AA74" s="5">
        <f t="shared" si="34"/>
        <v>764.90005470657434</v>
      </c>
      <c r="AB74" s="6">
        <v>2.3400000000000001E-2</v>
      </c>
      <c r="AC74" s="5">
        <f t="shared" si="35"/>
        <v>1162.2507324762234</v>
      </c>
      <c r="AD74" s="12">
        <f t="shared" si="38"/>
        <v>7450.3252081809187</v>
      </c>
    </row>
    <row r="75" spans="1:30" x14ac:dyDescent="0.3">
      <c r="A75" t="s">
        <v>80</v>
      </c>
      <c r="B75" t="s">
        <v>179</v>
      </c>
      <c r="C75" t="s">
        <v>86</v>
      </c>
      <c r="D75" t="s">
        <v>164</v>
      </c>
      <c r="E75" s="1">
        <v>73372.845739302153</v>
      </c>
      <c r="F75" s="1">
        <f t="shared" si="25"/>
        <v>2568.0496008755754</v>
      </c>
      <c r="G75" s="1">
        <f t="shared" si="26"/>
        <v>733.72845739302159</v>
      </c>
      <c r="H75" s="1">
        <f t="shared" si="36"/>
        <v>75207.166882784702</v>
      </c>
      <c r="I75" s="1">
        <f t="shared" si="27"/>
        <v>1834.3211434825498</v>
      </c>
      <c r="J75" s="5">
        <f t="shared" si="37"/>
        <v>44510.166882784702</v>
      </c>
      <c r="K75" s="1">
        <v>3379</v>
      </c>
      <c r="L75" s="1">
        <v>27318</v>
      </c>
      <c r="N75" s="6">
        <v>0.109</v>
      </c>
      <c r="O75" s="5">
        <f t="shared" si="28"/>
        <v>8197.5811902235328</v>
      </c>
      <c r="P75" s="6">
        <v>0.08</v>
      </c>
      <c r="Q75" s="5">
        <f t="shared" si="29"/>
        <v>6016.5733506227762</v>
      </c>
      <c r="R75" s="6">
        <v>0.19339999999999999</v>
      </c>
      <c r="S75" s="5">
        <f t="shared" si="30"/>
        <v>14545.06607513056</v>
      </c>
      <c r="T75" s="6">
        <v>0.17499999999999999</v>
      </c>
      <c r="U75" s="5">
        <f t="shared" si="31"/>
        <v>13161.254204487323</v>
      </c>
      <c r="V75" s="6">
        <v>0.17599999999999999</v>
      </c>
      <c r="W75" s="5">
        <f t="shared" si="32"/>
        <v>13236.461371370107</v>
      </c>
      <c r="X75" s="6">
        <v>0.19800000000000001</v>
      </c>
      <c r="Y75" s="5">
        <f t="shared" si="33"/>
        <v>14891.019042791371</v>
      </c>
      <c r="Z75" s="6">
        <v>3.2999999999999995E-2</v>
      </c>
      <c r="AA75" s="5">
        <f t="shared" si="34"/>
        <v>2481.8365071318949</v>
      </c>
      <c r="AB75" s="6">
        <v>3.56E-2</v>
      </c>
      <c r="AC75" s="5">
        <f t="shared" si="35"/>
        <v>2677.3751410271352</v>
      </c>
      <c r="AD75" s="12">
        <f t="shared" si="38"/>
        <v>11281.075032417704</v>
      </c>
    </row>
    <row r="76" spans="1:30" x14ac:dyDescent="0.3">
      <c r="A76" t="s">
        <v>80</v>
      </c>
      <c r="B76" t="s">
        <v>179</v>
      </c>
      <c r="C76" t="s">
        <v>87</v>
      </c>
      <c r="D76" t="s">
        <v>165</v>
      </c>
      <c r="E76" s="1">
        <v>30739.696618880716</v>
      </c>
      <c r="F76" s="1">
        <f t="shared" si="25"/>
        <v>1075.8893816608252</v>
      </c>
      <c r="G76" s="1">
        <f t="shared" si="26"/>
        <v>307.3969661888072</v>
      </c>
      <c r="H76" s="14">
        <f>J76+K76+L76</f>
        <v>38755</v>
      </c>
      <c r="I76" s="1">
        <f t="shared" si="27"/>
        <v>8015.3033811192836</v>
      </c>
      <c r="J76" s="15">
        <v>2005</v>
      </c>
      <c r="K76" s="1">
        <v>14509</v>
      </c>
      <c r="L76" s="1">
        <v>22241</v>
      </c>
      <c r="N76" s="6">
        <v>6.0100000000000001E-2</v>
      </c>
      <c r="O76" s="5">
        <f t="shared" si="28"/>
        <v>2329.1754999999998</v>
      </c>
      <c r="P76" s="6">
        <v>5.8099999999999999E-2</v>
      </c>
      <c r="Q76" s="5">
        <f t="shared" si="29"/>
        <v>2251.6655000000001</v>
      </c>
      <c r="R76" s="6">
        <v>0.17600000000000002</v>
      </c>
      <c r="S76" s="5">
        <f t="shared" si="30"/>
        <v>6820.880000000001</v>
      </c>
      <c r="T76" s="6">
        <v>0.14380000000000001</v>
      </c>
      <c r="U76" s="5">
        <f t="shared" si="31"/>
        <v>5572.9690000000001</v>
      </c>
      <c r="V76" s="6">
        <v>0.22000000000000003</v>
      </c>
      <c r="W76" s="5">
        <f t="shared" si="32"/>
        <v>8526.1</v>
      </c>
      <c r="X76" s="6">
        <v>0.31</v>
      </c>
      <c r="Y76" s="5">
        <f t="shared" si="33"/>
        <v>12014.05</v>
      </c>
      <c r="Z76" s="6">
        <v>2.4460000000000003E-2</v>
      </c>
      <c r="AA76" s="5">
        <f t="shared" si="34"/>
        <v>947.94730000000015</v>
      </c>
      <c r="AB76" s="6">
        <v>7.5399999999999998E-3</v>
      </c>
      <c r="AC76" s="5">
        <f t="shared" si="35"/>
        <v>292.21269999999998</v>
      </c>
      <c r="AD76" s="12">
        <f t="shared" si="38"/>
        <v>5813.25</v>
      </c>
    </row>
    <row r="77" spans="1:30" x14ac:dyDescent="0.3">
      <c r="A77" t="s">
        <v>80</v>
      </c>
      <c r="B77" t="s">
        <v>179</v>
      </c>
      <c r="C77" t="s">
        <v>88</v>
      </c>
      <c r="D77" t="s">
        <v>166</v>
      </c>
      <c r="E77" s="1">
        <v>81560.951588798111</v>
      </c>
      <c r="F77" s="1">
        <f t="shared" si="25"/>
        <v>2854.6333056079343</v>
      </c>
      <c r="G77" s="1">
        <f t="shared" si="26"/>
        <v>815.60951588798116</v>
      </c>
      <c r="H77" s="1">
        <f t="shared" si="36"/>
        <v>83599.975378518066</v>
      </c>
      <c r="I77" s="1">
        <f t="shared" si="27"/>
        <v>2039.0237897199549</v>
      </c>
      <c r="J77" s="5">
        <f t="shared" si="37"/>
        <v>69582.975378518066</v>
      </c>
      <c r="K77" s="1">
        <v>4455</v>
      </c>
      <c r="L77" s="1">
        <v>9562</v>
      </c>
      <c r="N77" s="6">
        <v>9.4200000000000006E-2</v>
      </c>
      <c r="O77" s="5">
        <f t="shared" si="28"/>
        <v>7875.1176806564026</v>
      </c>
      <c r="P77" s="6">
        <v>0.113</v>
      </c>
      <c r="Q77" s="5">
        <f t="shared" si="29"/>
        <v>9446.7972177725424</v>
      </c>
      <c r="R77" s="6">
        <v>0.1709</v>
      </c>
      <c r="S77" s="5">
        <f t="shared" si="30"/>
        <v>14287.235792188738</v>
      </c>
      <c r="T77" s="6">
        <v>0.16400000000000001</v>
      </c>
      <c r="U77" s="5">
        <f t="shared" si="31"/>
        <v>13710.395962076964</v>
      </c>
      <c r="V77" s="6">
        <v>0.17900000000000002</v>
      </c>
      <c r="W77" s="5">
        <f t="shared" si="32"/>
        <v>14964.395592754736</v>
      </c>
      <c r="X77" s="6">
        <v>0.216</v>
      </c>
      <c r="Y77" s="5">
        <f t="shared" si="33"/>
        <v>18057.594681759903</v>
      </c>
      <c r="Z77" s="6">
        <v>3.8399999999999997E-2</v>
      </c>
      <c r="AA77" s="5">
        <f t="shared" si="34"/>
        <v>3210.2390545350936</v>
      </c>
      <c r="AB77" s="6">
        <v>2.4500000000000001E-2</v>
      </c>
      <c r="AC77" s="5">
        <f t="shared" si="35"/>
        <v>2048.1993967736926</v>
      </c>
      <c r="AD77" s="12">
        <f t="shared" si="38"/>
        <v>12539.99630677771</v>
      </c>
    </row>
    <row r="78" spans="1:30" x14ac:dyDescent="0.3">
      <c r="A78" t="s">
        <v>80</v>
      </c>
      <c r="B78" t="s">
        <v>179</v>
      </c>
      <c r="C78" t="s">
        <v>89</v>
      </c>
      <c r="D78" t="s">
        <v>167</v>
      </c>
      <c r="E78" s="2">
        <v>116201.59634061284</v>
      </c>
      <c r="F78" s="2">
        <f t="shared" si="25"/>
        <v>4067.05587192145</v>
      </c>
      <c r="G78" s="2">
        <f t="shared" si="26"/>
        <v>1162.0159634061285</v>
      </c>
      <c r="H78" s="1">
        <f t="shared" si="36"/>
        <v>119106.63624912816</v>
      </c>
      <c r="I78" s="1">
        <f t="shared" si="27"/>
        <v>2905.0399085153185</v>
      </c>
      <c r="J78" s="5">
        <f t="shared" si="37"/>
        <v>93842.636249128162</v>
      </c>
      <c r="K78" s="1">
        <v>19534</v>
      </c>
      <c r="L78" s="1">
        <v>5730</v>
      </c>
      <c r="M78" s="1">
        <v>1662</v>
      </c>
      <c r="N78" s="6">
        <v>0.1166</v>
      </c>
      <c r="O78" s="5">
        <f t="shared" si="28"/>
        <v>13887.833786648343</v>
      </c>
      <c r="P78" s="6">
        <v>0.105</v>
      </c>
      <c r="Q78" s="5">
        <f t="shared" si="29"/>
        <v>12506.196806158456</v>
      </c>
      <c r="R78" s="6">
        <v>0.13800000000000001</v>
      </c>
      <c r="S78" s="5">
        <f t="shared" si="30"/>
        <v>16436.715802379687</v>
      </c>
      <c r="T78" s="6">
        <v>0.16300000000000001</v>
      </c>
      <c r="U78" s="5">
        <f t="shared" si="31"/>
        <v>19414.381708607893</v>
      </c>
      <c r="V78" s="6">
        <v>0.20300000000000001</v>
      </c>
      <c r="W78" s="5">
        <f t="shared" si="32"/>
        <v>24178.647158573018</v>
      </c>
      <c r="X78" s="6">
        <v>0.23599999999999999</v>
      </c>
      <c r="Y78" s="5">
        <f t="shared" si="33"/>
        <v>28109.166154794246</v>
      </c>
      <c r="Z78" s="6">
        <v>1.7399999999999995E-2</v>
      </c>
      <c r="AA78" s="5">
        <f t="shared" si="34"/>
        <v>2072.4554707348293</v>
      </c>
      <c r="AB78" s="6">
        <v>2.1000000000000001E-2</v>
      </c>
      <c r="AC78" s="5">
        <f t="shared" si="35"/>
        <v>2501.2393612316914</v>
      </c>
      <c r="AD78" s="12">
        <f t="shared" si="38"/>
        <v>17865.995437369224</v>
      </c>
    </row>
    <row r="79" spans="1:30" x14ac:dyDescent="0.3">
      <c r="A79" t="s">
        <v>80</v>
      </c>
      <c r="B79" t="s">
        <v>179</v>
      </c>
      <c r="C79" t="s">
        <v>90</v>
      </c>
      <c r="D79" t="s">
        <v>168</v>
      </c>
      <c r="E79" s="1">
        <v>164427.19908538839</v>
      </c>
      <c r="F79" s="1">
        <f t="shared" si="25"/>
        <v>5754.9519679885943</v>
      </c>
      <c r="G79" s="1">
        <f t="shared" si="26"/>
        <v>1644.2719908538838</v>
      </c>
      <c r="H79" s="1">
        <f t="shared" si="36"/>
        <v>168537.8790625231</v>
      </c>
      <c r="I79" s="1">
        <f t="shared" si="27"/>
        <v>4110.6799771347141</v>
      </c>
      <c r="J79" s="5">
        <f t="shared" si="37"/>
        <v>117057.8790625231</v>
      </c>
      <c r="K79" s="1">
        <v>6501</v>
      </c>
      <c r="L79" s="1">
        <v>44979</v>
      </c>
      <c r="M79" s="1">
        <v>7874</v>
      </c>
      <c r="N79" s="6">
        <v>0.1021</v>
      </c>
      <c r="O79" s="5">
        <f t="shared" si="28"/>
        <v>17207.717452283607</v>
      </c>
      <c r="P79" s="6">
        <v>0.10199999999999999</v>
      </c>
      <c r="Q79" s="5">
        <f t="shared" si="29"/>
        <v>17190.863664377357</v>
      </c>
      <c r="R79" s="6">
        <v>0.17</v>
      </c>
      <c r="S79" s="5">
        <f t="shared" si="30"/>
        <v>28651.439440628928</v>
      </c>
      <c r="T79" s="6">
        <v>0.14599999999999999</v>
      </c>
      <c r="U79" s="5">
        <f t="shared" si="31"/>
        <v>24606.530343128372</v>
      </c>
      <c r="V79" s="6">
        <v>0.223</v>
      </c>
      <c r="W79" s="5">
        <f t="shared" si="32"/>
        <v>37583.947030942654</v>
      </c>
      <c r="X79" s="6">
        <v>0.224</v>
      </c>
      <c r="Y79" s="5">
        <f t="shared" si="33"/>
        <v>37752.48491000518</v>
      </c>
      <c r="Z79" s="6">
        <v>1.32E-2</v>
      </c>
      <c r="AA79" s="5">
        <f t="shared" si="34"/>
        <v>2224.7000036253048</v>
      </c>
      <c r="AB79" s="6">
        <v>1.9699999999999999E-2</v>
      </c>
      <c r="AC79" s="5">
        <f t="shared" si="35"/>
        <v>3320.1962175317049</v>
      </c>
      <c r="AD79" s="12">
        <f t="shared" si="38"/>
        <v>25280.681859378466</v>
      </c>
    </row>
  </sheetData>
  <autoFilter ref="A1:AD79" xr:uid="{14CF47B4-871A-4372-B506-B9B3F1DB06BC}"/>
  <sortState xmlns:xlrd2="http://schemas.microsoft.com/office/spreadsheetml/2017/richdata2" ref="A2:AC79">
    <sortCondition ref="A1"/>
  </sortState>
  <conditionalFormatting sqref="J1:Y1">
    <cfRule type="colorScale" priority="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Z1:AC1">
    <cfRule type="colorScale" priority="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D1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  <pageSetup paperSize="8" scale="19" fitToHeight="0" orientation="portrait" r:id="rId1"/>
  <ignoredErrors>
    <ignoredError sqref="H76 H5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D343E-6AF7-47F0-813D-82FD01D3CDD0}">
  <dimension ref="A1:Q2"/>
  <sheetViews>
    <sheetView tabSelected="1" workbookViewId="0">
      <selection activeCell="F6" sqref="F6"/>
    </sheetView>
  </sheetViews>
  <sheetFormatPr defaultRowHeight="14.4" x14ac:dyDescent="0.3"/>
  <cols>
    <col min="3" max="17" width="11.6640625" style="22" customWidth="1"/>
  </cols>
  <sheetData>
    <row r="1" spans="1:17" x14ac:dyDescent="0.3">
      <c r="A1" t="s">
        <v>246</v>
      </c>
      <c r="B1" t="s">
        <v>247</v>
      </c>
      <c r="C1" s="22" t="s">
        <v>264</v>
      </c>
      <c r="D1" s="22" t="s">
        <v>265</v>
      </c>
      <c r="E1" s="22" t="s">
        <v>266</v>
      </c>
      <c r="F1" s="22" t="s">
        <v>252</v>
      </c>
      <c r="G1" s="22" t="s">
        <v>258</v>
      </c>
      <c r="H1" s="22" t="s">
        <v>253</v>
      </c>
      <c r="I1" s="22" t="s">
        <v>254</v>
      </c>
      <c r="J1" s="22" t="s">
        <v>255</v>
      </c>
      <c r="K1" s="22" t="s">
        <v>259</v>
      </c>
      <c r="L1" s="22" t="s">
        <v>256</v>
      </c>
      <c r="M1" s="22" t="s">
        <v>257</v>
      </c>
      <c r="N1" s="22" t="s">
        <v>260</v>
      </c>
      <c r="O1" s="22" t="s">
        <v>261</v>
      </c>
      <c r="P1" s="22" t="s">
        <v>262</v>
      </c>
      <c r="Q1" s="22" t="s">
        <v>263</v>
      </c>
    </row>
    <row r="2" spans="1:17" x14ac:dyDescent="0.3">
      <c r="A2" t="s">
        <v>241</v>
      </c>
      <c r="B2" t="s">
        <v>240</v>
      </c>
      <c r="C2" s="22">
        <v>6243943</v>
      </c>
      <c r="D2" s="22">
        <v>6151029</v>
      </c>
      <c r="E2" s="22">
        <v>12394970</v>
      </c>
      <c r="F2" s="22">
        <v>1113239</v>
      </c>
      <c r="G2" s="22">
        <v>2156956</v>
      </c>
      <c r="H2" s="22">
        <v>2504834</v>
      </c>
      <c r="I2" s="22">
        <v>468914</v>
      </c>
      <c r="J2" s="22">
        <v>1192983</v>
      </c>
      <c r="K2" s="22">
        <v>2165580</v>
      </c>
      <c r="L2" s="22">
        <v>2369296</v>
      </c>
      <c r="M2" s="22">
        <v>423170</v>
      </c>
      <c r="N2" s="22">
        <v>2306221</v>
      </c>
      <c r="O2" s="22">
        <v>4322537</v>
      </c>
      <c r="P2" s="22">
        <v>4874126</v>
      </c>
      <c r="Q2" s="22">
        <v>892086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92D7B-C86E-432A-A9DA-B2F80486B73A}">
  <dimension ref="A1:S11"/>
  <sheetViews>
    <sheetView topLeftCell="C1" workbookViewId="0">
      <pane ySplit="1" topLeftCell="A2" activePane="bottomLeft" state="frozen"/>
      <selection pane="bottomLeft" activeCell="E1" sqref="E1:S1048576"/>
    </sheetView>
  </sheetViews>
  <sheetFormatPr defaultRowHeight="14.4" x14ac:dyDescent="0.3"/>
  <cols>
    <col min="1" max="1" width="11.88671875" bestFit="1" customWidth="1"/>
    <col min="2" max="2" width="12.88671875" bestFit="1" customWidth="1"/>
    <col min="3" max="3" width="11.88671875" customWidth="1"/>
    <col min="4" max="4" width="22.44140625" bestFit="1" customWidth="1"/>
    <col min="5" max="19" width="10.88671875" style="22" customWidth="1"/>
  </cols>
  <sheetData>
    <row r="1" spans="1:19" s="20" customFormat="1" x14ac:dyDescent="0.3">
      <c r="A1" s="20" t="s">
        <v>246</v>
      </c>
      <c r="B1" s="20" t="s">
        <v>247</v>
      </c>
      <c r="C1" s="20" t="s">
        <v>248</v>
      </c>
      <c r="D1" s="20" t="s">
        <v>249</v>
      </c>
      <c r="E1" s="21" t="s">
        <v>264</v>
      </c>
      <c r="F1" s="21" t="s">
        <v>265</v>
      </c>
      <c r="G1" s="21" t="s">
        <v>266</v>
      </c>
      <c r="H1" s="21" t="s">
        <v>252</v>
      </c>
      <c r="I1" s="21" t="s">
        <v>258</v>
      </c>
      <c r="J1" s="21" t="s">
        <v>253</v>
      </c>
      <c r="K1" s="21" t="s">
        <v>254</v>
      </c>
      <c r="L1" s="21" t="s">
        <v>255</v>
      </c>
      <c r="M1" s="21" t="s">
        <v>259</v>
      </c>
      <c r="N1" s="21" t="s">
        <v>256</v>
      </c>
      <c r="O1" s="21" t="s">
        <v>257</v>
      </c>
      <c r="P1" s="21" t="s">
        <v>260</v>
      </c>
      <c r="Q1" s="21" t="s">
        <v>261</v>
      </c>
      <c r="R1" s="21" t="s">
        <v>262</v>
      </c>
      <c r="S1" s="21" t="s">
        <v>263</v>
      </c>
    </row>
    <row r="2" spans="1:19" x14ac:dyDescent="0.3">
      <c r="A2" t="s">
        <v>241</v>
      </c>
      <c r="B2" t="s">
        <v>240</v>
      </c>
      <c r="C2" t="s">
        <v>170</v>
      </c>
      <c r="D2" t="s">
        <v>3</v>
      </c>
      <c r="E2" s="22">
        <v>785160</v>
      </c>
      <c r="F2" s="22">
        <v>760518</v>
      </c>
      <c r="G2" s="22">
        <v>1545676</v>
      </c>
      <c r="H2" s="22">
        <v>139922</v>
      </c>
      <c r="I2" s="22">
        <v>226855</v>
      </c>
      <c r="J2" s="22">
        <v>368594</v>
      </c>
      <c r="K2" s="22">
        <v>49789</v>
      </c>
      <c r="L2" s="22">
        <v>115080</v>
      </c>
      <c r="M2" s="22">
        <v>217924</v>
      </c>
      <c r="N2" s="22">
        <v>357949</v>
      </c>
      <c r="O2" s="22">
        <v>69565</v>
      </c>
      <c r="P2" s="22">
        <v>255002</v>
      </c>
      <c r="Q2" s="22">
        <v>444777</v>
      </c>
      <c r="R2" s="22">
        <v>726542</v>
      </c>
      <c r="S2" s="22">
        <v>119355</v>
      </c>
    </row>
    <row r="3" spans="1:19" x14ac:dyDescent="0.3">
      <c r="A3" t="s">
        <v>241</v>
      </c>
      <c r="B3" t="s">
        <v>240</v>
      </c>
      <c r="C3" t="s">
        <v>171</v>
      </c>
      <c r="D3" t="s">
        <v>10</v>
      </c>
      <c r="E3" s="22">
        <v>567603</v>
      </c>
      <c r="F3" s="22">
        <v>557746</v>
      </c>
      <c r="G3" s="22">
        <v>1125347</v>
      </c>
      <c r="H3" s="22">
        <v>116343</v>
      </c>
      <c r="I3" s="22">
        <v>190487</v>
      </c>
      <c r="J3" s="22">
        <v>225308</v>
      </c>
      <c r="K3" s="22">
        <v>35465</v>
      </c>
      <c r="L3" s="22">
        <v>132441</v>
      </c>
      <c r="M3" s="22">
        <v>196996</v>
      </c>
      <c r="N3" s="22">
        <v>202965</v>
      </c>
      <c r="O3" s="22">
        <v>25344</v>
      </c>
      <c r="P3" s="22">
        <v>248782</v>
      </c>
      <c r="Q3" s="22">
        <v>387483</v>
      </c>
      <c r="R3" s="22">
        <v>428272</v>
      </c>
      <c r="S3" s="22">
        <v>60810</v>
      </c>
    </row>
    <row r="4" spans="1:19" x14ac:dyDescent="0.3">
      <c r="A4" t="s">
        <v>241</v>
      </c>
      <c r="B4" t="s">
        <v>240</v>
      </c>
      <c r="C4" t="s">
        <v>172</v>
      </c>
      <c r="D4" t="s">
        <v>19</v>
      </c>
      <c r="E4" s="22">
        <v>1031609</v>
      </c>
      <c r="F4" s="22">
        <v>1000167</v>
      </c>
      <c r="G4" s="22">
        <v>2031777</v>
      </c>
      <c r="H4" s="22">
        <v>195791</v>
      </c>
      <c r="I4" s="22">
        <v>330744</v>
      </c>
      <c r="J4" s="22">
        <v>422456</v>
      </c>
      <c r="K4" s="22">
        <v>82618</v>
      </c>
      <c r="L4" s="22">
        <v>227165</v>
      </c>
      <c r="M4" s="22">
        <v>345604</v>
      </c>
      <c r="N4" s="22">
        <v>364209</v>
      </c>
      <c r="O4" s="22">
        <v>63189</v>
      </c>
      <c r="P4" s="22">
        <v>422957</v>
      </c>
      <c r="Q4" s="22">
        <v>676348</v>
      </c>
      <c r="R4" s="22">
        <v>786667</v>
      </c>
      <c r="S4" s="22">
        <v>145805</v>
      </c>
    </row>
    <row r="5" spans="1:19" x14ac:dyDescent="0.3">
      <c r="A5" t="s">
        <v>241</v>
      </c>
      <c r="B5" t="s">
        <v>240</v>
      </c>
      <c r="C5" t="s">
        <v>173</v>
      </c>
      <c r="D5" t="s">
        <v>31</v>
      </c>
      <c r="E5" s="22">
        <v>602038</v>
      </c>
      <c r="F5" s="22">
        <v>607714</v>
      </c>
      <c r="G5" s="22">
        <v>1209753</v>
      </c>
      <c r="H5" s="22">
        <v>84378</v>
      </c>
      <c r="I5" s="22">
        <v>249695</v>
      </c>
      <c r="J5" s="22">
        <v>224594</v>
      </c>
      <c r="K5" s="22">
        <v>43371</v>
      </c>
      <c r="L5" s="22">
        <v>103358</v>
      </c>
      <c r="M5" s="22">
        <v>241246</v>
      </c>
      <c r="N5" s="22">
        <v>232025</v>
      </c>
      <c r="O5" s="22">
        <v>31085</v>
      </c>
      <c r="P5" s="22">
        <v>187735</v>
      </c>
      <c r="Q5" s="22">
        <v>490942</v>
      </c>
      <c r="R5" s="22">
        <v>456618</v>
      </c>
      <c r="S5" s="22">
        <v>74458</v>
      </c>
    </row>
    <row r="6" spans="1:19" x14ac:dyDescent="0.3">
      <c r="A6" t="s">
        <v>241</v>
      </c>
      <c r="B6" t="s">
        <v>240</v>
      </c>
      <c r="C6" t="s">
        <v>174</v>
      </c>
      <c r="D6" t="s">
        <v>40</v>
      </c>
      <c r="E6" s="22">
        <v>487231</v>
      </c>
      <c r="F6" s="22">
        <v>447923</v>
      </c>
      <c r="G6" s="22">
        <v>935155</v>
      </c>
      <c r="H6" s="22">
        <v>90136</v>
      </c>
      <c r="I6" s="22">
        <v>189500</v>
      </c>
      <c r="J6" s="22">
        <v>175937</v>
      </c>
      <c r="K6" s="22">
        <v>31658</v>
      </c>
      <c r="L6" s="22">
        <v>92719</v>
      </c>
      <c r="M6" s="22">
        <v>176137</v>
      </c>
      <c r="N6" s="22">
        <v>154079</v>
      </c>
      <c r="O6" s="22">
        <v>24988</v>
      </c>
      <c r="P6" s="22">
        <v>182856</v>
      </c>
      <c r="Q6" s="22">
        <v>365639</v>
      </c>
      <c r="R6" s="22">
        <v>330016</v>
      </c>
      <c r="S6" s="22">
        <v>56644</v>
      </c>
    </row>
    <row r="7" spans="1:19" x14ac:dyDescent="0.3">
      <c r="A7" t="s">
        <v>241</v>
      </c>
      <c r="B7" t="s">
        <v>240</v>
      </c>
      <c r="C7" t="s">
        <v>175</v>
      </c>
      <c r="D7" t="s">
        <v>46</v>
      </c>
      <c r="E7" s="22">
        <v>572675</v>
      </c>
      <c r="F7" s="22">
        <v>550956</v>
      </c>
      <c r="G7" s="22">
        <v>1123632</v>
      </c>
      <c r="H7" s="22">
        <v>104124</v>
      </c>
      <c r="I7" s="22">
        <v>205461</v>
      </c>
      <c r="J7" s="22">
        <v>203174</v>
      </c>
      <c r="K7" s="22">
        <v>59916</v>
      </c>
      <c r="L7" s="22">
        <v>114607</v>
      </c>
      <c r="M7" s="22">
        <v>193053</v>
      </c>
      <c r="N7" s="22">
        <v>200374</v>
      </c>
      <c r="O7" s="22">
        <v>42922</v>
      </c>
      <c r="P7" s="22">
        <v>218733</v>
      </c>
      <c r="Q7" s="22">
        <v>398514</v>
      </c>
      <c r="R7" s="22">
        <v>403547</v>
      </c>
      <c r="S7" s="22">
        <v>102838</v>
      </c>
    </row>
    <row r="8" spans="1:19" x14ac:dyDescent="0.3">
      <c r="A8" t="s">
        <v>241</v>
      </c>
      <c r="B8" t="s">
        <v>240</v>
      </c>
      <c r="C8" t="s">
        <v>176</v>
      </c>
      <c r="D8" t="s">
        <v>56</v>
      </c>
      <c r="E8" s="22">
        <v>738027</v>
      </c>
      <c r="F8" s="22">
        <v>784229</v>
      </c>
      <c r="G8" s="22">
        <v>1522252</v>
      </c>
      <c r="H8" s="22">
        <v>124653</v>
      </c>
      <c r="I8" s="22">
        <v>240013</v>
      </c>
      <c r="J8" s="22">
        <v>299885</v>
      </c>
      <c r="K8" s="22">
        <v>73476</v>
      </c>
      <c r="L8" s="22">
        <v>140984</v>
      </c>
      <c r="M8" s="22">
        <v>261641</v>
      </c>
      <c r="N8" s="22">
        <v>300454</v>
      </c>
      <c r="O8" s="22">
        <v>81150</v>
      </c>
      <c r="P8" s="22">
        <v>265637</v>
      </c>
      <c r="Q8" s="22">
        <v>501652</v>
      </c>
      <c r="R8" s="22">
        <v>600338</v>
      </c>
      <c r="S8" s="22">
        <v>154625</v>
      </c>
    </row>
    <row r="9" spans="1:19" x14ac:dyDescent="0.3">
      <c r="A9" t="s">
        <v>241</v>
      </c>
      <c r="B9" t="s">
        <v>240</v>
      </c>
      <c r="C9" t="s">
        <v>177</v>
      </c>
      <c r="D9" t="s">
        <v>69</v>
      </c>
      <c r="E9" s="22">
        <v>633986</v>
      </c>
      <c r="F9" s="22">
        <v>660063</v>
      </c>
      <c r="G9" s="22">
        <v>1294050</v>
      </c>
      <c r="H9" s="22">
        <v>96471</v>
      </c>
      <c r="I9" s="22">
        <v>249856</v>
      </c>
      <c r="J9" s="22">
        <v>232253</v>
      </c>
      <c r="K9" s="22">
        <v>55406</v>
      </c>
      <c r="L9" s="22">
        <v>105256</v>
      </c>
      <c r="M9" s="22">
        <v>260233</v>
      </c>
      <c r="N9" s="22">
        <v>246759</v>
      </c>
      <c r="O9" s="22">
        <v>47815</v>
      </c>
      <c r="P9" s="22">
        <v>201726</v>
      </c>
      <c r="Q9" s="22">
        <v>510090</v>
      </c>
      <c r="R9" s="22">
        <v>479012</v>
      </c>
      <c r="S9" s="22">
        <v>103222</v>
      </c>
    </row>
    <row r="10" spans="1:19" x14ac:dyDescent="0.3">
      <c r="A10" t="s">
        <v>241</v>
      </c>
      <c r="B10" t="s">
        <v>240</v>
      </c>
      <c r="C10" t="s">
        <v>178</v>
      </c>
      <c r="D10" t="s">
        <v>76</v>
      </c>
      <c r="E10" s="22">
        <v>348375</v>
      </c>
      <c r="F10" s="22">
        <v>314521</v>
      </c>
      <c r="G10" s="22">
        <v>662897</v>
      </c>
      <c r="H10" s="22">
        <v>75308</v>
      </c>
      <c r="I10" s="22">
        <v>123158</v>
      </c>
      <c r="J10" s="22">
        <v>138430</v>
      </c>
      <c r="K10" s="22">
        <v>11479</v>
      </c>
      <c r="L10" s="22">
        <v>72613</v>
      </c>
      <c r="M10" s="22">
        <v>111267</v>
      </c>
      <c r="N10" s="22">
        <v>119317</v>
      </c>
      <c r="O10" s="22">
        <v>11324</v>
      </c>
      <c r="P10" s="22">
        <v>147921</v>
      </c>
      <c r="Q10" s="22">
        <v>234425</v>
      </c>
      <c r="R10" s="22">
        <v>257747</v>
      </c>
      <c r="S10" s="22">
        <v>22804</v>
      </c>
    </row>
    <row r="11" spans="1:19" x14ac:dyDescent="0.3">
      <c r="A11" t="s">
        <v>241</v>
      </c>
      <c r="B11" t="s">
        <v>240</v>
      </c>
      <c r="C11" t="s">
        <v>179</v>
      </c>
      <c r="D11" t="s">
        <v>80</v>
      </c>
      <c r="E11" s="22">
        <v>477239</v>
      </c>
      <c r="F11" s="22">
        <v>467192</v>
      </c>
      <c r="G11" s="22">
        <v>944431</v>
      </c>
      <c r="H11" s="22">
        <v>86113</v>
      </c>
      <c r="I11" s="22">
        <v>151187</v>
      </c>
      <c r="J11" s="22">
        <v>214203</v>
      </c>
      <c r="K11" s="22">
        <v>25736</v>
      </c>
      <c r="L11" s="22">
        <v>88760</v>
      </c>
      <c r="M11" s="22">
        <v>161479</v>
      </c>
      <c r="N11" s="22">
        <v>191165</v>
      </c>
      <c r="O11" s="22">
        <v>25788</v>
      </c>
      <c r="P11" s="22">
        <v>174872</v>
      </c>
      <c r="Q11" s="22">
        <v>312667</v>
      </c>
      <c r="R11" s="22">
        <v>405367</v>
      </c>
      <c r="S11" s="22">
        <v>51525</v>
      </c>
    </row>
  </sheetData>
  <autoFilter ref="A1:S11" xr:uid="{0FF92D7B-C86E-432A-A9DA-B2F80486B73A}"/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0A4B4-05D8-4E39-B628-23B1C66EA8F4}">
  <dimension ref="A1:U79"/>
  <sheetViews>
    <sheetView topLeftCell="E1" workbookViewId="0">
      <pane ySplit="1" topLeftCell="A2" activePane="bottomLeft" state="frozen"/>
      <selection pane="bottomLeft" activeCell="U1" sqref="G1:U1048576"/>
    </sheetView>
  </sheetViews>
  <sheetFormatPr defaultRowHeight="14.4" x14ac:dyDescent="0.3"/>
  <cols>
    <col min="1" max="1" width="12.88671875" bestFit="1" customWidth="1"/>
    <col min="2" max="2" width="11.88671875" bestFit="1" customWidth="1"/>
    <col min="3" max="3" width="11.88671875" customWidth="1"/>
    <col min="4" max="4" width="16.44140625" bestFit="1" customWidth="1"/>
    <col min="5" max="5" width="13.44140625" bestFit="1" customWidth="1"/>
    <col min="6" max="6" width="13.44140625" customWidth="1"/>
    <col min="7" max="21" width="11.5546875" style="22" customWidth="1"/>
  </cols>
  <sheetData>
    <row r="1" spans="1:21" s="20" customFormat="1" x14ac:dyDescent="0.3">
      <c r="A1" s="20" t="s">
        <v>246</v>
      </c>
      <c r="B1" s="20" t="s">
        <v>247</v>
      </c>
      <c r="C1" s="20" t="s">
        <v>248</v>
      </c>
      <c r="D1" s="20" t="s">
        <v>249</v>
      </c>
      <c r="E1" s="20" t="s">
        <v>250</v>
      </c>
      <c r="F1" s="20" t="s">
        <v>251</v>
      </c>
      <c r="G1" s="21" t="s">
        <v>264</v>
      </c>
      <c r="H1" s="21" t="s">
        <v>265</v>
      </c>
      <c r="I1" s="21" t="s">
        <v>266</v>
      </c>
      <c r="J1" s="21" t="s">
        <v>252</v>
      </c>
      <c r="K1" s="21" t="s">
        <v>258</v>
      </c>
      <c r="L1" s="21" t="s">
        <v>253</v>
      </c>
      <c r="M1" s="21" t="s">
        <v>254</v>
      </c>
      <c r="N1" s="21" t="s">
        <v>255</v>
      </c>
      <c r="O1" s="21" t="s">
        <v>259</v>
      </c>
      <c r="P1" s="21" t="s">
        <v>256</v>
      </c>
      <c r="Q1" s="21" t="s">
        <v>257</v>
      </c>
      <c r="R1" s="21" t="s">
        <v>260</v>
      </c>
      <c r="S1" s="21" t="s">
        <v>261</v>
      </c>
      <c r="T1" s="21" t="s">
        <v>262</v>
      </c>
      <c r="U1" s="21" t="s">
        <v>263</v>
      </c>
    </row>
    <row r="2" spans="1:21" x14ac:dyDescent="0.3">
      <c r="A2" t="s">
        <v>241</v>
      </c>
      <c r="B2" t="s">
        <v>240</v>
      </c>
      <c r="C2" t="s">
        <v>170</v>
      </c>
      <c r="D2" t="s">
        <v>3</v>
      </c>
      <c r="E2" t="s">
        <v>91</v>
      </c>
      <c r="F2" t="s">
        <v>4</v>
      </c>
      <c r="G2" s="22">
        <v>269978</v>
      </c>
      <c r="H2" s="22">
        <v>252729</v>
      </c>
      <c r="I2" s="22">
        <v>522706</v>
      </c>
      <c r="J2" s="22">
        <v>50912</v>
      </c>
      <c r="K2" s="22">
        <v>83110</v>
      </c>
      <c r="L2" s="22">
        <v>125972</v>
      </c>
      <c r="M2" s="22">
        <v>9984</v>
      </c>
      <c r="N2" s="22">
        <v>38680</v>
      </c>
      <c r="O2" s="22">
        <v>80497</v>
      </c>
      <c r="P2" s="22">
        <v>121268</v>
      </c>
      <c r="Q2" s="22">
        <v>12284</v>
      </c>
      <c r="R2" s="22">
        <v>89592</v>
      </c>
      <c r="S2" s="22">
        <v>163607</v>
      </c>
      <c r="T2" s="22">
        <v>247240</v>
      </c>
      <c r="U2" s="22">
        <v>22267</v>
      </c>
    </row>
    <row r="3" spans="1:21" x14ac:dyDescent="0.3">
      <c r="A3" t="s">
        <v>241</v>
      </c>
      <c r="B3" t="s">
        <v>240</v>
      </c>
      <c r="C3" t="s">
        <v>170</v>
      </c>
      <c r="D3" t="s">
        <v>3</v>
      </c>
      <c r="E3" t="s">
        <v>92</v>
      </c>
      <c r="F3" t="s">
        <v>5</v>
      </c>
      <c r="G3" s="22">
        <v>109627</v>
      </c>
      <c r="H3" s="22">
        <v>123029</v>
      </c>
      <c r="I3" s="22">
        <v>232657</v>
      </c>
      <c r="J3" s="22">
        <v>7003</v>
      </c>
      <c r="K3" s="22">
        <v>13517</v>
      </c>
      <c r="L3" s="22">
        <v>74450</v>
      </c>
      <c r="M3" s="22">
        <v>14657</v>
      </c>
      <c r="N3" s="22">
        <v>3792</v>
      </c>
      <c r="O3" s="22">
        <v>13378</v>
      </c>
      <c r="P3" s="22">
        <v>76312</v>
      </c>
      <c r="Q3" s="22">
        <v>29547</v>
      </c>
      <c r="R3" s="22">
        <v>10795</v>
      </c>
      <c r="S3" s="22">
        <v>26895</v>
      </c>
      <c r="T3" s="22">
        <v>150762</v>
      </c>
      <c r="U3" s="22">
        <v>44205</v>
      </c>
    </row>
    <row r="4" spans="1:21" x14ac:dyDescent="0.3">
      <c r="A4" t="s">
        <v>241</v>
      </c>
      <c r="B4" t="s">
        <v>240</v>
      </c>
      <c r="C4" t="s">
        <v>170</v>
      </c>
      <c r="D4" t="s">
        <v>3</v>
      </c>
      <c r="E4" t="s">
        <v>93</v>
      </c>
      <c r="F4" t="s">
        <v>6</v>
      </c>
      <c r="G4" s="22">
        <v>53673</v>
      </c>
      <c r="H4" s="22">
        <v>60040</v>
      </c>
      <c r="I4" s="22">
        <v>113712</v>
      </c>
      <c r="J4" s="22">
        <v>11485</v>
      </c>
      <c r="K4" s="22">
        <v>11826</v>
      </c>
      <c r="L4" s="22">
        <v>26609</v>
      </c>
      <c r="M4" s="22">
        <v>3753</v>
      </c>
      <c r="N4" s="22">
        <v>11940</v>
      </c>
      <c r="O4" s="22">
        <v>12508</v>
      </c>
      <c r="P4" s="22">
        <v>32522</v>
      </c>
      <c r="Q4" s="22">
        <v>3070</v>
      </c>
      <c r="R4" s="22">
        <v>23425</v>
      </c>
      <c r="S4" s="22">
        <v>24334</v>
      </c>
      <c r="T4" s="22">
        <v>59130</v>
      </c>
      <c r="U4" s="22">
        <v>6823</v>
      </c>
    </row>
    <row r="5" spans="1:21" x14ac:dyDescent="0.3">
      <c r="A5" t="s">
        <v>241</v>
      </c>
      <c r="B5" t="s">
        <v>240</v>
      </c>
      <c r="C5" t="s">
        <v>170</v>
      </c>
      <c r="D5" t="s">
        <v>3</v>
      </c>
      <c r="E5" t="s">
        <v>94</v>
      </c>
      <c r="F5" t="s">
        <v>7</v>
      </c>
      <c r="G5" s="22">
        <v>56837</v>
      </c>
      <c r="H5" s="22">
        <v>59180</v>
      </c>
      <c r="I5" s="22">
        <v>116016</v>
      </c>
      <c r="J5" s="22">
        <v>12182</v>
      </c>
      <c r="K5" s="22">
        <v>18911</v>
      </c>
      <c r="L5" s="22">
        <v>23551</v>
      </c>
      <c r="M5" s="22">
        <v>2193</v>
      </c>
      <c r="N5" s="22">
        <v>9455</v>
      </c>
      <c r="O5" s="22">
        <v>20651</v>
      </c>
      <c r="P5" s="22">
        <v>25292</v>
      </c>
      <c r="Q5" s="22">
        <v>3782</v>
      </c>
      <c r="R5" s="22">
        <v>21637</v>
      </c>
      <c r="S5" s="22">
        <v>39561</v>
      </c>
      <c r="T5" s="22">
        <v>48843</v>
      </c>
      <c r="U5" s="22">
        <v>5975</v>
      </c>
    </row>
    <row r="6" spans="1:21" x14ac:dyDescent="0.3">
      <c r="A6" t="s">
        <v>241</v>
      </c>
      <c r="B6" t="s">
        <v>240</v>
      </c>
      <c r="C6" t="s">
        <v>170</v>
      </c>
      <c r="D6" t="s">
        <v>3</v>
      </c>
      <c r="E6" t="s">
        <v>95</v>
      </c>
      <c r="F6" t="s">
        <v>8</v>
      </c>
      <c r="G6" s="22">
        <v>133979</v>
      </c>
      <c r="H6" s="22">
        <v>124418</v>
      </c>
      <c r="I6" s="22">
        <v>258397</v>
      </c>
      <c r="J6" s="22">
        <v>21473</v>
      </c>
      <c r="K6" s="22">
        <v>42377</v>
      </c>
      <c r="L6" s="22">
        <v>59690</v>
      </c>
      <c r="M6" s="22">
        <v>10439</v>
      </c>
      <c r="N6" s="22">
        <v>22868</v>
      </c>
      <c r="O6" s="22">
        <v>46770</v>
      </c>
      <c r="P6" s="22">
        <v>49974</v>
      </c>
      <c r="Q6" s="22">
        <v>4806</v>
      </c>
      <c r="R6" s="22">
        <v>44341</v>
      </c>
      <c r="S6" s="22">
        <v>89147</v>
      </c>
      <c r="T6" s="22">
        <v>109664</v>
      </c>
      <c r="U6" s="22">
        <v>15245</v>
      </c>
    </row>
    <row r="7" spans="1:21" x14ac:dyDescent="0.3">
      <c r="A7" t="s">
        <v>241</v>
      </c>
      <c r="B7" t="s">
        <v>240</v>
      </c>
      <c r="C7" t="s">
        <v>170</v>
      </c>
      <c r="D7" t="s">
        <v>3</v>
      </c>
      <c r="E7" t="s">
        <v>96</v>
      </c>
      <c r="F7" t="s">
        <v>9</v>
      </c>
      <c r="G7" s="22">
        <v>161066</v>
      </c>
      <c r="H7" s="22">
        <v>141122</v>
      </c>
      <c r="I7" s="22">
        <v>302188</v>
      </c>
      <c r="J7" s="22">
        <v>36867</v>
      </c>
      <c r="K7" s="22">
        <v>57114</v>
      </c>
      <c r="L7" s="22">
        <v>58322</v>
      </c>
      <c r="M7" s="22">
        <v>8763</v>
      </c>
      <c r="N7" s="22">
        <v>28345</v>
      </c>
      <c r="O7" s="22">
        <v>44120</v>
      </c>
      <c r="P7" s="22">
        <v>52581</v>
      </c>
      <c r="Q7" s="22">
        <v>16076</v>
      </c>
      <c r="R7" s="22">
        <v>65212</v>
      </c>
      <c r="S7" s="22">
        <v>101233</v>
      </c>
      <c r="T7" s="22">
        <v>110903</v>
      </c>
      <c r="U7" s="22">
        <v>24840</v>
      </c>
    </row>
    <row r="8" spans="1:21" x14ac:dyDescent="0.3">
      <c r="A8" t="s">
        <v>241</v>
      </c>
      <c r="B8" t="s">
        <v>240</v>
      </c>
      <c r="C8" t="s">
        <v>171</v>
      </c>
      <c r="D8" t="s">
        <v>10</v>
      </c>
      <c r="E8" t="s">
        <v>97</v>
      </c>
      <c r="F8" t="s">
        <v>11</v>
      </c>
      <c r="G8" s="22">
        <v>55463</v>
      </c>
      <c r="H8" s="22">
        <v>49324</v>
      </c>
      <c r="I8" s="22">
        <v>104787</v>
      </c>
      <c r="J8" s="22">
        <v>10248</v>
      </c>
      <c r="K8" s="22">
        <v>18128</v>
      </c>
      <c r="L8" s="22">
        <v>23053</v>
      </c>
      <c r="M8" s="22">
        <v>4034</v>
      </c>
      <c r="N8" s="22">
        <v>10856</v>
      </c>
      <c r="O8" s="22">
        <v>19805</v>
      </c>
      <c r="P8" s="22">
        <v>16766</v>
      </c>
      <c r="Q8" s="22">
        <v>1897</v>
      </c>
      <c r="R8" s="22">
        <v>21104</v>
      </c>
      <c r="S8" s="22">
        <v>37933</v>
      </c>
      <c r="T8" s="22">
        <v>39819</v>
      </c>
      <c r="U8" s="22">
        <v>5931</v>
      </c>
    </row>
    <row r="9" spans="1:21" x14ac:dyDescent="0.3">
      <c r="A9" t="s">
        <v>241</v>
      </c>
      <c r="B9" t="s">
        <v>240</v>
      </c>
      <c r="C9" t="s">
        <v>171</v>
      </c>
      <c r="D9" t="s">
        <v>10</v>
      </c>
      <c r="E9" t="s">
        <v>98</v>
      </c>
      <c r="F9" t="s">
        <v>12</v>
      </c>
      <c r="G9" s="22">
        <v>56318</v>
      </c>
      <c r="H9" s="22">
        <v>50526</v>
      </c>
      <c r="I9" s="22">
        <v>106843</v>
      </c>
      <c r="J9" s="22">
        <v>11219</v>
      </c>
      <c r="K9" s="22">
        <v>16668</v>
      </c>
      <c r="L9" s="22">
        <v>23292</v>
      </c>
      <c r="M9" s="22">
        <v>5139</v>
      </c>
      <c r="N9" s="22">
        <v>12405</v>
      </c>
      <c r="O9" s="22">
        <v>16881</v>
      </c>
      <c r="P9" s="22">
        <v>18270</v>
      </c>
      <c r="Q9" s="22">
        <v>2970</v>
      </c>
      <c r="R9" s="22">
        <v>23623</v>
      </c>
      <c r="S9" s="22">
        <v>33549</v>
      </c>
      <c r="T9" s="22">
        <v>41562</v>
      </c>
      <c r="U9" s="22">
        <v>8109</v>
      </c>
    </row>
    <row r="10" spans="1:21" x14ac:dyDescent="0.3">
      <c r="A10" t="s">
        <v>241</v>
      </c>
      <c r="B10" t="s">
        <v>240</v>
      </c>
      <c r="C10" t="s">
        <v>171</v>
      </c>
      <c r="D10" t="s">
        <v>10</v>
      </c>
      <c r="E10" t="s">
        <v>99</v>
      </c>
      <c r="F10" t="s">
        <v>13</v>
      </c>
      <c r="G10" s="22">
        <v>82147</v>
      </c>
      <c r="H10" s="22">
        <v>87509</v>
      </c>
      <c r="I10" s="22">
        <v>169657</v>
      </c>
      <c r="J10" s="22">
        <v>14777</v>
      </c>
      <c r="K10" s="22">
        <v>28842</v>
      </c>
      <c r="L10" s="22">
        <v>35797</v>
      </c>
      <c r="M10" s="22">
        <v>2731</v>
      </c>
      <c r="N10" s="22">
        <v>22395</v>
      </c>
      <c r="O10" s="22">
        <v>29113</v>
      </c>
      <c r="P10" s="22">
        <v>32744</v>
      </c>
      <c r="Q10" s="22">
        <v>3257</v>
      </c>
      <c r="R10" s="22">
        <v>37172</v>
      </c>
      <c r="S10" s="22">
        <v>57955</v>
      </c>
      <c r="T10" s="22">
        <v>68541</v>
      </c>
      <c r="U10" s="22">
        <v>5989</v>
      </c>
    </row>
    <row r="11" spans="1:21" x14ac:dyDescent="0.3">
      <c r="A11" t="s">
        <v>241</v>
      </c>
      <c r="B11" t="s">
        <v>240</v>
      </c>
      <c r="C11" t="s">
        <v>171</v>
      </c>
      <c r="D11" t="s">
        <v>10</v>
      </c>
      <c r="E11" t="s">
        <v>100</v>
      </c>
      <c r="F11" t="s">
        <v>14</v>
      </c>
      <c r="G11" s="22">
        <v>75850</v>
      </c>
      <c r="H11" s="22">
        <v>81287</v>
      </c>
      <c r="I11" s="22">
        <v>157136</v>
      </c>
      <c r="J11" s="22">
        <v>16814</v>
      </c>
      <c r="K11" s="22">
        <v>26242</v>
      </c>
      <c r="L11" s="22">
        <v>26870</v>
      </c>
      <c r="M11" s="22">
        <v>5924</v>
      </c>
      <c r="N11" s="22">
        <v>17128</v>
      </c>
      <c r="O11" s="22">
        <v>33313</v>
      </c>
      <c r="P11" s="22">
        <v>25456</v>
      </c>
      <c r="Q11" s="22">
        <v>5390</v>
      </c>
      <c r="R11" s="22">
        <v>33941</v>
      </c>
      <c r="S11" s="22">
        <v>59555</v>
      </c>
      <c r="T11" s="22">
        <v>52326</v>
      </c>
      <c r="U11" s="22">
        <v>11314</v>
      </c>
    </row>
    <row r="12" spans="1:21" x14ac:dyDescent="0.3">
      <c r="A12" t="s">
        <v>241</v>
      </c>
      <c r="B12" t="s">
        <v>240</v>
      </c>
      <c r="C12" t="s">
        <v>171</v>
      </c>
      <c r="D12" t="s">
        <v>10</v>
      </c>
      <c r="E12" t="s">
        <v>101</v>
      </c>
      <c r="F12" t="s">
        <v>15</v>
      </c>
      <c r="G12" s="22">
        <v>51009</v>
      </c>
      <c r="H12" s="22">
        <v>51225</v>
      </c>
      <c r="I12" s="22">
        <v>102232</v>
      </c>
      <c r="J12" s="22">
        <v>10428</v>
      </c>
      <c r="K12" s="22">
        <v>20958</v>
      </c>
      <c r="L12" s="22">
        <v>19220</v>
      </c>
      <c r="M12" s="22">
        <v>403</v>
      </c>
      <c r="N12" s="22">
        <v>9508</v>
      </c>
      <c r="O12" s="22">
        <v>22368</v>
      </c>
      <c r="P12" s="22">
        <v>18709</v>
      </c>
      <c r="Q12" s="22">
        <v>640</v>
      </c>
      <c r="R12" s="22">
        <v>19935</v>
      </c>
      <c r="S12" s="22">
        <v>43326</v>
      </c>
      <c r="T12" s="22">
        <v>37928</v>
      </c>
      <c r="U12" s="22">
        <v>1043</v>
      </c>
    </row>
    <row r="13" spans="1:21" x14ac:dyDescent="0.3">
      <c r="A13" t="s">
        <v>241</v>
      </c>
      <c r="B13" t="s">
        <v>240</v>
      </c>
      <c r="C13" t="s">
        <v>171</v>
      </c>
      <c r="D13" t="s">
        <v>10</v>
      </c>
      <c r="E13" t="s">
        <v>102</v>
      </c>
      <c r="F13" t="s">
        <v>16</v>
      </c>
      <c r="G13" s="22">
        <v>84073</v>
      </c>
      <c r="H13" s="22">
        <v>72780</v>
      </c>
      <c r="I13" s="22">
        <v>156853</v>
      </c>
      <c r="J13" s="22">
        <v>21175</v>
      </c>
      <c r="K13" s="22">
        <v>28861</v>
      </c>
      <c r="L13" s="22">
        <v>30273</v>
      </c>
      <c r="M13" s="22">
        <v>3764</v>
      </c>
      <c r="N13" s="22">
        <v>18979</v>
      </c>
      <c r="O13" s="22">
        <v>22901</v>
      </c>
      <c r="P13" s="22">
        <v>29488</v>
      </c>
      <c r="Q13" s="22">
        <v>1412</v>
      </c>
      <c r="R13" s="22">
        <v>40154</v>
      </c>
      <c r="S13" s="22">
        <v>51762</v>
      </c>
      <c r="T13" s="22">
        <v>59761</v>
      </c>
      <c r="U13" s="22">
        <v>5176</v>
      </c>
    </row>
    <row r="14" spans="1:21" x14ac:dyDescent="0.3">
      <c r="A14" t="s">
        <v>241</v>
      </c>
      <c r="B14" t="s">
        <v>240</v>
      </c>
      <c r="C14" t="s">
        <v>171</v>
      </c>
      <c r="D14" t="s">
        <v>10</v>
      </c>
      <c r="E14" t="s">
        <v>103</v>
      </c>
      <c r="F14" t="s">
        <v>17</v>
      </c>
      <c r="G14" s="22">
        <v>128988</v>
      </c>
      <c r="H14" s="22">
        <v>135875</v>
      </c>
      <c r="I14" s="22">
        <v>264863</v>
      </c>
      <c r="J14" s="22">
        <v>24314</v>
      </c>
      <c r="K14" s="22">
        <v>39200</v>
      </c>
      <c r="L14" s="22">
        <v>53767</v>
      </c>
      <c r="M14" s="22">
        <v>11707</v>
      </c>
      <c r="N14" s="22">
        <v>34432</v>
      </c>
      <c r="O14" s="22">
        <v>43358</v>
      </c>
      <c r="P14" s="22">
        <v>49000</v>
      </c>
      <c r="Q14" s="22">
        <v>9085</v>
      </c>
      <c r="R14" s="22">
        <v>58746</v>
      </c>
      <c r="S14" s="22">
        <v>82558</v>
      </c>
      <c r="T14" s="22">
        <v>102767</v>
      </c>
      <c r="U14" s="22">
        <v>20792</v>
      </c>
    </row>
    <row r="15" spans="1:21" x14ac:dyDescent="0.3">
      <c r="A15" t="s">
        <v>241</v>
      </c>
      <c r="B15" t="s">
        <v>240</v>
      </c>
      <c r="C15" t="s">
        <v>171</v>
      </c>
      <c r="D15" t="s">
        <v>10</v>
      </c>
      <c r="E15" t="s">
        <v>104</v>
      </c>
      <c r="F15" t="s">
        <v>18</v>
      </c>
      <c r="G15" s="22">
        <v>33755</v>
      </c>
      <c r="H15" s="22">
        <v>29220</v>
      </c>
      <c r="I15" s="22">
        <v>62976</v>
      </c>
      <c r="J15" s="22">
        <v>7368</v>
      </c>
      <c r="K15" s="22">
        <v>11588</v>
      </c>
      <c r="L15" s="22">
        <v>13036</v>
      </c>
      <c r="M15" s="22">
        <v>1763</v>
      </c>
      <c r="N15" s="22">
        <v>6738</v>
      </c>
      <c r="O15" s="22">
        <v>9257</v>
      </c>
      <c r="P15" s="22">
        <v>12532</v>
      </c>
      <c r="Q15" s="22">
        <v>693</v>
      </c>
      <c r="R15" s="22">
        <v>14107</v>
      </c>
      <c r="S15" s="22">
        <v>20845</v>
      </c>
      <c r="T15" s="22">
        <v>25568</v>
      </c>
      <c r="U15" s="22">
        <v>2456</v>
      </c>
    </row>
    <row r="16" spans="1:21" x14ac:dyDescent="0.3">
      <c r="A16" t="s">
        <v>241</v>
      </c>
      <c r="B16" t="s">
        <v>240</v>
      </c>
      <c r="C16" t="s">
        <v>172</v>
      </c>
      <c r="D16" t="s">
        <v>19</v>
      </c>
      <c r="E16" t="s">
        <v>105</v>
      </c>
      <c r="F16" t="s">
        <v>20</v>
      </c>
      <c r="G16" s="22">
        <v>115857</v>
      </c>
      <c r="H16" s="22">
        <v>110692</v>
      </c>
      <c r="I16" s="22">
        <v>226548</v>
      </c>
      <c r="J16" s="22">
        <v>17354</v>
      </c>
      <c r="K16" s="22">
        <v>36021</v>
      </c>
      <c r="L16" s="22">
        <v>47575</v>
      </c>
      <c r="M16" s="22">
        <v>14907</v>
      </c>
      <c r="N16" s="22">
        <v>21228</v>
      </c>
      <c r="O16" s="22">
        <v>40099</v>
      </c>
      <c r="P16" s="22">
        <v>40031</v>
      </c>
      <c r="Q16" s="22">
        <v>9334</v>
      </c>
      <c r="R16" s="22">
        <v>38581</v>
      </c>
      <c r="S16" s="22">
        <v>76120</v>
      </c>
      <c r="T16" s="22">
        <v>87606</v>
      </c>
      <c r="U16" s="22">
        <v>24241</v>
      </c>
    </row>
    <row r="17" spans="1:21" x14ac:dyDescent="0.3">
      <c r="A17" t="s">
        <v>241</v>
      </c>
      <c r="B17" t="s">
        <v>240</v>
      </c>
      <c r="C17" t="s">
        <v>172</v>
      </c>
      <c r="D17" t="s">
        <v>19</v>
      </c>
      <c r="E17" t="s">
        <v>106</v>
      </c>
      <c r="F17" t="s">
        <v>21</v>
      </c>
      <c r="G17" s="22">
        <v>97634</v>
      </c>
      <c r="H17" s="22">
        <v>96393</v>
      </c>
      <c r="I17" s="22">
        <v>194028</v>
      </c>
      <c r="J17" s="22">
        <v>18665</v>
      </c>
      <c r="K17" s="22">
        <v>29298</v>
      </c>
      <c r="L17" s="22">
        <v>40164</v>
      </c>
      <c r="M17" s="22">
        <v>9507</v>
      </c>
      <c r="N17" s="22">
        <v>17171</v>
      </c>
      <c r="O17" s="22">
        <v>32597</v>
      </c>
      <c r="P17" s="22">
        <v>40746</v>
      </c>
      <c r="Q17" s="22">
        <v>5879</v>
      </c>
      <c r="R17" s="22">
        <v>35837</v>
      </c>
      <c r="S17" s="22">
        <v>61895</v>
      </c>
      <c r="T17" s="22">
        <v>80910</v>
      </c>
      <c r="U17" s="22">
        <v>15386</v>
      </c>
    </row>
    <row r="18" spans="1:21" x14ac:dyDescent="0.3">
      <c r="A18" t="s">
        <v>241</v>
      </c>
      <c r="B18" t="s">
        <v>240</v>
      </c>
      <c r="C18" t="s">
        <v>172</v>
      </c>
      <c r="D18" t="s">
        <v>19</v>
      </c>
      <c r="E18" t="s">
        <v>107</v>
      </c>
      <c r="F18" t="s">
        <v>22</v>
      </c>
      <c r="G18" s="22">
        <v>167226</v>
      </c>
      <c r="H18" s="22">
        <v>172389</v>
      </c>
      <c r="I18" s="22">
        <v>339616</v>
      </c>
      <c r="J18" s="22">
        <v>30701</v>
      </c>
      <c r="K18" s="22">
        <v>52640</v>
      </c>
      <c r="L18" s="22">
        <v>76074</v>
      </c>
      <c r="M18" s="22">
        <v>7811</v>
      </c>
      <c r="N18" s="22">
        <v>45271</v>
      </c>
      <c r="O18" s="22">
        <v>56376</v>
      </c>
      <c r="P18" s="22">
        <v>58074</v>
      </c>
      <c r="Q18" s="22">
        <v>12668</v>
      </c>
      <c r="R18" s="22">
        <v>75972</v>
      </c>
      <c r="S18" s="22">
        <v>109017</v>
      </c>
      <c r="T18" s="22">
        <v>134148</v>
      </c>
      <c r="U18" s="22">
        <v>20479</v>
      </c>
    </row>
    <row r="19" spans="1:21" x14ac:dyDescent="0.3">
      <c r="A19" t="s">
        <v>241</v>
      </c>
      <c r="B19" t="s">
        <v>240</v>
      </c>
      <c r="C19" t="s">
        <v>172</v>
      </c>
      <c r="D19" t="s">
        <v>19</v>
      </c>
      <c r="E19" t="s">
        <v>108</v>
      </c>
      <c r="F19" t="s">
        <v>242</v>
      </c>
      <c r="G19" s="22">
        <v>54127</v>
      </c>
      <c r="H19" s="22">
        <v>52296</v>
      </c>
      <c r="I19" s="22">
        <v>106424</v>
      </c>
      <c r="J19" s="22">
        <v>6822</v>
      </c>
      <c r="K19" s="22">
        <v>16389</v>
      </c>
      <c r="L19" s="22">
        <v>25648</v>
      </c>
      <c r="M19" s="22">
        <v>5268</v>
      </c>
      <c r="N19" s="22">
        <v>9663</v>
      </c>
      <c r="O19" s="22">
        <v>15006</v>
      </c>
      <c r="P19" s="22">
        <v>22668</v>
      </c>
      <c r="Q19" s="22">
        <v>4959</v>
      </c>
      <c r="R19" s="22">
        <v>16485</v>
      </c>
      <c r="S19" s="22">
        <v>31395</v>
      </c>
      <c r="T19" s="22">
        <v>48317</v>
      </c>
      <c r="U19" s="22">
        <v>10227</v>
      </c>
    </row>
    <row r="20" spans="1:21" x14ac:dyDescent="0.3">
      <c r="A20" t="s">
        <v>241</v>
      </c>
      <c r="B20" t="s">
        <v>240</v>
      </c>
      <c r="C20" t="s">
        <v>172</v>
      </c>
      <c r="D20" t="s">
        <v>19</v>
      </c>
      <c r="E20" t="s">
        <v>109</v>
      </c>
      <c r="F20" t="s">
        <v>24</v>
      </c>
      <c r="G20" s="22">
        <v>99559</v>
      </c>
      <c r="H20" s="22">
        <v>99479</v>
      </c>
      <c r="I20" s="22">
        <v>199038</v>
      </c>
      <c r="J20" s="22">
        <v>19068</v>
      </c>
      <c r="K20" s="22">
        <v>31647</v>
      </c>
      <c r="L20" s="22">
        <v>41599</v>
      </c>
      <c r="M20" s="22">
        <v>7245</v>
      </c>
      <c r="N20" s="22">
        <v>22292</v>
      </c>
      <c r="O20" s="22">
        <v>35031</v>
      </c>
      <c r="P20" s="22">
        <v>37280</v>
      </c>
      <c r="Q20" s="22">
        <v>4876</v>
      </c>
      <c r="R20" s="22">
        <v>41360</v>
      </c>
      <c r="S20" s="22">
        <v>66678</v>
      </c>
      <c r="T20" s="22">
        <v>78879</v>
      </c>
      <c r="U20" s="22">
        <v>12121</v>
      </c>
    </row>
    <row r="21" spans="1:21" x14ac:dyDescent="0.3">
      <c r="A21" t="s">
        <v>241</v>
      </c>
      <c r="B21" t="s">
        <v>240</v>
      </c>
      <c r="C21" t="s">
        <v>172</v>
      </c>
      <c r="D21" t="s">
        <v>19</v>
      </c>
      <c r="E21" t="s">
        <v>110</v>
      </c>
      <c r="F21" t="s">
        <v>25</v>
      </c>
      <c r="G21" s="22">
        <v>92351</v>
      </c>
      <c r="H21" s="22">
        <v>104225</v>
      </c>
      <c r="I21" s="22">
        <v>196575</v>
      </c>
      <c r="J21" s="22">
        <v>21820</v>
      </c>
      <c r="K21" s="22">
        <v>32042</v>
      </c>
      <c r="L21" s="22">
        <v>29093</v>
      </c>
      <c r="M21" s="22">
        <v>9396</v>
      </c>
      <c r="N21" s="22">
        <v>19441</v>
      </c>
      <c r="O21" s="22">
        <v>41478</v>
      </c>
      <c r="P21" s="22">
        <v>36996</v>
      </c>
      <c r="Q21" s="22">
        <v>6310</v>
      </c>
      <c r="R21" s="22">
        <v>41261</v>
      </c>
      <c r="S21" s="22">
        <v>73519</v>
      </c>
      <c r="T21" s="22">
        <v>66089</v>
      </c>
      <c r="U21" s="22">
        <v>15706</v>
      </c>
    </row>
    <row r="22" spans="1:21" x14ac:dyDescent="0.3">
      <c r="A22" t="s">
        <v>241</v>
      </c>
      <c r="B22" t="s">
        <v>240</v>
      </c>
      <c r="C22" t="s">
        <v>172</v>
      </c>
      <c r="D22" t="s">
        <v>19</v>
      </c>
      <c r="E22" t="s">
        <v>111</v>
      </c>
      <c r="F22" t="s">
        <v>26</v>
      </c>
      <c r="G22" s="22">
        <v>71693</v>
      </c>
      <c r="H22" s="22">
        <v>70554</v>
      </c>
      <c r="I22" s="22">
        <v>142246</v>
      </c>
      <c r="J22" s="22">
        <v>10882</v>
      </c>
      <c r="K22" s="22">
        <v>27226</v>
      </c>
      <c r="L22" s="22">
        <v>26458</v>
      </c>
      <c r="M22" s="22">
        <v>7127</v>
      </c>
      <c r="N22" s="22">
        <v>12802</v>
      </c>
      <c r="O22" s="22">
        <v>31010</v>
      </c>
      <c r="P22" s="22">
        <v>22759</v>
      </c>
      <c r="Q22" s="22">
        <v>3983</v>
      </c>
      <c r="R22" s="22">
        <v>23684</v>
      </c>
      <c r="S22" s="22">
        <v>58236</v>
      </c>
      <c r="T22" s="22">
        <v>49217</v>
      </c>
      <c r="U22" s="22">
        <v>11109</v>
      </c>
    </row>
    <row r="23" spans="1:21" x14ac:dyDescent="0.3">
      <c r="A23" t="s">
        <v>241</v>
      </c>
      <c r="B23" t="s">
        <v>240</v>
      </c>
      <c r="C23" t="s">
        <v>172</v>
      </c>
      <c r="D23" t="s">
        <v>19</v>
      </c>
      <c r="E23" t="s">
        <v>112</v>
      </c>
      <c r="F23" t="s">
        <v>27</v>
      </c>
      <c r="G23" s="22">
        <v>118985</v>
      </c>
      <c r="H23" s="22">
        <v>108869</v>
      </c>
      <c r="I23" s="22">
        <v>227854</v>
      </c>
      <c r="J23" s="22">
        <v>26659</v>
      </c>
      <c r="K23" s="22">
        <v>35317</v>
      </c>
      <c r="L23" s="22">
        <v>44659</v>
      </c>
      <c r="M23" s="22">
        <v>12350</v>
      </c>
      <c r="N23" s="22">
        <v>31216</v>
      </c>
      <c r="O23" s="22">
        <v>31444</v>
      </c>
      <c r="P23" s="22">
        <v>39123</v>
      </c>
      <c r="Q23" s="22">
        <v>7086</v>
      </c>
      <c r="R23" s="22">
        <v>57875</v>
      </c>
      <c r="S23" s="22">
        <v>66761</v>
      </c>
      <c r="T23" s="22">
        <v>83782</v>
      </c>
      <c r="U23" s="22">
        <v>19436</v>
      </c>
    </row>
    <row r="24" spans="1:21" x14ac:dyDescent="0.3">
      <c r="A24" t="s">
        <v>241</v>
      </c>
      <c r="B24" t="s">
        <v>240</v>
      </c>
      <c r="C24" t="s">
        <v>172</v>
      </c>
      <c r="D24" t="s">
        <v>19</v>
      </c>
      <c r="E24" t="s">
        <v>113</v>
      </c>
      <c r="F24" t="s">
        <v>28</v>
      </c>
      <c r="G24" s="22">
        <v>44277</v>
      </c>
      <c r="H24" s="22">
        <v>35134</v>
      </c>
      <c r="I24" s="22">
        <v>79411</v>
      </c>
      <c r="J24" s="22">
        <v>8195</v>
      </c>
      <c r="K24" s="22">
        <v>13818</v>
      </c>
      <c r="L24" s="22">
        <v>21600</v>
      </c>
      <c r="M24" s="22">
        <v>664</v>
      </c>
      <c r="N24" s="22">
        <v>10800</v>
      </c>
      <c r="O24" s="22">
        <v>15485</v>
      </c>
      <c r="P24" s="22">
        <v>8338</v>
      </c>
      <c r="Q24" s="22">
        <v>511</v>
      </c>
      <c r="R24" s="22">
        <v>18995</v>
      </c>
      <c r="S24" s="22">
        <v>29303</v>
      </c>
      <c r="T24" s="22">
        <v>29938</v>
      </c>
      <c r="U24" s="22">
        <v>1175</v>
      </c>
    </row>
    <row r="25" spans="1:21" x14ac:dyDescent="0.3">
      <c r="A25" t="s">
        <v>241</v>
      </c>
      <c r="B25" t="s">
        <v>240</v>
      </c>
      <c r="C25" t="s">
        <v>172</v>
      </c>
      <c r="D25" t="s">
        <v>19</v>
      </c>
      <c r="E25" t="s">
        <v>114</v>
      </c>
      <c r="F25" t="s">
        <v>29</v>
      </c>
      <c r="G25" s="22">
        <v>68649</v>
      </c>
      <c r="H25" s="22">
        <v>55468</v>
      </c>
      <c r="I25" s="22">
        <v>124117</v>
      </c>
      <c r="J25" s="22">
        <v>10351</v>
      </c>
      <c r="K25" s="22">
        <v>21472</v>
      </c>
      <c r="L25" s="22">
        <v>31774</v>
      </c>
      <c r="M25" s="22">
        <v>5052</v>
      </c>
      <c r="N25" s="22">
        <v>9147</v>
      </c>
      <c r="O25" s="22">
        <v>18866</v>
      </c>
      <c r="P25" s="22">
        <v>22341</v>
      </c>
      <c r="Q25" s="22">
        <v>5114</v>
      </c>
      <c r="R25" s="22">
        <v>19499</v>
      </c>
      <c r="S25" s="22">
        <v>40338</v>
      </c>
      <c r="T25" s="22">
        <v>54115</v>
      </c>
      <c r="U25" s="22">
        <v>10165</v>
      </c>
    </row>
    <row r="26" spans="1:21" x14ac:dyDescent="0.3">
      <c r="A26" t="s">
        <v>241</v>
      </c>
      <c r="B26" t="s">
        <v>240</v>
      </c>
      <c r="C26" t="s">
        <v>172</v>
      </c>
      <c r="D26" t="s">
        <v>19</v>
      </c>
      <c r="E26" t="s">
        <v>115</v>
      </c>
      <c r="F26" t="s">
        <v>30</v>
      </c>
      <c r="G26" s="22">
        <v>101251</v>
      </c>
      <c r="H26" s="22">
        <v>94668</v>
      </c>
      <c r="I26" s="22">
        <v>195920</v>
      </c>
      <c r="J26" s="22">
        <v>25274</v>
      </c>
      <c r="K26" s="22">
        <v>34874</v>
      </c>
      <c r="L26" s="22">
        <v>37812</v>
      </c>
      <c r="M26" s="22">
        <v>3291</v>
      </c>
      <c r="N26" s="22">
        <v>28134</v>
      </c>
      <c r="O26" s="22">
        <v>28212</v>
      </c>
      <c r="P26" s="22">
        <v>35853</v>
      </c>
      <c r="Q26" s="22">
        <v>2469</v>
      </c>
      <c r="R26" s="22">
        <v>53408</v>
      </c>
      <c r="S26" s="22">
        <v>63086</v>
      </c>
      <c r="T26" s="22">
        <v>73666</v>
      </c>
      <c r="U26" s="22">
        <v>5760</v>
      </c>
    </row>
    <row r="27" spans="1:21" x14ac:dyDescent="0.3">
      <c r="A27" t="s">
        <v>241</v>
      </c>
      <c r="B27" t="s">
        <v>240</v>
      </c>
      <c r="C27" t="s">
        <v>173</v>
      </c>
      <c r="D27" t="s">
        <v>31</v>
      </c>
      <c r="E27" t="s">
        <v>116</v>
      </c>
      <c r="F27" t="s">
        <v>32</v>
      </c>
      <c r="G27" s="22">
        <v>71634</v>
      </c>
      <c r="H27" s="22">
        <v>68004</v>
      </c>
      <c r="I27" s="22">
        <v>139637</v>
      </c>
      <c r="J27" s="22">
        <v>8518</v>
      </c>
      <c r="K27" s="22">
        <v>32675</v>
      </c>
      <c r="L27" s="22">
        <v>27090</v>
      </c>
      <c r="M27" s="22">
        <v>3351</v>
      </c>
      <c r="N27" s="22">
        <v>8853</v>
      </c>
      <c r="O27" s="22">
        <v>31698</v>
      </c>
      <c r="P27" s="22">
        <v>24772</v>
      </c>
      <c r="Q27" s="22">
        <v>2681</v>
      </c>
      <c r="R27" s="22">
        <v>17371</v>
      </c>
      <c r="S27" s="22">
        <v>64373</v>
      </c>
      <c r="T27" s="22">
        <v>51861</v>
      </c>
      <c r="U27" s="22">
        <v>6032</v>
      </c>
    </row>
    <row r="28" spans="1:21" x14ac:dyDescent="0.3">
      <c r="A28" t="s">
        <v>241</v>
      </c>
      <c r="B28" t="s">
        <v>240</v>
      </c>
      <c r="C28" t="s">
        <v>173</v>
      </c>
      <c r="D28" t="s">
        <v>31</v>
      </c>
      <c r="E28" t="s">
        <v>117</v>
      </c>
      <c r="F28" t="s">
        <v>33</v>
      </c>
      <c r="G28" s="22">
        <v>86677</v>
      </c>
      <c r="H28" s="22">
        <v>96650</v>
      </c>
      <c r="I28" s="22">
        <v>183326</v>
      </c>
      <c r="J28" s="22">
        <v>7810</v>
      </c>
      <c r="K28" s="22">
        <v>37399</v>
      </c>
      <c r="L28" s="22">
        <v>30432</v>
      </c>
      <c r="M28" s="22">
        <v>11036</v>
      </c>
      <c r="N28" s="22">
        <v>13823</v>
      </c>
      <c r="O28" s="22">
        <v>41248</v>
      </c>
      <c r="P28" s="22">
        <v>32449</v>
      </c>
      <c r="Q28" s="22">
        <v>9130</v>
      </c>
      <c r="R28" s="22">
        <v>21632</v>
      </c>
      <c r="S28" s="22">
        <v>78647</v>
      </c>
      <c r="T28" s="22">
        <v>62881</v>
      </c>
      <c r="U28" s="22">
        <v>20166</v>
      </c>
    </row>
    <row r="29" spans="1:21" x14ac:dyDescent="0.3">
      <c r="A29" t="s">
        <v>241</v>
      </c>
      <c r="B29" t="s">
        <v>240</v>
      </c>
      <c r="C29" t="s">
        <v>173</v>
      </c>
      <c r="D29" t="s">
        <v>31</v>
      </c>
      <c r="E29" t="s">
        <v>118</v>
      </c>
      <c r="F29" t="s">
        <v>34</v>
      </c>
      <c r="G29" s="22">
        <v>105992</v>
      </c>
      <c r="H29" s="22">
        <v>109615</v>
      </c>
      <c r="I29" s="22">
        <v>215607</v>
      </c>
      <c r="J29" s="22">
        <v>12009</v>
      </c>
      <c r="K29" s="22">
        <v>48727</v>
      </c>
      <c r="L29" s="22">
        <v>41612</v>
      </c>
      <c r="M29" s="22">
        <v>3644</v>
      </c>
      <c r="N29" s="22">
        <v>17486</v>
      </c>
      <c r="O29" s="22">
        <v>47649</v>
      </c>
      <c r="P29" s="22">
        <v>42259</v>
      </c>
      <c r="Q29" s="22">
        <v>2221</v>
      </c>
      <c r="R29" s="22">
        <v>29495</v>
      </c>
      <c r="S29" s="22">
        <v>96376</v>
      </c>
      <c r="T29" s="22">
        <v>83871</v>
      </c>
      <c r="U29" s="22">
        <v>5865</v>
      </c>
    </row>
    <row r="30" spans="1:21" x14ac:dyDescent="0.3">
      <c r="A30" t="s">
        <v>241</v>
      </c>
      <c r="B30" t="s">
        <v>240</v>
      </c>
      <c r="C30" t="s">
        <v>173</v>
      </c>
      <c r="D30" t="s">
        <v>31</v>
      </c>
      <c r="E30" t="s">
        <v>119</v>
      </c>
      <c r="F30" t="s">
        <v>35</v>
      </c>
      <c r="G30" s="22">
        <v>88938</v>
      </c>
      <c r="H30" s="22">
        <v>85621</v>
      </c>
      <c r="I30" s="22">
        <v>174560</v>
      </c>
      <c r="J30" s="22">
        <v>13651</v>
      </c>
      <c r="K30" s="22">
        <v>35610</v>
      </c>
      <c r="L30" s="22">
        <v>34912</v>
      </c>
      <c r="M30" s="22">
        <v>4765</v>
      </c>
      <c r="N30" s="22">
        <v>16199</v>
      </c>
      <c r="O30" s="22">
        <v>31927</v>
      </c>
      <c r="P30" s="22">
        <v>34737</v>
      </c>
      <c r="Q30" s="22">
        <v>2758</v>
      </c>
      <c r="R30" s="22">
        <v>29850</v>
      </c>
      <c r="S30" s="22">
        <v>67537</v>
      </c>
      <c r="T30" s="22">
        <v>69649</v>
      </c>
      <c r="U30" s="22">
        <v>7524</v>
      </c>
    </row>
    <row r="31" spans="1:21" x14ac:dyDescent="0.3">
      <c r="A31" t="s">
        <v>241</v>
      </c>
      <c r="B31" t="s">
        <v>240</v>
      </c>
      <c r="C31" t="s">
        <v>173</v>
      </c>
      <c r="D31" t="s">
        <v>31</v>
      </c>
      <c r="E31" t="s">
        <v>120</v>
      </c>
      <c r="F31" t="s">
        <v>36</v>
      </c>
      <c r="G31" s="22">
        <v>37729</v>
      </c>
      <c r="H31" s="22">
        <v>34994</v>
      </c>
      <c r="I31" s="22">
        <v>72723</v>
      </c>
      <c r="J31" s="22">
        <v>7098</v>
      </c>
      <c r="K31" s="22">
        <v>15708</v>
      </c>
      <c r="L31" s="22">
        <v>12363</v>
      </c>
      <c r="M31" s="22">
        <v>2560</v>
      </c>
      <c r="N31" s="22">
        <v>6945</v>
      </c>
      <c r="O31" s="22">
        <v>14763</v>
      </c>
      <c r="P31" s="22">
        <v>10981</v>
      </c>
      <c r="Q31" s="22">
        <v>2305</v>
      </c>
      <c r="R31" s="22">
        <v>14043</v>
      </c>
      <c r="S31" s="22">
        <v>30471</v>
      </c>
      <c r="T31" s="22">
        <v>23344</v>
      </c>
      <c r="U31" s="22">
        <v>4865</v>
      </c>
    </row>
    <row r="32" spans="1:21" x14ac:dyDescent="0.3">
      <c r="A32" t="s">
        <v>241</v>
      </c>
      <c r="B32" t="s">
        <v>240</v>
      </c>
      <c r="C32" t="s">
        <v>173</v>
      </c>
      <c r="D32" t="s">
        <v>31</v>
      </c>
      <c r="E32" t="s">
        <v>121</v>
      </c>
      <c r="F32" t="s">
        <v>37</v>
      </c>
      <c r="G32" s="22">
        <v>42417</v>
      </c>
      <c r="H32" s="22">
        <v>46638</v>
      </c>
      <c r="I32" s="22">
        <v>89057</v>
      </c>
      <c r="J32" s="22">
        <v>6287</v>
      </c>
      <c r="K32" s="22">
        <v>16386</v>
      </c>
      <c r="L32" s="22">
        <v>16743</v>
      </c>
      <c r="M32" s="22">
        <v>3001</v>
      </c>
      <c r="N32" s="22">
        <v>7169</v>
      </c>
      <c r="O32" s="22">
        <v>19325</v>
      </c>
      <c r="P32" s="22">
        <v>17633</v>
      </c>
      <c r="Q32" s="22">
        <v>2511</v>
      </c>
      <c r="R32" s="22">
        <v>13456</v>
      </c>
      <c r="S32" s="22">
        <v>35712</v>
      </c>
      <c r="T32" s="22">
        <v>34376</v>
      </c>
      <c r="U32" s="22">
        <v>5513</v>
      </c>
    </row>
    <row r="33" spans="1:21" x14ac:dyDescent="0.3">
      <c r="A33" t="s">
        <v>241</v>
      </c>
      <c r="B33" t="s">
        <v>240</v>
      </c>
      <c r="C33" t="s">
        <v>173</v>
      </c>
      <c r="D33" t="s">
        <v>31</v>
      </c>
      <c r="E33" t="s">
        <v>122</v>
      </c>
      <c r="F33" t="s">
        <v>38</v>
      </c>
      <c r="G33" s="22">
        <v>80891</v>
      </c>
      <c r="H33" s="22">
        <v>79479</v>
      </c>
      <c r="I33" s="22">
        <v>160371</v>
      </c>
      <c r="J33" s="22">
        <v>15396</v>
      </c>
      <c r="K33" s="22">
        <v>27423</v>
      </c>
      <c r="L33" s="22">
        <v>31433</v>
      </c>
      <c r="M33" s="22">
        <v>6639</v>
      </c>
      <c r="N33" s="22">
        <v>17320</v>
      </c>
      <c r="O33" s="22">
        <v>25499</v>
      </c>
      <c r="P33" s="22">
        <v>32555</v>
      </c>
      <c r="Q33" s="22">
        <v>4105</v>
      </c>
      <c r="R33" s="22">
        <v>32716</v>
      </c>
      <c r="S33" s="22">
        <v>52922</v>
      </c>
      <c r="T33" s="22">
        <v>63988</v>
      </c>
      <c r="U33" s="22">
        <v>10745</v>
      </c>
    </row>
    <row r="34" spans="1:21" x14ac:dyDescent="0.3">
      <c r="A34" t="s">
        <v>241</v>
      </c>
      <c r="B34" t="s">
        <v>240</v>
      </c>
      <c r="C34" t="s">
        <v>173</v>
      </c>
      <c r="D34" t="s">
        <v>31</v>
      </c>
      <c r="E34" t="s">
        <v>123</v>
      </c>
      <c r="F34" t="s">
        <v>39</v>
      </c>
      <c r="G34" s="22">
        <v>87760</v>
      </c>
      <c r="H34" s="22">
        <v>86713</v>
      </c>
      <c r="I34" s="22">
        <v>174472</v>
      </c>
      <c r="J34" s="22">
        <v>13609</v>
      </c>
      <c r="K34" s="22">
        <v>35767</v>
      </c>
      <c r="L34" s="22">
        <v>30009</v>
      </c>
      <c r="M34" s="22">
        <v>8375</v>
      </c>
      <c r="N34" s="22">
        <v>15563</v>
      </c>
      <c r="O34" s="22">
        <v>29137</v>
      </c>
      <c r="P34" s="22">
        <v>36639</v>
      </c>
      <c r="Q34" s="22">
        <v>5374</v>
      </c>
      <c r="R34" s="22">
        <v>29172</v>
      </c>
      <c r="S34" s="22">
        <v>64904</v>
      </c>
      <c r="T34" s="22">
        <v>66648</v>
      </c>
      <c r="U34" s="22">
        <v>13748</v>
      </c>
    </row>
    <row r="35" spans="1:21" x14ac:dyDescent="0.3">
      <c r="A35" t="s">
        <v>241</v>
      </c>
      <c r="B35" t="s">
        <v>240</v>
      </c>
      <c r="C35" t="s">
        <v>174</v>
      </c>
      <c r="D35" t="s">
        <v>40</v>
      </c>
      <c r="E35" t="s">
        <v>124</v>
      </c>
      <c r="F35" t="s">
        <v>41</v>
      </c>
      <c r="G35" s="22">
        <v>37697</v>
      </c>
      <c r="H35" s="22">
        <v>38275</v>
      </c>
      <c r="I35" s="22">
        <v>75972</v>
      </c>
      <c r="J35" s="22">
        <v>10560</v>
      </c>
      <c r="K35" s="22">
        <v>10104</v>
      </c>
      <c r="L35" s="22">
        <v>12839</v>
      </c>
      <c r="M35" s="22">
        <v>4194</v>
      </c>
      <c r="N35" s="22">
        <v>13447</v>
      </c>
      <c r="O35" s="22">
        <v>10689</v>
      </c>
      <c r="P35" s="22">
        <v>11320</v>
      </c>
      <c r="Q35" s="22">
        <v>2819</v>
      </c>
      <c r="R35" s="22">
        <v>24007</v>
      </c>
      <c r="S35" s="22">
        <v>20794</v>
      </c>
      <c r="T35" s="22">
        <v>24159</v>
      </c>
      <c r="U35" s="22">
        <v>7012</v>
      </c>
    </row>
    <row r="36" spans="1:21" x14ac:dyDescent="0.3">
      <c r="A36" t="s">
        <v>241</v>
      </c>
      <c r="B36" t="s">
        <v>240</v>
      </c>
      <c r="C36" t="s">
        <v>174</v>
      </c>
      <c r="D36" t="s">
        <v>40</v>
      </c>
      <c r="E36" t="s">
        <v>125</v>
      </c>
      <c r="F36" t="s">
        <v>42</v>
      </c>
      <c r="G36" s="22">
        <v>182374</v>
      </c>
      <c r="H36" s="22">
        <v>162510</v>
      </c>
      <c r="I36" s="22">
        <v>344884</v>
      </c>
      <c r="J36" s="22">
        <v>32212</v>
      </c>
      <c r="K36" s="22">
        <v>73460</v>
      </c>
      <c r="L36" s="22">
        <v>62079</v>
      </c>
      <c r="M36" s="22">
        <v>14623</v>
      </c>
      <c r="N36" s="22">
        <v>29453</v>
      </c>
      <c r="O36" s="22">
        <v>69943</v>
      </c>
      <c r="P36" s="22">
        <v>53802</v>
      </c>
      <c r="Q36" s="22">
        <v>9312</v>
      </c>
      <c r="R36" s="22">
        <v>61665</v>
      </c>
      <c r="S36" s="22">
        <v>143403</v>
      </c>
      <c r="T36" s="22">
        <v>115881</v>
      </c>
      <c r="U36" s="22">
        <v>23935</v>
      </c>
    </row>
    <row r="37" spans="1:21" x14ac:dyDescent="0.3">
      <c r="A37" t="s">
        <v>241</v>
      </c>
      <c r="B37" t="s">
        <v>240</v>
      </c>
      <c r="C37" t="s">
        <v>174</v>
      </c>
      <c r="D37" t="s">
        <v>40</v>
      </c>
      <c r="E37" t="s">
        <v>126</v>
      </c>
      <c r="F37" t="s">
        <v>43</v>
      </c>
      <c r="G37" s="22">
        <v>88880</v>
      </c>
      <c r="H37" s="22">
        <v>79613</v>
      </c>
      <c r="I37" s="22">
        <v>168494</v>
      </c>
      <c r="J37" s="22">
        <v>11424</v>
      </c>
      <c r="K37" s="22">
        <v>39764</v>
      </c>
      <c r="L37" s="22">
        <v>31677</v>
      </c>
      <c r="M37" s="22">
        <v>6015</v>
      </c>
      <c r="N37" s="22">
        <v>13412</v>
      </c>
      <c r="O37" s="22">
        <v>34069</v>
      </c>
      <c r="P37" s="22">
        <v>25948</v>
      </c>
      <c r="Q37" s="22">
        <v>6184</v>
      </c>
      <c r="R37" s="22">
        <v>24836</v>
      </c>
      <c r="S37" s="22">
        <v>73834</v>
      </c>
      <c r="T37" s="22">
        <v>57625</v>
      </c>
      <c r="U37" s="22">
        <v>12199</v>
      </c>
    </row>
    <row r="38" spans="1:21" x14ac:dyDescent="0.3">
      <c r="A38" t="s">
        <v>241</v>
      </c>
      <c r="B38" t="s">
        <v>240</v>
      </c>
      <c r="C38" t="s">
        <v>174</v>
      </c>
      <c r="D38" t="s">
        <v>40</v>
      </c>
      <c r="E38" t="s">
        <v>127</v>
      </c>
      <c r="F38" t="s">
        <v>44</v>
      </c>
      <c r="G38" s="22">
        <v>74069</v>
      </c>
      <c r="H38" s="22">
        <v>67880</v>
      </c>
      <c r="I38" s="22">
        <v>141948</v>
      </c>
      <c r="J38" s="22">
        <v>12293</v>
      </c>
      <c r="K38" s="22">
        <v>26828</v>
      </c>
      <c r="L38" s="22">
        <v>32648</v>
      </c>
      <c r="M38" s="22">
        <v>2300</v>
      </c>
      <c r="N38" s="22">
        <v>15614</v>
      </c>
      <c r="O38" s="22">
        <v>22499</v>
      </c>
      <c r="P38" s="22">
        <v>27538</v>
      </c>
      <c r="Q38" s="22">
        <v>2229</v>
      </c>
      <c r="R38" s="22">
        <v>27907</v>
      </c>
      <c r="S38" s="22">
        <v>49327</v>
      </c>
      <c r="T38" s="22">
        <v>60186</v>
      </c>
      <c r="U38" s="22">
        <v>4528</v>
      </c>
    </row>
    <row r="39" spans="1:21" x14ac:dyDescent="0.3">
      <c r="A39" t="s">
        <v>241</v>
      </c>
      <c r="B39" t="s">
        <v>240</v>
      </c>
      <c r="C39" t="s">
        <v>174</v>
      </c>
      <c r="D39" t="s">
        <v>40</v>
      </c>
      <c r="E39" t="s">
        <v>128</v>
      </c>
      <c r="F39" t="s">
        <v>45</v>
      </c>
      <c r="G39" s="22">
        <v>104211</v>
      </c>
      <c r="H39" s="22">
        <v>99645</v>
      </c>
      <c r="I39" s="22">
        <v>203857</v>
      </c>
      <c r="J39" s="22">
        <v>23647</v>
      </c>
      <c r="K39" s="22">
        <v>39344</v>
      </c>
      <c r="L39" s="22">
        <v>36694</v>
      </c>
      <c r="M39" s="22">
        <v>4526</v>
      </c>
      <c r="N39" s="22">
        <v>20793</v>
      </c>
      <c r="O39" s="22">
        <v>38937</v>
      </c>
      <c r="P39" s="22">
        <v>35471</v>
      </c>
      <c r="Q39" s="22">
        <v>4444</v>
      </c>
      <c r="R39" s="22">
        <v>44441</v>
      </c>
      <c r="S39" s="22">
        <v>78281</v>
      </c>
      <c r="T39" s="22">
        <v>72165</v>
      </c>
      <c r="U39" s="22">
        <v>8970</v>
      </c>
    </row>
    <row r="40" spans="1:21" x14ac:dyDescent="0.3">
      <c r="A40" t="s">
        <v>241</v>
      </c>
      <c r="B40" t="s">
        <v>240</v>
      </c>
      <c r="C40" t="s">
        <v>175</v>
      </c>
      <c r="D40" t="s">
        <v>46</v>
      </c>
      <c r="E40" t="s">
        <v>129</v>
      </c>
      <c r="F40" t="s">
        <v>47</v>
      </c>
      <c r="G40" s="22">
        <v>28508</v>
      </c>
      <c r="H40" s="22">
        <v>28473</v>
      </c>
      <c r="I40" s="22">
        <v>56981</v>
      </c>
      <c r="J40" s="22">
        <v>4855</v>
      </c>
      <c r="K40" s="22">
        <v>9117</v>
      </c>
      <c r="L40" s="22">
        <v>13277</v>
      </c>
      <c r="M40" s="22">
        <v>1259</v>
      </c>
      <c r="N40" s="22">
        <v>5658</v>
      </c>
      <c r="O40" s="22">
        <v>10439</v>
      </c>
      <c r="P40" s="22">
        <v>11339</v>
      </c>
      <c r="Q40" s="22">
        <v>1037</v>
      </c>
      <c r="R40" s="22">
        <v>10513</v>
      </c>
      <c r="S40" s="22">
        <v>19556</v>
      </c>
      <c r="T40" s="22">
        <v>24616</v>
      </c>
      <c r="U40" s="22">
        <v>2296</v>
      </c>
    </row>
    <row r="41" spans="1:21" x14ac:dyDescent="0.3">
      <c r="A41" t="s">
        <v>241</v>
      </c>
      <c r="B41" t="s">
        <v>240</v>
      </c>
      <c r="C41" t="s">
        <v>175</v>
      </c>
      <c r="D41" t="s">
        <v>46</v>
      </c>
      <c r="E41" t="s">
        <v>130</v>
      </c>
      <c r="F41" t="s">
        <v>48</v>
      </c>
      <c r="G41" s="22">
        <v>35766</v>
      </c>
      <c r="H41" s="22">
        <v>34117</v>
      </c>
      <c r="I41" s="22">
        <v>69883</v>
      </c>
      <c r="J41" s="22">
        <v>7051</v>
      </c>
      <c r="K41" s="22">
        <v>13138</v>
      </c>
      <c r="L41" s="22">
        <v>11531</v>
      </c>
      <c r="M41" s="22">
        <v>4046</v>
      </c>
      <c r="N41" s="22">
        <v>8176</v>
      </c>
      <c r="O41" s="22">
        <v>13005</v>
      </c>
      <c r="P41" s="22">
        <v>9714</v>
      </c>
      <c r="Q41" s="22">
        <v>3222</v>
      </c>
      <c r="R41" s="22">
        <v>15228</v>
      </c>
      <c r="S41" s="22">
        <v>26143</v>
      </c>
      <c r="T41" s="22">
        <v>21244</v>
      </c>
      <c r="U41" s="22">
        <v>7268</v>
      </c>
    </row>
    <row r="42" spans="1:21" x14ac:dyDescent="0.3">
      <c r="A42" t="s">
        <v>241</v>
      </c>
      <c r="B42" t="s">
        <v>240</v>
      </c>
      <c r="C42" t="s">
        <v>175</v>
      </c>
      <c r="D42" t="s">
        <v>46</v>
      </c>
      <c r="E42" t="s">
        <v>131</v>
      </c>
      <c r="F42" t="s">
        <v>49</v>
      </c>
      <c r="G42" s="22">
        <v>53781</v>
      </c>
      <c r="H42" s="22">
        <v>44883</v>
      </c>
      <c r="I42" s="22">
        <v>98664</v>
      </c>
      <c r="J42" s="22">
        <v>7064</v>
      </c>
      <c r="K42" s="22">
        <v>19930</v>
      </c>
      <c r="L42" s="22">
        <v>17562</v>
      </c>
      <c r="M42" s="22">
        <v>9225</v>
      </c>
      <c r="N42" s="22">
        <v>8584</v>
      </c>
      <c r="O42" s="22">
        <v>16911</v>
      </c>
      <c r="P42" s="22">
        <v>16181</v>
      </c>
      <c r="Q42" s="22">
        <v>3207</v>
      </c>
      <c r="R42" s="22">
        <v>15648</v>
      </c>
      <c r="S42" s="22">
        <v>36841</v>
      </c>
      <c r="T42" s="22">
        <v>33743</v>
      </c>
      <c r="U42" s="22">
        <v>12432</v>
      </c>
    </row>
    <row r="43" spans="1:21" x14ac:dyDescent="0.3">
      <c r="A43" t="s">
        <v>241</v>
      </c>
      <c r="B43" t="s">
        <v>240</v>
      </c>
      <c r="C43" t="s">
        <v>175</v>
      </c>
      <c r="D43" t="s">
        <v>46</v>
      </c>
      <c r="E43" t="s">
        <v>132</v>
      </c>
      <c r="F43" t="s">
        <v>50</v>
      </c>
      <c r="G43" s="22">
        <v>41325</v>
      </c>
      <c r="H43" s="22">
        <v>36339</v>
      </c>
      <c r="I43" s="22">
        <v>77663</v>
      </c>
      <c r="J43" s="22">
        <v>6524</v>
      </c>
      <c r="K43" s="22">
        <v>14135</v>
      </c>
      <c r="L43" s="22">
        <v>17552</v>
      </c>
      <c r="M43" s="22">
        <v>3114</v>
      </c>
      <c r="N43" s="22">
        <v>7106</v>
      </c>
      <c r="O43" s="22">
        <v>12970</v>
      </c>
      <c r="P43" s="22">
        <v>15300</v>
      </c>
      <c r="Q43" s="22">
        <v>963</v>
      </c>
      <c r="R43" s="22">
        <v>13630</v>
      </c>
      <c r="S43" s="22">
        <v>27104</v>
      </c>
      <c r="T43" s="22">
        <v>32852</v>
      </c>
      <c r="U43" s="22">
        <v>4077</v>
      </c>
    </row>
    <row r="44" spans="1:21" x14ac:dyDescent="0.3">
      <c r="A44" t="s">
        <v>241</v>
      </c>
      <c r="B44" t="s">
        <v>240</v>
      </c>
      <c r="C44" t="s">
        <v>175</v>
      </c>
      <c r="D44" t="s">
        <v>46</v>
      </c>
      <c r="E44" t="s">
        <v>133</v>
      </c>
      <c r="F44" t="s">
        <v>51</v>
      </c>
      <c r="G44" s="22">
        <v>34934</v>
      </c>
      <c r="H44" s="22">
        <v>35869</v>
      </c>
      <c r="I44" s="22">
        <v>70802</v>
      </c>
      <c r="J44" s="22">
        <v>5622</v>
      </c>
      <c r="K44" s="22">
        <v>12461</v>
      </c>
      <c r="L44" s="22">
        <v>12532</v>
      </c>
      <c r="M44" s="22">
        <v>4319</v>
      </c>
      <c r="N44" s="22">
        <v>6769</v>
      </c>
      <c r="O44" s="22">
        <v>14288</v>
      </c>
      <c r="P44" s="22">
        <v>12532</v>
      </c>
      <c r="Q44" s="22">
        <v>2280</v>
      </c>
      <c r="R44" s="22">
        <v>12390</v>
      </c>
      <c r="S44" s="22">
        <v>26749</v>
      </c>
      <c r="T44" s="22">
        <v>25064</v>
      </c>
      <c r="U44" s="22">
        <v>6599</v>
      </c>
    </row>
    <row r="45" spans="1:21" x14ac:dyDescent="0.3">
      <c r="A45" t="s">
        <v>241</v>
      </c>
      <c r="B45" t="s">
        <v>240</v>
      </c>
      <c r="C45" t="s">
        <v>175</v>
      </c>
      <c r="D45" t="s">
        <v>46</v>
      </c>
      <c r="E45" t="s">
        <v>134</v>
      </c>
      <c r="F45" t="s">
        <v>52</v>
      </c>
      <c r="G45" s="22">
        <v>79556</v>
      </c>
      <c r="H45" s="22">
        <v>77143</v>
      </c>
      <c r="I45" s="22">
        <v>156700</v>
      </c>
      <c r="J45" s="22">
        <v>14557</v>
      </c>
      <c r="K45" s="22">
        <v>30870</v>
      </c>
      <c r="L45" s="22">
        <v>21327</v>
      </c>
      <c r="M45" s="22">
        <v>12802</v>
      </c>
      <c r="N45" s="22">
        <v>18177</v>
      </c>
      <c r="O45" s="22">
        <v>26012</v>
      </c>
      <c r="P45" s="22">
        <v>21311</v>
      </c>
      <c r="Q45" s="22">
        <v>11643</v>
      </c>
      <c r="R45" s="22">
        <v>32735</v>
      </c>
      <c r="S45" s="22">
        <v>56882</v>
      </c>
      <c r="T45" s="22">
        <v>42638</v>
      </c>
      <c r="U45" s="22">
        <v>24445</v>
      </c>
    </row>
    <row r="46" spans="1:21" x14ac:dyDescent="0.3">
      <c r="A46" t="s">
        <v>241</v>
      </c>
      <c r="B46" t="s">
        <v>240</v>
      </c>
      <c r="C46" t="s">
        <v>175</v>
      </c>
      <c r="D46" t="s">
        <v>46</v>
      </c>
      <c r="E46" t="s">
        <v>135</v>
      </c>
      <c r="F46" t="s">
        <v>53</v>
      </c>
      <c r="G46" s="22">
        <v>60022</v>
      </c>
      <c r="H46" s="22">
        <v>60011</v>
      </c>
      <c r="I46" s="22">
        <v>120033</v>
      </c>
      <c r="J46" s="22">
        <v>11919</v>
      </c>
      <c r="K46" s="22">
        <v>26767</v>
      </c>
      <c r="L46" s="22">
        <v>20646</v>
      </c>
      <c r="M46" s="22">
        <v>690</v>
      </c>
      <c r="N46" s="22">
        <v>9147</v>
      </c>
      <c r="O46" s="22">
        <v>22110</v>
      </c>
      <c r="P46" s="22">
        <v>25087</v>
      </c>
      <c r="Q46" s="22">
        <v>3667</v>
      </c>
      <c r="R46" s="22">
        <v>21066</v>
      </c>
      <c r="S46" s="22">
        <v>48877</v>
      </c>
      <c r="T46" s="22">
        <v>45733</v>
      </c>
      <c r="U46" s="22">
        <v>4357</v>
      </c>
    </row>
    <row r="47" spans="1:21" x14ac:dyDescent="0.3">
      <c r="A47" t="s">
        <v>241</v>
      </c>
      <c r="B47" t="s">
        <v>240</v>
      </c>
      <c r="C47" t="s">
        <v>175</v>
      </c>
      <c r="D47" t="s">
        <v>46</v>
      </c>
      <c r="E47" t="s">
        <v>136</v>
      </c>
      <c r="F47" t="s">
        <v>54</v>
      </c>
      <c r="G47" s="22">
        <v>65894</v>
      </c>
      <c r="H47" s="22">
        <v>65264</v>
      </c>
      <c r="I47" s="22">
        <v>131158</v>
      </c>
      <c r="J47" s="22">
        <v>12631</v>
      </c>
      <c r="K47" s="22">
        <v>21903</v>
      </c>
      <c r="L47" s="22">
        <v>25182</v>
      </c>
      <c r="M47" s="22">
        <v>6178</v>
      </c>
      <c r="N47" s="22">
        <v>16132</v>
      </c>
      <c r="O47" s="22">
        <v>22297</v>
      </c>
      <c r="P47" s="22">
        <v>22953</v>
      </c>
      <c r="Q47" s="22">
        <v>3882</v>
      </c>
      <c r="R47" s="22">
        <v>28763</v>
      </c>
      <c r="S47" s="22">
        <v>44200</v>
      </c>
      <c r="T47" s="22">
        <v>48135</v>
      </c>
      <c r="U47" s="22">
        <v>10060</v>
      </c>
    </row>
    <row r="48" spans="1:21" x14ac:dyDescent="0.3">
      <c r="A48" t="s">
        <v>241</v>
      </c>
      <c r="B48" t="s">
        <v>240</v>
      </c>
      <c r="C48" t="s">
        <v>175</v>
      </c>
      <c r="D48" t="s">
        <v>46</v>
      </c>
      <c r="E48" t="s">
        <v>137</v>
      </c>
      <c r="F48" t="s">
        <v>55</v>
      </c>
      <c r="G48" s="22">
        <v>172889</v>
      </c>
      <c r="H48" s="22">
        <v>168857</v>
      </c>
      <c r="I48" s="22">
        <v>341748</v>
      </c>
      <c r="J48" s="22">
        <v>33901</v>
      </c>
      <c r="K48" s="22">
        <v>57140</v>
      </c>
      <c r="L48" s="22">
        <v>63565</v>
      </c>
      <c r="M48" s="22">
        <v>18283</v>
      </c>
      <c r="N48" s="22">
        <v>34858</v>
      </c>
      <c r="O48" s="22">
        <v>55021</v>
      </c>
      <c r="P48" s="22">
        <v>65957</v>
      </c>
      <c r="Q48" s="22">
        <v>13021</v>
      </c>
      <c r="R48" s="22">
        <v>68760</v>
      </c>
      <c r="S48" s="22">
        <v>112162</v>
      </c>
      <c r="T48" s="22">
        <v>129522</v>
      </c>
      <c r="U48" s="22">
        <v>31304</v>
      </c>
    </row>
    <row r="49" spans="1:21" x14ac:dyDescent="0.3">
      <c r="A49" t="s">
        <v>241</v>
      </c>
      <c r="B49" t="s">
        <v>240</v>
      </c>
      <c r="C49" t="s">
        <v>176</v>
      </c>
      <c r="D49" t="s">
        <v>56</v>
      </c>
      <c r="E49" t="s">
        <v>138</v>
      </c>
      <c r="F49" t="s">
        <v>57</v>
      </c>
      <c r="G49" s="22">
        <v>26822</v>
      </c>
      <c r="H49" s="22">
        <v>30934</v>
      </c>
      <c r="I49" s="22">
        <v>57756</v>
      </c>
      <c r="J49" s="22">
        <v>3321</v>
      </c>
      <c r="K49" s="22">
        <v>13053</v>
      </c>
      <c r="L49" s="22">
        <v>7797</v>
      </c>
      <c r="M49" s="22">
        <v>2651</v>
      </c>
      <c r="N49" s="22">
        <v>4418</v>
      </c>
      <c r="O49" s="22">
        <v>14497</v>
      </c>
      <c r="P49" s="22">
        <v>8779</v>
      </c>
      <c r="Q49" s="22">
        <v>3240</v>
      </c>
      <c r="R49" s="22">
        <v>7739</v>
      </c>
      <c r="S49" s="22">
        <v>27550</v>
      </c>
      <c r="T49" s="22">
        <v>16576</v>
      </c>
      <c r="U49" s="22">
        <v>5891</v>
      </c>
    </row>
    <row r="50" spans="1:21" x14ac:dyDescent="0.3">
      <c r="A50" t="s">
        <v>241</v>
      </c>
      <c r="B50" t="s">
        <v>240</v>
      </c>
      <c r="C50" t="s">
        <v>176</v>
      </c>
      <c r="D50" t="s">
        <v>56</v>
      </c>
      <c r="E50" t="s">
        <v>139</v>
      </c>
      <c r="F50" t="s">
        <v>58</v>
      </c>
      <c r="G50" s="22">
        <v>40697</v>
      </c>
      <c r="H50" s="22">
        <v>35944</v>
      </c>
      <c r="I50" s="22">
        <v>76641</v>
      </c>
      <c r="J50" s="22">
        <v>6591</v>
      </c>
      <c r="K50" s="22">
        <v>12569</v>
      </c>
      <c r="L50" s="22">
        <v>13336</v>
      </c>
      <c r="M50" s="22">
        <v>8201</v>
      </c>
      <c r="N50" s="22">
        <v>7894</v>
      </c>
      <c r="O50" s="22">
        <v>14715</v>
      </c>
      <c r="P50" s="22">
        <v>9503</v>
      </c>
      <c r="Q50" s="22">
        <v>3832</v>
      </c>
      <c r="R50" s="22">
        <v>14485</v>
      </c>
      <c r="S50" s="22">
        <v>27284</v>
      </c>
      <c r="T50" s="22">
        <v>22839</v>
      </c>
      <c r="U50" s="22">
        <v>12033</v>
      </c>
    </row>
    <row r="51" spans="1:21" x14ac:dyDescent="0.3">
      <c r="A51" t="s">
        <v>241</v>
      </c>
      <c r="B51" t="s">
        <v>240</v>
      </c>
      <c r="C51" t="s">
        <v>176</v>
      </c>
      <c r="D51" t="s">
        <v>56</v>
      </c>
      <c r="E51" t="s">
        <v>140</v>
      </c>
      <c r="F51" t="s">
        <v>59</v>
      </c>
      <c r="G51" s="22">
        <v>37709</v>
      </c>
      <c r="H51" s="22">
        <v>36740</v>
      </c>
      <c r="I51" s="22">
        <v>74449</v>
      </c>
      <c r="J51" s="22">
        <v>6269</v>
      </c>
      <c r="K51" s="22">
        <v>13103</v>
      </c>
      <c r="L51" s="22">
        <v>15560</v>
      </c>
      <c r="M51" s="22">
        <v>2777</v>
      </c>
      <c r="N51" s="22">
        <v>8785</v>
      </c>
      <c r="O51" s="22">
        <v>12991</v>
      </c>
      <c r="P51" s="22">
        <v>13326</v>
      </c>
      <c r="Q51" s="22">
        <v>1638</v>
      </c>
      <c r="R51" s="22">
        <v>15054</v>
      </c>
      <c r="S51" s="22">
        <v>26094</v>
      </c>
      <c r="T51" s="22">
        <v>28886</v>
      </c>
      <c r="U51" s="22">
        <v>4415</v>
      </c>
    </row>
    <row r="52" spans="1:21" x14ac:dyDescent="0.3">
      <c r="A52" t="s">
        <v>241</v>
      </c>
      <c r="B52" t="s">
        <v>240</v>
      </c>
      <c r="C52" t="s">
        <v>176</v>
      </c>
      <c r="D52" t="s">
        <v>56</v>
      </c>
      <c r="E52" t="s">
        <v>141</v>
      </c>
      <c r="F52" t="s">
        <v>60</v>
      </c>
      <c r="G52" s="22">
        <v>155505</v>
      </c>
      <c r="H52" s="22">
        <v>138290</v>
      </c>
      <c r="I52" s="22">
        <v>293793</v>
      </c>
      <c r="J52" s="22">
        <v>34668</v>
      </c>
      <c r="K52" s="22">
        <v>53764</v>
      </c>
      <c r="L52" s="22">
        <v>55821</v>
      </c>
      <c r="M52" s="22">
        <v>11252</v>
      </c>
      <c r="N52" s="22">
        <v>33199</v>
      </c>
      <c r="O52" s="22">
        <v>48623</v>
      </c>
      <c r="P52" s="22">
        <v>47595</v>
      </c>
      <c r="Q52" s="22">
        <v>8873</v>
      </c>
      <c r="R52" s="22">
        <v>67866</v>
      </c>
      <c r="S52" s="22">
        <v>102387</v>
      </c>
      <c r="T52" s="22">
        <v>103415</v>
      </c>
      <c r="U52" s="22">
        <v>20125</v>
      </c>
    </row>
    <row r="53" spans="1:21" x14ac:dyDescent="0.3">
      <c r="A53" t="s">
        <v>241</v>
      </c>
      <c r="B53" t="s">
        <v>240</v>
      </c>
      <c r="C53" t="s">
        <v>176</v>
      </c>
      <c r="D53" t="s">
        <v>56</v>
      </c>
      <c r="E53" t="s">
        <v>142</v>
      </c>
      <c r="F53" t="s">
        <v>61</v>
      </c>
      <c r="G53" s="22">
        <v>40849</v>
      </c>
      <c r="H53" s="22">
        <v>40833</v>
      </c>
      <c r="I53" s="22">
        <v>81680</v>
      </c>
      <c r="J53" s="22">
        <v>6935</v>
      </c>
      <c r="K53" s="22">
        <v>16949</v>
      </c>
      <c r="L53" s="22">
        <v>13967</v>
      </c>
      <c r="M53" s="22">
        <v>2998</v>
      </c>
      <c r="N53" s="22">
        <v>6567</v>
      </c>
      <c r="O53" s="22">
        <v>16663</v>
      </c>
      <c r="P53" s="22">
        <v>15438</v>
      </c>
      <c r="Q53" s="22">
        <v>2165</v>
      </c>
      <c r="R53" s="22">
        <v>13502</v>
      </c>
      <c r="S53" s="22">
        <v>33611</v>
      </c>
      <c r="T53" s="22">
        <v>29405</v>
      </c>
      <c r="U53" s="22">
        <v>5162</v>
      </c>
    </row>
    <row r="54" spans="1:21" x14ac:dyDescent="0.3">
      <c r="A54" t="s">
        <v>241</v>
      </c>
      <c r="B54" t="s">
        <v>240</v>
      </c>
      <c r="C54" t="s">
        <v>176</v>
      </c>
      <c r="D54" t="s">
        <v>56</v>
      </c>
      <c r="E54" t="s">
        <v>143</v>
      </c>
      <c r="F54" t="s">
        <v>62</v>
      </c>
      <c r="G54" s="22">
        <v>61774</v>
      </c>
      <c r="H54" s="22">
        <v>70362</v>
      </c>
      <c r="I54" s="22">
        <v>132136</v>
      </c>
      <c r="J54" s="22">
        <v>12963</v>
      </c>
      <c r="K54" s="22">
        <v>17046</v>
      </c>
      <c r="L54" s="22">
        <v>25370</v>
      </c>
      <c r="M54" s="22">
        <v>6395</v>
      </c>
      <c r="N54" s="22">
        <v>18499</v>
      </c>
      <c r="O54" s="22">
        <v>23533</v>
      </c>
      <c r="P54" s="22">
        <v>24181</v>
      </c>
      <c r="Q54" s="22">
        <v>4149</v>
      </c>
      <c r="R54" s="22">
        <v>31462</v>
      </c>
      <c r="S54" s="22">
        <v>40579</v>
      </c>
      <c r="T54" s="22">
        <v>49551</v>
      </c>
      <c r="U54" s="22">
        <v>10544</v>
      </c>
    </row>
    <row r="55" spans="1:21" x14ac:dyDescent="0.3">
      <c r="A55" t="s">
        <v>241</v>
      </c>
      <c r="B55" t="s">
        <v>240</v>
      </c>
      <c r="C55" t="s">
        <v>176</v>
      </c>
      <c r="D55" t="s">
        <v>56</v>
      </c>
      <c r="E55" t="s">
        <v>144</v>
      </c>
      <c r="F55" t="s">
        <v>63</v>
      </c>
      <c r="G55" s="22">
        <v>78922</v>
      </c>
      <c r="H55" s="22">
        <v>116236</v>
      </c>
      <c r="I55" s="22">
        <v>195157</v>
      </c>
      <c r="J55" s="22">
        <v>6050</v>
      </c>
      <c r="K55" s="22">
        <v>13154</v>
      </c>
      <c r="L55" s="22">
        <v>49765</v>
      </c>
      <c r="M55" s="22">
        <v>9953</v>
      </c>
      <c r="N55" s="22">
        <v>8158</v>
      </c>
      <c r="O55" s="22">
        <v>17915</v>
      </c>
      <c r="P55" s="22">
        <v>58547</v>
      </c>
      <c r="Q55" s="22">
        <v>31616</v>
      </c>
      <c r="R55" s="22">
        <v>14207</v>
      </c>
      <c r="S55" s="22">
        <v>31069</v>
      </c>
      <c r="T55" s="22">
        <v>108312</v>
      </c>
      <c r="U55" s="22">
        <v>41569</v>
      </c>
    </row>
    <row r="56" spans="1:21" x14ac:dyDescent="0.3">
      <c r="A56" t="s">
        <v>241</v>
      </c>
      <c r="B56" t="s">
        <v>240</v>
      </c>
      <c r="C56" t="s">
        <v>176</v>
      </c>
      <c r="D56" t="s">
        <v>56</v>
      </c>
      <c r="E56" t="s">
        <v>145</v>
      </c>
      <c r="F56" t="s">
        <v>64</v>
      </c>
      <c r="G56" s="22">
        <v>38528</v>
      </c>
      <c r="H56" s="22">
        <v>40406</v>
      </c>
      <c r="I56" s="22">
        <v>78934</v>
      </c>
      <c r="J56" s="22">
        <v>7601</v>
      </c>
      <c r="K56" s="22">
        <v>8762</v>
      </c>
      <c r="L56" s="22">
        <v>19418</v>
      </c>
      <c r="M56" s="22">
        <v>2747</v>
      </c>
      <c r="N56" s="22">
        <v>8130</v>
      </c>
      <c r="O56" s="22">
        <v>8288</v>
      </c>
      <c r="P56" s="22">
        <v>21194</v>
      </c>
      <c r="Q56" s="22">
        <v>2794</v>
      </c>
      <c r="R56" s="22">
        <v>15732</v>
      </c>
      <c r="S56" s="22">
        <v>17050</v>
      </c>
      <c r="T56" s="22">
        <v>40611</v>
      </c>
      <c r="U56" s="22">
        <v>5541</v>
      </c>
    </row>
    <row r="57" spans="1:21" x14ac:dyDescent="0.3">
      <c r="A57" t="s">
        <v>241</v>
      </c>
      <c r="B57" t="s">
        <v>240</v>
      </c>
      <c r="C57" t="s">
        <v>176</v>
      </c>
      <c r="D57" t="s">
        <v>56</v>
      </c>
      <c r="E57" t="s">
        <v>146</v>
      </c>
      <c r="F57" t="s">
        <v>65</v>
      </c>
      <c r="G57" s="22">
        <v>64617</v>
      </c>
      <c r="H57" s="22">
        <v>65240</v>
      </c>
      <c r="I57" s="22">
        <v>129859</v>
      </c>
      <c r="J57" s="22">
        <v>13505</v>
      </c>
      <c r="K57" s="22">
        <v>24504</v>
      </c>
      <c r="L57" s="22">
        <v>22725</v>
      </c>
      <c r="M57" s="22">
        <v>3883</v>
      </c>
      <c r="N57" s="22">
        <v>13375</v>
      </c>
      <c r="O57" s="22">
        <v>28829</v>
      </c>
      <c r="P57" s="22">
        <v>21556</v>
      </c>
      <c r="Q57" s="22">
        <v>1480</v>
      </c>
      <c r="R57" s="22">
        <v>26881</v>
      </c>
      <c r="S57" s="22">
        <v>53333</v>
      </c>
      <c r="T57" s="22">
        <v>44282</v>
      </c>
      <c r="U57" s="22">
        <v>5363</v>
      </c>
    </row>
    <row r="58" spans="1:21" x14ac:dyDescent="0.3">
      <c r="A58" t="s">
        <v>241</v>
      </c>
      <c r="B58" t="s">
        <v>240</v>
      </c>
      <c r="C58" t="s">
        <v>176</v>
      </c>
      <c r="D58" t="s">
        <v>56</v>
      </c>
      <c r="E58" t="s">
        <v>147</v>
      </c>
      <c r="F58" t="s">
        <v>66</v>
      </c>
      <c r="G58" s="22">
        <v>28003</v>
      </c>
      <c r="H58" s="22">
        <v>38924</v>
      </c>
      <c r="I58" s="22">
        <v>66927</v>
      </c>
      <c r="J58" s="22">
        <v>2028</v>
      </c>
      <c r="K58" s="22">
        <v>4424</v>
      </c>
      <c r="L58" s="22">
        <v>13051</v>
      </c>
      <c r="M58" s="22">
        <v>8500</v>
      </c>
      <c r="N58" s="22">
        <v>2229</v>
      </c>
      <c r="O58" s="22">
        <v>7181</v>
      </c>
      <c r="P58" s="22">
        <v>19676</v>
      </c>
      <c r="Q58" s="22">
        <v>9838</v>
      </c>
      <c r="R58" s="22">
        <v>4257</v>
      </c>
      <c r="S58" s="22">
        <v>11605</v>
      </c>
      <c r="T58" s="22">
        <v>32727</v>
      </c>
      <c r="U58" s="22">
        <v>18338</v>
      </c>
    </row>
    <row r="59" spans="1:21" x14ac:dyDescent="0.3">
      <c r="A59" t="s">
        <v>241</v>
      </c>
      <c r="B59" t="s">
        <v>240</v>
      </c>
      <c r="C59" t="s">
        <v>176</v>
      </c>
      <c r="D59" t="s">
        <v>56</v>
      </c>
      <c r="E59" t="s">
        <v>148</v>
      </c>
      <c r="F59" t="s">
        <v>67</v>
      </c>
      <c r="G59" s="22">
        <v>91099</v>
      </c>
      <c r="H59" s="22">
        <v>102689</v>
      </c>
      <c r="I59" s="22">
        <v>193787</v>
      </c>
      <c r="J59" s="22">
        <v>15619</v>
      </c>
      <c r="K59" s="22">
        <v>34882</v>
      </c>
      <c r="L59" s="22">
        <v>33719</v>
      </c>
      <c r="M59" s="22">
        <v>6879</v>
      </c>
      <c r="N59" s="22">
        <v>18623</v>
      </c>
      <c r="O59" s="22">
        <v>43990</v>
      </c>
      <c r="P59" s="22">
        <v>33293</v>
      </c>
      <c r="Q59" s="22">
        <v>6783</v>
      </c>
      <c r="R59" s="22">
        <v>34242</v>
      </c>
      <c r="S59" s="22">
        <v>78871</v>
      </c>
      <c r="T59" s="22">
        <v>67012</v>
      </c>
      <c r="U59" s="22">
        <v>13662</v>
      </c>
    </row>
    <row r="60" spans="1:21" x14ac:dyDescent="0.3">
      <c r="A60" t="s">
        <v>241</v>
      </c>
      <c r="B60" t="s">
        <v>240</v>
      </c>
      <c r="C60" t="s">
        <v>176</v>
      </c>
      <c r="D60" t="s">
        <v>56</v>
      </c>
      <c r="E60" t="s">
        <v>149</v>
      </c>
      <c r="F60" t="s">
        <v>68</v>
      </c>
      <c r="G60" s="22">
        <v>73502</v>
      </c>
      <c r="H60" s="22">
        <v>67631</v>
      </c>
      <c r="I60" s="22">
        <v>141133</v>
      </c>
      <c r="J60" s="22">
        <v>9103</v>
      </c>
      <c r="K60" s="22">
        <v>27803</v>
      </c>
      <c r="L60" s="22">
        <v>29356</v>
      </c>
      <c r="M60" s="22">
        <v>7240</v>
      </c>
      <c r="N60" s="22">
        <v>11107</v>
      </c>
      <c r="O60" s="22">
        <v>24416</v>
      </c>
      <c r="P60" s="22">
        <v>27366</v>
      </c>
      <c r="Q60" s="22">
        <v>4742</v>
      </c>
      <c r="R60" s="22">
        <v>20210</v>
      </c>
      <c r="S60" s="22">
        <v>52219</v>
      </c>
      <c r="T60" s="22">
        <v>56722</v>
      </c>
      <c r="U60" s="22">
        <v>11982</v>
      </c>
    </row>
    <row r="61" spans="1:21" x14ac:dyDescent="0.3">
      <c r="A61" t="s">
        <v>241</v>
      </c>
      <c r="B61" t="s">
        <v>240</v>
      </c>
      <c r="C61" t="s">
        <v>177</v>
      </c>
      <c r="D61" t="s">
        <v>69</v>
      </c>
      <c r="E61" t="s">
        <v>150</v>
      </c>
      <c r="F61" t="s">
        <v>70</v>
      </c>
      <c r="G61" s="22">
        <v>63856</v>
      </c>
      <c r="H61" s="22">
        <v>67023</v>
      </c>
      <c r="I61" s="22">
        <v>130879</v>
      </c>
      <c r="J61" s="22">
        <v>11910</v>
      </c>
      <c r="K61" s="22">
        <v>23872</v>
      </c>
      <c r="L61" s="22">
        <v>21988</v>
      </c>
      <c r="M61" s="22">
        <v>6086</v>
      </c>
      <c r="N61" s="22">
        <v>11962</v>
      </c>
      <c r="O61" s="22">
        <v>25391</v>
      </c>
      <c r="P61" s="22">
        <v>24998</v>
      </c>
      <c r="Q61" s="22">
        <v>4672</v>
      </c>
      <c r="R61" s="22">
        <v>23872</v>
      </c>
      <c r="S61" s="22">
        <v>49263</v>
      </c>
      <c r="T61" s="22">
        <v>46986</v>
      </c>
      <c r="U61" s="22">
        <v>10758</v>
      </c>
    </row>
    <row r="62" spans="1:21" x14ac:dyDescent="0.3">
      <c r="A62" t="s">
        <v>241</v>
      </c>
      <c r="B62" t="s">
        <v>240</v>
      </c>
      <c r="C62" t="s">
        <v>177</v>
      </c>
      <c r="D62" t="s">
        <v>69</v>
      </c>
      <c r="E62" t="s">
        <v>151</v>
      </c>
      <c r="F62" t="s">
        <v>71</v>
      </c>
      <c r="G62" s="22">
        <v>157355</v>
      </c>
      <c r="H62" s="22">
        <v>168566</v>
      </c>
      <c r="I62" s="22">
        <v>325922</v>
      </c>
      <c r="J62" s="22">
        <v>21837</v>
      </c>
      <c r="K62" s="22">
        <v>61599</v>
      </c>
      <c r="L62" s="22">
        <v>59970</v>
      </c>
      <c r="M62" s="22">
        <v>13949</v>
      </c>
      <c r="N62" s="22">
        <v>27345</v>
      </c>
      <c r="O62" s="22">
        <v>71083</v>
      </c>
      <c r="P62" s="22">
        <v>62903</v>
      </c>
      <c r="Q62" s="22">
        <v>7235</v>
      </c>
      <c r="R62" s="22">
        <v>49182</v>
      </c>
      <c r="S62" s="22">
        <v>132683</v>
      </c>
      <c r="T62" s="22">
        <v>122872</v>
      </c>
      <c r="U62" s="22">
        <v>21185</v>
      </c>
    </row>
    <row r="63" spans="1:21" x14ac:dyDescent="0.3">
      <c r="A63" t="s">
        <v>241</v>
      </c>
      <c r="B63" t="s">
        <v>240</v>
      </c>
      <c r="C63" t="s">
        <v>177</v>
      </c>
      <c r="D63" t="s">
        <v>69</v>
      </c>
      <c r="E63" t="s">
        <v>152</v>
      </c>
      <c r="F63" t="s">
        <v>72</v>
      </c>
      <c r="G63" s="22">
        <v>83038</v>
      </c>
      <c r="H63" s="22">
        <v>101368</v>
      </c>
      <c r="I63" s="22">
        <v>184407</v>
      </c>
      <c r="J63" s="22">
        <v>14716</v>
      </c>
      <c r="K63" s="22">
        <v>35959</v>
      </c>
      <c r="L63" s="22">
        <v>28214</v>
      </c>
      <c r="M63" s="22">
        <v>4149</v>
      </c>
      <c r="N63" s="22">
        <v>14974</v>
      </c>
      <c r="O63" s="22">
        <v>39168</v>
      </c>
      <c r="P63" s="22">
        <v>38725</v>
      </c>
      <c r="Q63" s="22">
        <v>8501</v>
      </c>
      <c r="R63" s="22">
        <v>29690</v>
      </c>
      <c r="S63" s="22">
        <v>75127</v>
      </c>
      <c r="T63" s="22">
        <v>66940</v>
      </c>
      <c r="U63" s="22">
        <v>12650</v>
      </c>
    </row>
    <row r="64" spans="1:21" x14ac:dyDescent="0.3">
      <c r="A64" t="s">
        <v>241</v>
      </c>
      <c r="B64" t="s">
        <v>240</v>
      </c>
      <c r="C64" t="s">
        <v>177</v>
      </c>
      <c r="D64" t="s">
        <v>69</v>
      </c>
      <c r="E64" t="s">
        <v>153</v>
      </c>
      <c r="F64" t="s">
        <v>73</v>
      </c>
      <c r="G64" s="22">
        <v>134179</v>
      </c>
      <c r="H64" s="22">
        <v>128865</v>
      </c>
      <c r="I64" s="22">
        <v>263044</v>
      </c>
      <c r="J64" s="22">
        <v>22069</v>
      </c>
      <c r="K64" s="22">
        <v>45507</v>
      </c>
      <c r="L64" s="22">
        <v>48400</v>
      </c>
      <c r="M64" s="22">
        <v>18203</v>
      </c>
      <c r="N64" s="22">
        <v>19939</v>
      </c>
      <c r="O64" s="22">
        <v>47611</v>
      </c>
      <c r="P64" s="22">
        <v>48400</v>
      </c>
      <c r="Q64" s="22">
        <v>12915</v>
      </c>
      <c r="R64" s="22">
        <v>42008</v>
      </c>
      <c r="S64" s="22">
        <v>93118</v>
      </c>
      <c r="T64" s="22">
        <v>96800</v>
      </c>
      <c r="U64" s="22">
        <v>31118</v>
      </c>
    </row>
    <row r="65" spans="1:21" x14ac:dyDescent="0.3">
      <c r="A65" t="s">
        <v>241</v>
      </c>
      <c r="B65" t="s">
        <v>240</v>
      </c>
      <c r="C65" t="s">
        <v>177</v>
      </c>
      <c r="D65" t="s">
        <v>69</v>
      </c>
      <c r="E65" t="s">
        <v>154</v>
      </c>
      <c r="F65" t="s">
        <v>74</v>
      </c>
      <c r="G65" s="22">
        <v>57887</v>
      </c>
      <c r="H65" s="22">
        <v>61492</v>
      </c>
      <c r="I65" s="22">
        <v>119378</v>
      </c>
      <c r="J65" s="22">
        <v>9849</v>
      </c>
      <c r="K65" s="22">
        <v>23697</v>
      </c>
      <c r="L65" s="22">
        <v>22085</v>
      </c>
      <c r="M65" s="22">
        <v>2256</v>
      </c>
      <c r="N65" s="22">
        <v>8321</v>
      </c>
      <c r="O65" s="22">
        <v>22085</v>
      </c>
      <c r="P65" s="22">
        <v>24950</v>
      </c>
      <c r="Q65" s="22">
        <v>6136</v>
      </c>
      <c r="R65" s="22">
        <v>18169</v>
      </c>
      <c r="S65" s="22">
        <v>45782</v>
      </c>
      <c r="T65" s="22">
        <v>47035</v>
      </c>
      <c r="U65" s="22">
        <v>8392</v>
      </c>
    </row>
    <row r="66" spans="1:21" x14ac:dyDescent="0.3">
      <c r="A66" t="s">
        <v>241</v>
      </c>
      <c r="B66" t="s">
        <v>240</v>
      </c>
      <c r="C66" t="s">
        <v>177</v>
      </c>
      <c r="D66" t="s">
        <v>69</v>
      </c>
      <c r="E66" t="s">
        <v>155</v>
      </c>
      <c r="F66" t="s">
        <v>75</v>
      </c>
      <c r="G66" s="22">
        <v>137671</v>
      </c>
      <c r="H66" s="22">
        <v>132749</v>
      </c>
      <c r="I66" s="22">
        <v>270420</v>
      </c>
      <c r="J66" s="22">
        <v>16090</v>
      </c>
      <c r="K66" s="22">
        <v>59222</v>
      </c>
      <c r="L66" s="22">
        <v>51596</v>
      </c>
      <c r="M66" s="22">
        <v>10763</v>
      </c>
      <c r="N66" s="22">
        <v>22715</v>
      </c>
      <c r="O66" s="22">
        <v>54895</v>
      </c>
      <c r="P66" s="22">
        <v>46783</v>
      </c>
      <c r="Q66" s="22">
        <v>8356</v>
      </c>
      <c r="R66" s="22">
        <v>38805</v>
      </c>
      <c r="S66" s="22">
        <v>114117</v>
      </c>
      <c r="T66" s="22">
        <v>98379</v>
      </c>
      <c r="U66" s="22">
        <v>19119</v>
      </c>
    </row>
    <row r="67" spans="1:21" x14ac:dyDescent="0.3">
      <c r="A67" t="s">
        <v>241</v>
      </c>
      <c r="B67" t="s">
        <v>240</v>
      </c>
      <c r="C67" t="s">
        <v>178</v>
      </c>
      <c r="D67" t="s">
        <v>76</v>
      </c>
      <c r="E67" t="s">
        <v>156</v>
      </c>
      <c r="F67" t="s">
        <v>77</v>
      </c>
      <c r="G67" s="22">
        <v>148865</v>
      </c>
      <c r="H67" s="22">
        <v>134363</v>
      </c>
      <c r="I67" s="22">
        <v>283228</v>
      </c>
      <c r="J67" s="22">
        <v>30872</v>
      </c>
      <c r="K67" s="22">
        <v>55796</v>
      </c>
      <c r="L67" s="22">
        <v>55230</v>
      </c>
      <c r="M67" s="22">
        <v>6967</v>
      </c>
      <c r="N67" s="22">
        <v>24669</v>
      </c>
      <c r="O67" s="22">
        <v>55994</v>
      </c>
      <c r="P67" s="22">
        <v>47582</v>
      </c>
      <c r="Q67" s="22">
        <v>6118</v>
      </c>
      <c r="R67" s="22">
        <v>55541</v>
      </c>
      <c r="S67" s="22">
        <v>111790</v>
      </c>
      <c r="T67" s="22">
        <v>102812</v>
      </c>
      <c r="U67" s="22">
        <v>13085</v>
      </c>
    </row>
    <row r="68" spans="1:21" x14ac:dyDescent="0.3">
      <c r="A68" t="s">
        <v>241</v>
      </c>
      <c r="B68" t="s">
        <v>240</v>
      </c>
      <c r="C68" t="s">
        <v>178</v>
      </c>
      <c r="D68" t="s">
        <v>76</v>
      </c>
      <c r="E68" t="s">
        <v>157</v>
      </c>
      <c r="F68" t="s">
        <v>78</v>
      </c>
      <c r="G68" s="22">
        <v>29149</v>
      </c>
      <c r="H68" s="22">
        <v>30376</v>
      </c>
      <c r="I68" s="22">
        <v>59525</v>
      </c>
      <c r="J68" s="22">
        <v>4738</v>
      </c>
      <c r="K68" s="22">
        <v>10953</v>
      </c>
      <c r="L68" s="22">
        <v>11488</v>
      </c>
      <c r="M68" s="22">
        <v>1970</v>
      </c>
      <c r="N68" s="22">
        <v>5685</v>
      </c>
      <c r="O68" s="22">
        <v>12054</v>
      </c>
      <c r="P68" s="22">
        <v>11548</v>
      </c>
      <c r="Q68" s="22">
        <v>1089</v>
      </c>
      <c r="R68" s="22">
        <v>10423</v>
      </c>
      <c r="S68" s="22">
        <v>23006</v>
      </c>
      <c r="T68" s="22">
        <v>23036</v>
      </c>
      <c r="U68" s="22">
        <v>3060</v>
      </c>
    </row>
    <row r="69" spans="1:21" x14ac:dyDescent="0.3">
      <c r="A69" t="s">
        <v>241</v>
      </c>
      <c r="B69" t="s">
        <v>240</v>
      </c>
      <c r="C69" t="s">
        <v>178</v>
      </c>
      <c r="D69" t="s">
        <v>76</v>
      </c>
      <c r="E69" t="s">
        <v>158</v>
      </c>
      <c r="F69" t="s">
        <v>79</v>
      </c>
      <c r="G69" s="22">
        <v>170361</v>
      </c>
      <c r="H69" s="22">
        <v>149782</v>
      </c>
      <c r="I69" s="22">
        <v>320144</v>
      </c>
      <c r="J69" s="22">
        <v>39698</v>
      </c>
      <c r="K69" s="22">
        <v>56409</v>
      </c>
      <c r="L69" s="22">
        <v>71712</v>
      </c>
      <c r="M69" s="22">
        <v>2542</v>
      </c>
      <c r="N69" s="22">
        <v>42259</v>
      </c>
      <c r="O69" s="22">
        <v>43219</v>
      </c>
      <c r="P69" s="22">
        <v>60187</v>
      </c>
      <c r="Q69" s="22">
        <v>4117</v>
      </c>
      <c r="R69" s="22">
        <v>81957</v>
      </c>
      <c r="S69" s="22">
        <v>99629</v>
      </c>
      <c r="T69" s="22">
        <v>131899</v>
      </c>
      <c r="U69" s="22">
        <v>6659</v>
      </c>
    </row>
    <row r="70" spans="1:21" x14ac:dyDescent="0.3">
      <c r="A70" t="s">
        <v>241</v>
      </c>
      <c r="B70" t="s">
        <v>240</v>
      </c>
      <c r="C70" t="s">
        <v>179</v>
      </c>
      <c r="D70" t="s">
        <v>80</v>
      </c>
      <c r="E70" t="s">
        <v>159</v>
      </c>
      <c r="F70" t="s">
        <v>81</v>
      </c>
      <c r="G70" s="22">
        <v>70608</v>
      </c>
      <c r="H70" s="22">
        <v>62139</v>
      </c>
      <c r="I70" s="22">
        <v>132746</v>
      </c>
      <c r="J70" s="22">
        <v>11390</v>
      </c>
      <c r="K70" s="22">
        <v>24359</v>
      </c>
      <c r="L70" s="22">
        <v>30399</v>
      </c>
      <c r="M70" s="22">
        <v>4460</v>
      </c>
      <c r="N70" s="22">
        <v>7832</v>
      </c>
      <c r="O70" s="22">
        <v>22965</v>
      </c>
      <c r="P70" s="22">
        <v>24160</v>
      </c>
      <c r="Q70" s="22">
        <v>7182</v>
      </c>
      <c r="R70" s="22">
        <v>19222</v>
      </c>
      <c r="S70" s="22">
        <v>47324</v>
      </c>
      <c r="T70" s="22">
        <v>54558</v>
      </c>
      <c r="U70" s="22">
        <v>11642</v>
      </c>
    </row>
    <row r="71" spans="1:21" x14ac:dyDescent="0.3">
      <c r="A71" t="s">
        <v>241</v>
      </c>
      <c r="B71" t="s">
        <v>240</v>
      </c>
      <c r="C71" t="s">
        <v>179</v>
      </c>
      <c r="D71" t="s">
        <v>80</v>
      </c>
      <c r="E71" t="s">
        <v>160</v>
      </c>
      <c r="F71" t="s">
        <v>82</v>
      </c>
      <c r="G71" s="22">
        <v>30806</v>
      </c>
      <c r="H71" s="22">
        <v>35615</v>
      </c>
      <c r="I71" s="22">
        <v>66421</v>
      </c>
      <c r="J71" s="22">
        <v>4384</v>
      </c>
      <c r="K71" s="22">
        <v>11358</v>
      </c>
      <c r="L71" s="22">
        <v>13616</v>
      </c>
      <c r="M71" s="22">
        <v>1448</v>
      </c>
      <c r="N71" s="22">
        <v>5885</v>
      </c>
      <c r="O71" s="22">
        <v>13749</v>
      </c>
      <c r="P71" s="22">
        <v>14812</v>
      </c>
      <c r="Q71" s="22">
        <v>1169</v>
      </c>
      <c r="R71" s="22">
        <v>10269</v>
      </c>
      <c r="S71" s="22">
        <v>25107</v>
      </c>
      <c r="T71" s="22">
        <v>28428</v>
      </c>
      <c r="U71" s="22">
        <v>2617</v>
      </c>
    </row>
    <row r="72" spans="1:21" x14ac:dyDescent="0.3">
      <c r="A72" t="s">
        <v>241</v>
      </c>
      <c r="B72" t="s">
        <v>240</v>
      </c>
      <c r="C72" t="s">
        <v>179</v>
      </c>
      <c r="D72" t="s">
        <v>80</v>
      </c>
      <c r="E72" t="s">
        <v>161</v>
      </c>
      <c r="F72" t="s">
        <v>83</v>
      </c>
      <c r="G72" s="22">
        <v>59024</v>
      </c>
      <c r="H72" s="22">
        <v>51280</v>
      </c>
      <c r="I72" s="22">
        <v>110304</v>
      </c>
      <c r="J72" s="22">
        <v>9288</v>
      </c>
      <c r="K72" s="22">
        <v>18498</v>
      </c>
      <c r="L72" s="22">
        <v>26363</v>
      </c>
      <c r="M72" s="22">
        <v>4875</v>
      </c>
      <c r="N72" s="22">
        <v>10953</v>
      </c>
      <c r="O72" s="22">
        <v>17538</v>
      </c>
      <c r="P72" s="22">
        <v>20737</v>
      </c>
      <c r="Q72" s="22">
        <v>2052</v>
      </c>
      <c r="R72" s="22">
        <v>20241</v>
      </c>
      <c r="S72" s="22">
        <v>36036</v>
      </c>
      <c r="T72" s="22">
        <v>47100</v>
      </c>
      <c r="U72" s="22">
        <v>6927</v>
      </c>
    </row>
    <row r="73" spans="1:21" x14ac:dyDescent="0.3">
      <c r="A73" t="s">
        <v>241</v>
      </c>
      <c r="B73" t="s">
        <v>240</v>
      </c>
      <c r="C73" t="s">
        <v>179</v>
      </c>
      <c r="D73" t="s">
        <v>80</v>
      </c>
      <c r="E73" t="s">
        <v>162</v>
      </c>
      <c r="F73" t="s">
        <v>84</v>
      </c>
      <c r="G73" s="22">
        <v>47311</v>
      </c>
      <c r="H73" s="22">
        <v>52774</v>
      </c>
      <c r="I73" s="22">
        <v>100085</v>
      </c>
      <c r="J73" s="22">
        <v>9128</v>
      </c>
      <c r="K73" s="22">
        <v>12411</v>
      </c>
      <c r="L73" s="22">
        <v>22819</v>
      </c>
      <c r="M73" s="22">
        <v>2953</v>
      </c>
      <c r="N73" s="22">
        <v>9888</v>
      </c>
      <c r="O73" s="22">
        <v>15683</v>
      </c>
      <c r="P73" s="22">
        <v>23520</v>
      </c>
      <c r="Q73" s="22">
        <v>3683</v>
      </c>
      <c r="R73" s="22">
        <v>19016</v>
      </c>
      <c r="S73" s="22">
        <v>28094</v>
      </c>
      <c r="T73" s="22">
        <v>46339</v>
      </c>
      <c r="U73" s="22">
        <v>6636</v>
      </c>
    </row>
    <row r="74" spans="1:21" x14ac:dyDescent="0.3">
      <c r="A74" t="s">
        <v>241</v>
      </c>
      <c r="B74" t="s">
        <v>240</v>
      </c>
      <c r="C74" t="s">
        <v>179</v>
      </c>
      <c r="D74" t="s">
        <v>80</v>
      </c>
      <c r="E74" t="s">
        <v>163</v>
      </c>
      <c r="F74" t="s">
        <v>85</v>
      </c>
      <c r="G74" s="22">
        <v>23950</v>
      </c>
      <c r="H74" s="22">
        <v>25719</v>
      </c>
      <c r="I74" s="22">
        <v>49669</v>
      </c>
      <c r="J74" s="22">
        <v>4510</v>
      </c>
      <c r="K74" s="22">
        <v>8096</v>
      </c>
      <c r="L74" s="22">
        <v>10182</v>
      </c>
      <c r="M74" s="22">
        <v>1162</v>
      </c>
      <c r="N74" s="22">
        <v>4704</v>
      </c>
      <c r="O74" s="22">
        <v>10803</v>
      </c>
      <c r="P74" s="22">
        <v>9447</v>
      </c>
      <c r="Q74" s="22">
        <v>765</v>
      </c>
      <c r="R74" s="22">
        <v>9214</v>
      </c>
      <c r="S74" s="22">
        <v>18899</v>
      </c>
      <c r="T74" s="22">
        <v>19629</v>
      </c>
      <c r="U74" s="22">
        <v>1927</v>
      </c>
    </row>
    <row r="75" spans="1:21" x14ac:dyDescent="0.3">
      <c r="A75" t="s">
        <v>241</v>
      </c>
      <c r="B75" t="s">
        <v>240</v>
      </c>
      <c r="C75" t="s">
        <v>179</v>
      </c>
      <c r="D75" t="s">
        <v>80</v>
      </c>
      <c r="E75" t="s">
        <v>164</v>
      </c>
      <c r="F75" t="s">
        <v>86</v>
      </c>
      <c r="G75" s="22">
        <v>36746</v>
      </c>
      <c r="H75" s="22">
        <v>38461</v>
      </c>
      <c r="I75" s="22">
        <v>75206</v>
      </c>
      <c r="J75" s="22">
        <v>6017</v>
      </c>
      <c r="K75" s="22">
        <v>13161</v>
      </c>
      <c r="L75" s="22">
        <v>14891</v>
      </c>
      <c r="M75" s="22">
        <v>2677</v>
      </c>
      <c r="N75" s="22">
        <v>8198</v>
      </c>
      <c r="O75" s="22">
        <v>14545</v>
      </c>
      <c r="P75" s="22">
        <v>13236</v>
      </c>
      <c r="Q75" s="22">
        <v>2482</v>
      </c>
      <c r="R75" s="22">
        <v>14214</v>
      </c>
      <c r="S75" s="22">
        <v>27706</v>
      </c>
      <c r="T75" s="22">
        <v>28127</v>
      </c>
      <c r="U75" s="22">
        <v>5159</v>
      </c>
    </row>
    <row r="76" spans="1:21" x14ac:dyDescent="0.3">
      <c r="A76" t="s">
        <v>241</v>
      </c>
      <c r="B76" t="s">
        <v>240</v>
      </c>
      <c r="C76" t="s">
        <v>179</v>
      </c>
      <c r="D76" t="s">
        <v>80</v>
      </c>
      <c r="E76" t="s">
        <v>165</v>
      </c>
      <c r="F76" t="s">
        <v>87</v>
      </c>
      <c r="G76" s="22">
        <v>20131</v>
      </c>
      <c r="H76" s="22">
        <v>18624</v>
      </c>
      <c r="I76" s="22">
        <v>38755</v>
      </c>
      <c r="J76" s="22">
        <v>2252</v>
      </c>
      <c r="K76" s="22">
        <v>5573</v>
      </c>
      <c r="L76" s="22">
        <v>12014</v>
      </c>
      <c r="M76" s="22">
        <v>292</v>
      </c>
      <c r="N76" s="22">
        <v>2329</v>
      </c>
      <c r="O76" s="22">
        <v>6821</v>
      </c>
      <c r="P76" s="22">
        <v>8526</v>
      </c>
      <c r="Q76" s="22">
        <v>948</v>
      </c>
      <c r="R76" s="22">
        <v>4581</v>
      </c>
      <c r="S76" s="22">
        <v>12394</v>
      </c>
      <c r="T76" s="22">
        <v>20540</v>
      </c>
      <c r="U76" s="22">
        <v>1240</v>
      </c>
    </row>
    <row r="77" spans="1:21" x14ac:dyDescent="0.3">
      <c r="A77" t="s">
        <v>241</v>
      </c>
      <c r="B77" t="s">
        <v>240</v>
      </c>
      <c r="C77" t="s">
        <v>179</v>
      </c>
      <c r="D77" t="s">
        <v>80</v>
      </c>
      <c r="E77" t="s">
        <v>166</v>
      </c>
      <c r="F77" t="s">
        <v>88</v>
      </c>
      <c r="G77" s="22">
        <v>43263</v>
      </c>
      <c r="H77" s="22">
        <v>40336</v>
      </c>
      <c r="I77" s="22">
        <v>83600</v>
      </c>
      <c r="J77" s="22">
        <v>9447</v>
      </c>
      <c r="K77" s="22">
        <v>13710</v>
      </c>
      <c r="L77" s="22">
        <v>18058</v>
      </c>
      <c r="M77" s="22">
        <v>2048</v>
      </c>
      <c r="N77" s="22">
        <v>7875</v>
      </c>
      <c r="O77" s="22">
        <v>14287</v>
      </c>
      <c r="P77" s="22">
        <v>14964</v>
      </c>
      <c r="Q77" s="22">
        <v>3210</v>
      </c>
      <c r="R77" s="22">
        <v>17322</v>
      </c>
      <c r="S77" s="22">
        <v>27998</v>
      </c>
      <c r="T77" s="22">
        <v>33022</v>
      </c>
      <c r="U77" s="22">
        <v>5258</v>
      </c>
    </row>
    <row r="78" spans="1:21" x14ac:dyDescent="0.3">
      <c r="A78" t="s">
        <v>241</v>
      </c>
      <c r="B78" t="s">
        <v>240</v>
      </c>
      <c r="C78" t="s">
        <v>179</v>
      </c>
      <c r="D78" t="s">
        <v>80</v>
      </c>
      <c r="E78" t="s">
        <v>167</v>
      </c>
      <c r="F78" t="s">
        <v>89</v>
      </c>
      <c r="G78" s="22">
        <v>62530</v>
      </c>
      <c r="H78" s="22">
        <v>56576</v>
      </c>
      <c r="I78" s="22">
        <v>119107</v>
      </c>
      <c r="J78" s="22">
        <v>12506</v>
      </c>
      <c r="K78" s="22">
        <v>19414</v>
      </c>
      <c r="L78" s="22">
        <v>28109</v>
      </c>
      <c r="M78" s="22">
        <v>2501</v>
      </c>
      <c r="N78" s="22">
        <v>13888</v>
      </c>
      <c r="O78" s="22">
        <v>16437</v>
      </c>
      <c r="P78" s="22">
        <v>24179</v>
      </c>
      <c r="Q78" s="22">
        <v>2072</v>
      </c>
      <c r="R78" s="22">
        <v>26394</v>
      </c>
      <c r="S78" s="22">
        <v>35851</v>
      </c>
      <c r="T78" s="22">
        <v>52288</v>
      </c>
      <c r="U78" s="22">
        <v>4574</v>
      </c>
    </row>
    <row r="79" spans="1:21" x14ac:dyDescent="0.3">
      <c r="A79" t="s">
        <v>241</v>
      </c>
      <c r="B79" t="s">
        <v>240</v>
      </c>
      <c r="C79" t="s">
        <v>179</v>
      </c>
      <c r="D79" t="s">
        <v>80</v>
      </c>
      <c r="E79" t="s">
        <v>168</v>
      </c>
      <c r="F79" t="s">
        <v>90</v>
      </c>
      <c r="G79" s="22">
        <v>82870</v>
      </c>
      <c r="H79" s="22">
        <v>85668</v>
      </c>
      <c r="I79" s="22">
        <v>168538</v>
      </c>
      <c r="J79" s="22">
        <v>17191</v>
      </c>
      <c r="K79" s="22">
        <v>24607</v>
      </c>
      <c r="L79" s="22">
        <v>37752</v>
      </c>
      <c r="M79" s="22">
        <v>3320</v>
      </c>
      <c r="N79" s="22">
        <v>17208</v>
      </c>
      <c r="O79" s="22">
        <v>28651</v>
      </c>
      <c r="P79" s="22">
        <v>37584</v>
      </c>
      <c r="Q79" s="22">
        <v>2225</v>
      </c>
      <c r="R79" s="22">
        <v>34399</v>
      </c>
      <c r="S79" s="22">
        <v>53258</v>
      </c>
      <c r="T79" s="22">
        <v>75336</v>
      </c>
      <c r="U79" s="22">
        <v>5545</v>
      </c>
    </row>
  </sheetData>
  <autoFilter ref="A1:U79" xr:uid="{8180A4B4-05D8-4E39-B628-23B1C66EA8F4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1C3DF54ADCD342B131423FB6C51DAB" ma:contentTypeVersion="21" ma:contentTypeDescription="Create a new document." ma:contentTypeScope="" ma:versionID="b576db638ea035d45841d685042fa119">
  <xsd:schema xmlns:xsd="http://www.w3.org/2001/XMLSchema" xmlns:xs="http://www.w3.org/2001/XMLSchema" xmlns:p="http://schemas.microsoft.com/office/2006/metadata/properties" xmlns:ns2="1840ac51-71b3-4ca7-b29a-51e094fcbd50" xmlns:ns3="3bd395f5-4b1d-4ca2-be1f-14a7162cfbfe" targetNamespace="http://schemas.microsoft.com/office/2006/metadata/properties" ma:root="true" ma:fieldsID="6ddbc323c4a8e5d63babcbc29ef65cec" ns2:_="" ns3:_="">
    <xsd:import namespace="1840ac51-71b3-4ca7-b29a-51e094fcbd50"/>
    <xsd:import namespace="3bd395f5-4b1d-4ca2-be1f-14a7162cfb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40ac51-71b3-4ca7-b29a-51e094fcbd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d395f5-4b1d-4ca2-be1f-14a7162cfbf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98F467C-AC27-42D2-B8B5-C5D8EC55F4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A841066-041E-47C5-A101-0195DB3669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40ac51-71b3-4ca7-b29a-51e094fcbd50"/>
    <ds:schemaRef ds:uri="3bd395f5-4b1d-4ca2-be1f-14a7162cfb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3E7ECB8-E486-4929-9DF1-F5DB4700676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Admin2</vt:lpstr>
      <vt:lpstr>READ ME</vt:lpstr>
      <vt:lpstr>2021_2022_Estimates_pop_grps</vt:lpstr>
      <vt:lpstr>ssd_admpop_adm0_2022_v2</vt:lpstr>
      <vt:lpstr>ssd_admpop_adm1_2022</vt:lpstr>
      <vt:lpstr>ssd_admpop_adm2_2022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Mohamud Halake</dc:creator>
  <cp:lastModifiedBy>Tom</cp:lastModifiedBy>
  <cp:lastPrinted>2021-11-25T14:30:18Z</cp:lastPrinted>
  <dcterms:created xsi:type="dcterms:W3CDTF">2020-10-06T14:58:11Z</dcterms:created>
  <dcterms:modified xsi:type="dcterms:W3CDTF">2022-06-11T10:47:40Z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0x0101009D1C3DF54ADCD342B131423FB6C51DAB</vt:lpwstr>
  </property>
</Properties>
</file>