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naumantahir_un_org/Documents/UNOCHA/OCHA Pakistan 2021/Refugees/"/>
    </mc:Choice>
  </mc:AlternateContent>
  <xr:revisionPtr revIDLastSave="0" documentId="8_{AA0152D2-64D8-4F98-B71A-27E47DA04354}" xr6:coauthVersionLast="45" xr6:coauthVersionMax="45" xr10:uidLastSave="{00000000-0000-0000-0000-000000000000}"/>
  <bookViews>
    <workbookView xWindow="-110" yWindow="-110" windowWidth="19420" windowHeight="10420" firstSheet="2" activeTab="4" xr2:uid="{0DB730B8-9300-4B8B-B697-0F23433317D1}"/>
  </bookViews>
  <sheets>
    <sheet name="Summary" sheetId="4" r:id="rId1"/>
    <sheet name="Breakdown by Districts" sheetId="2" r:id="rId2"/>
    <sheet name="Breakdown by RVs" sheetId="3" r:id="rId3"/>
    <sheet name="Breakdown by Ethnicity" sheetId="5" r:id="rId4"/>
    <sheet name="Breakdown by Age and Gender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3" i="2" l="1"/>
  <c r="D122" i="2"/>
  <c r="D121" i="2"/>
  <c r="D120" i="2"/>
  <c r="D119" i="2"/>
  <c r="D124" i="2" s="1"/>
  <c r="D118" i="2"/>
  <c r="D117" i="2"/>
  <c r="E124" i="2"/>
  <c r="E125" i="2" s="1"/>
  <c r="E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116" i="2" s="1"/>
  <c r="E91" i="2"/>
  <c r="D90" i="2"/>
  <c r="D91" i="2" s="1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89" i="2" s="1"/>
  <c r="E89" i="2"/>
  <c r="E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56" i="2" s="1"/>
  <c r="D39" i="2"/>
  <c r="D37" i="2"/>
  <c r="D36" i="2"/>
  <c r="D38" i="2" s="1"/>
  <c r="E38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35" i="2" s="1"/>
  <c r="E35" i="2"/>
  <c r="D125" i="2" l="1"/>
  <c r="E7" i="6"/>
  <c r="E6" i="6"/>
  <c r="E5" i="6"/>
  <c r="E4" i="6"/>
  <c r="E3" i="6"/>
  <c r="E2" i="6"/>
  <c r="C7" i="6"/>
  <c r="C6" i="6"/>
  <c r="C5" i="6"/>
  <c r="C4" i="6"/>
  <c r="C3" i="6"/>
  <c r="F7" i="6"/>
  <c r="C2" i="6" s="1"/>
  <c r="F6" i="6"/>
  <c r="F5" i="6"/>
  <c r="F4" i="6"/>
  <c r="F3" i="6"/>
  <c r="F2" i="6"/>
  <c r="C18" i="6" l="1"/>
  <c r="B18" i="6"/>
  <c r="D17" i="6"/>
  <c r="D18" i="6" l="1"/>
  <c r="D10" i="6"/>
  <c r="C11" i="6"/>
  <c r="C12" i="6" s="1"/>
  <c r="B11" i="6"/>
  <c r="D11" i="6" l="1"/>
  <c r="D12" i="6" s="1"/>
  <c r="B12" i="6"/>
  <c r="D7" i="6"/>
  <c r="B7" i="6"/>
  <c r="B9" i="5"/>
  <c r="C6" i="4" l="1"/>
  <c r="C5" i="4"/>
  <c r="C4" i="4"/>
  <c r="C11" i="4"/>
  <c r="D59" i="3" l="1"/>
  <c r="D58" i="3"/>
  <c r="D56" i="3"/>
  <c r="D45" i="3"/>
  <c r="C124" i="2"/>
  <c r="D9" i="4" s="1"/>
  <c r="C116" i="2"/>
  <c r="D5" i="4" s="1"/>
  <c r="C91" i="2"/>
  <c r="D8" i="4" s="1"/>
  <c r="C89" i="2"/>
  <c r="D6" i="4" s="1"/>
  <c r="C56" i="2"/>
  <c r="D7" i="4" s="1"/>
  <c r="C38" i="2"/>
  <c r="D10" i="4" s="1"/>
  <c r="B6" i="4" l="1"/>
  <c r="B8" i="4"/>
  <c r="B10" i="4"/>
  <c r="B5" i="4"/>
  <c r="B7" i="4"/>
  <c r="B9" i="4"/>
  <c r="C35" i="2"/>
  <c r="C125" i="2" l="1"/>
  <c r="D4" i="4"/>
  <c r="B4" i="4" l="1"/>
  <c r="B11" i="4" s="1"/>
  <c r="D11" i="4"/>
  <c r="F4" i="4" l="1"/>
  <c r="F11" i="4"/>
  <c r="F6" i="4"/>
  <c r="F10" i="4"/>
  <c r="F7" i="4"/>
  <c r="F8" i="4"/>
  <c r="F9" i="4"/>
  <c r="F5" i="4"/>
</calcChain>
</file>

<file path=xl/sharedStrings.xml><?xml version="1.0" encoding="utf-8"?>
<sst xmlns="http://schemas.openxmlformats.org/spreadsheetml/2006/main" count="465" uniqueCount="241">
  <si>
    <t>Province</t>
  </si>
  <si>
    <t>District</t>
  </si>
  <si>
    <t>No. of Individuals</t>
  </si>
  <si>
    <t>KPK</t>
  </si>
  <si>
    <t>abbottabad</t>
  </si>
  <si>
    <t>bannu</t>
  </si>
  <si>
    <t>batagram</t>
  </si>
  <si>
    <t>buner</t>
  </si>
  <si>
    <t>charsadda</t>
  </si>
  <si>
    <t>chitral</t>
  </si>
  <si>
    <t>d. i. khan</t>
  </si>
  <si>
    <t>dir</t>
  </si>
  <si>
    <t>hangu</t>
  </si>
  <si>
    <t>haripur</t>
  </si>
  <si>
    <t>karak</t>
  </si>
  <si>
    <t>kohat</t>
  </si>
  <si>
    <t>kohistan</t>
  </si>
  <si>
    <t>lakki marwat</t>
  </si>
  <si>
    <t>lower dir</t>
  </si>
  <si>
    <t>malakand p area</t>
  </si>
  <si>
    <t>mansehra</t>
  </si>
  <si>
    <t>mardan</t>
  </si>
  <si>
    <t>nowshera</t>
  </si>
  <si>
    <t>peshawar</t>
  </si>
  <si>
    <t>shangla</t>
  </si>
  <si>
    <t>swabi</t>
  </si>
  <si>
    <t>swat</t>
  </si>
  <si>
    <t>t a adj bannu</t>
  </si>
  <si>
    <t>t a adj peshawar</t>
  </si>
  <si>
    <t>tank</t>
  </si>
  <si>
    <t>upper dir</t>
  </si>
  <si>
    <t>FATA</t>
  </si>
  <si>
    <t>bajaur agency</t>
  </si>
  <si>
    <t>khyber agency</t>
  </si>
  <si>
    <t>kurram agency</t>
  </si>
  <si>
    <t>mohmand agency</t>
  </si>
  <si>
    <t>n waziristan agency</t>
  </si>
  <si>
    <t>s waziristan agency</t>
  </si>
  <si>
    <t>Northern Areas</t>
  </si>
  <si>
    <t>diamir</t>
  </si>
  <si>
    <t>gilgit</t>
  </si>
  <si>
    <t>Sindh</t>
  </si>
  <si>
    <t>badin</t>
  </si>
  <si>
    <t>dadu</t>
  </si>
  <si>
    <t>ghotki</t>
  </si>
  <si>
    <t>hyderabad</t>
  </si>
  <si>
    <t>jacobabad</t>
  </si>
  <si>
    <t>jamshoro</t>
  </si>
  <si>
    <t>khairpur</t>
  </si>
  <si>
    <t>matiari</t>
  </si>
  <si>
    <t>mirpur khas</t>
  </si>
  <si>
    <t>nawab shah</t>
  </si>
  <si>
    <t>kambar shahdad kot</t>
  </si>
  <si>
    <t>sanghar</t>
  </si>
  <si>
    <t>shikarpur</t>
  </si>
  <si>
    <t>sukkur</t>
  </si>
  <si>
    <t>tando muhammad khan</t>
  </si>
  <si>
    <t>thatta</t>
  </si>
  <si>
    <t>karachi</t>
  </si>
  <si>
    <t>Punjab</t>
  </si>
  <si>
    <t>attock</t>
  </si>
  <si>
    <t>bahawalpur</t>
  </si>
  <si>
    <t>bhakkar</t>
  </si>
  <si>
    <t>chakwal</t>
  </si>
  <si>
    <t>dera ghazi khan</t>
  </si>
  <si>
    <t>faisalabad</t>
  </si>
  <si>
    <t>gujranwala</t>
  </si>
  <si>
    <t>gujrat</t>
  </si>
  <si>
    <t>hafizabad</t>
  </si>
  <si>
    <t>jhang</t>
  </si>
  <si>
    <t>jhelum</t>
  </si>
  <si>
    <t>kasur</t>
  </si>
  <si>
    <t>khanewal</t>
  </si>
  <si>
    <t>khushab</t>
  </si>
  <si>
    <t>lahore</t>
  </si>
  <si>
    <t>leiah</t>
  </si>
  <si>
    <t>mandi bahauddin</t>
  </si>
  <si>
    <t>mianwali</t>
  </si>
  <si>
    <t>multan</t>
  </si>
  <si>
    <t>muzaffargarh</t>
  </si>
  <si>
    <t>nankana sahib</t>
  </si>
  <si>
    <t>narowal</t>
  </si>
  <si>
    <t>okara</t>
  </si>
  <si>
    <t>pakpattan</t>
  </si>
  <si>
    <t>rahim yar khan</t>
  </si>
  <si>
    <t>rajanpur</t>
  </si>
  <si>
    <t>rawalpindi</t>
  </si>
  <si>
    <t>sahiwal</t>
  </si>
  <si>
    <t>sargodha</t>
  </si>
  <si>
    <t>sheikhupura</t>
  </si>
  <si>
    <t>sialkot</t>
  </si>
  <si>
    <t>vehari</t>
  </si>
  <si>
    <t>Islamabad</t>
  </si>
  <si>
    <t>islamabad</t>
  </si>
  <si>
    <t>Balochistan</t>
  </si>
  <si>
    <t>barkhan</t>
  </si>
  <si>
    <t>bolan</t>
  </si>
  <si>
    <t>chagai</t>
  </si>
  <si>
    <t>dera bugti</t>
  </si>
  <si>
    <t>jaffarabad</t>
  </si>
  <si>
    <t>kalat</t>
  </si>
  <si>
    <t>kharan</t>
  </si>
  <si>
    <t>khuzdar</t>
  </si>
  <si>
    <t>killa abdullah</t>
  </si>
  <si>
    <t>killa saifullah</t>
  </si>
  <si>
    <t>lasbela</t>
  </si>
  <si>
    <t>loralai</t>
  </si>
  <si>
    <t>mastung</t>
  </si>
  <si>
    <t>musakhel</t>
  </si>
  <si>
    <t>nasirabad</t>
  </si>
  <si>
    <t>nushki</t>
  </si>
  <si>
    <t>panjgur</t>
  </si>
  <si>
    <t>pishin</t>
  </si>
  <si>
    <t>quetta</t>
  </si>
  <si>
    <t>sherani</t>
  </si>
  <si>
    <t>sibbi</t>
  </si>
  <si>
    <t>washuk</t>
  </si>
  <si>
    <t>zhob</t>
  </si>
  <si>
    <t>ziarat</t>
  </si>
  <si>
    <t>Azad Kashmir</t>
  </si>
  <si>
    <t>bagh</t>
  </si>
  <si>
    <t>bhimber</t>
  </si>
  <si>
    <t>kotli</t>
  </si>
  <si>
    <t>mirpur</t>
  </si>
  <si>
    <t>muzaffarabad</t>
  </si>
  <si>
    <t>poonch</t>
  </si>
  <si>
    <t>sudhnoti</t>
  </si>
  <si>
    <t>Total</t>
  </si>
  <si>
    <t>Total Khyber Pakhtunkhwa</t>
  </si>
  <si>
    <t>Total Northern Areas</t>
  </si>
  <si>
    <t>Total Sindh</t>
  </si>
  <si>
    <t>Total Punjab</t>
  </si>
  <si>
    <t>Total ICT</t>
  </si>
  <si>
    <t>Total Balochistan</t>
  </si>
  <si>
    <t>Total Azad Kashmir</t>
  </si>
  <si>
    <t>Grand Total</t>
  </si>
  <si>
    <t>RV Name</t>
  </si>
  <si>
    <t>Bannu</t>
  </si>
  <si>
    <t>Bizen Khel</t>
  </si>
  <si>
    <t>Buner</t>
  </si>
  <si>
    <t>Koga</t>
  </si>
  <si>
    <t>Charsadda</t>
  </si>
  <si>
    <t>Munda</t>
  </si>
  <si>
    <t>Utmanzai</t>
  </si>
  <si>
    <t>Chitral</t>
  </si>
  <si>
    <t>D. I. Khan</t>
  </si>
  <si>
    <t>Zafarabad</t>
  </si>
  <si>
    <t>Hangu</t>
  </si>
  <si>
    <t>Darsamand</t>
  </si>
  <si>
    <t>Kata Kanri</t>
  </si>
  <si>
    <t>Lakti Banda</t>
  </si>
  <si>
    <t>Thall</t>
  </si>
  <si>
    <t>Haripur</t>
  </si>
  <si>
    <t>Basu Mera</t>
  </si>
  <si>
    <t>Padhana</t>
  </si>
  <si>
    <t>Panian</t>
  </si>
  <si>
    <t>Kohat</t>
  </si>
  <si>
    <t>Chichana</t>
  </si>
  <si>
    <t>Gamkol</t>
  </si>
  <si>
    <t>Ghulam Banda</t>
  </si>
  <si>
    <t>Oblan</t>
  </si>
  <si>
    <t>Lakki Marwat</t>
  </si>
  <si>
    <t>Gandhi Khan Khel</t>
  </si>
  <si>
    <t>Lower Dir</t>
  </si>
  <si>
    <t>Chakdara</t>
  </si>
  <si>
    <t>Timer</t>
  </si>
  <si>
    <t>Toor</t>
  </si>
  <si>
    <t>Mansehra</t>
  </si>
  <si>
    <t>Ichirian</t>
  </si>
  <si>
    <t>Khaki</t>
  </si>
  <si>
    <t>Mardan</t>
  </si>
  <si>
    <t>Baghicha</t>
  </si>
  <si>
    <t>Jalala</t>
  </si>
  <si>
    <t>Zangal Patai</t>
  </si>
  <si>
    <t>Nowshera</t>
  </si>
  <si>
    <t>Peshawar</t>
  </si>
  <si>
    <t>Badaber</t>
  </si>
  <si>
    <t>Kababian</t>
  </si>
  <si>
    <t>Khazana</t>
  </si>
  <si>
    <t>Khurasan</t>
  </si>
  <si>
    <t>Mera Kachori</t>
  </si>
  <si>
    <t>Naguman</t>
  </si>
  <si>
    <t>Swabi</t>
  </si>
  <si>
    <t>Barakai</t>
  </si>
  <si>
    <t>Gandaf</t>
  </si>
  <si>
    <t>Tank</t>
  </si>
  <si>
    <t>Dabara</t>
  </si>
  <si>
    <t>Upper Dir</t>
  </si>
  <si>
    <t>Barawal</t>
  </si>
  <si>
    <t>Chagai</t>
  </si>
  <si>
    <t>Lejay Karez</t>
  </si>
  <si>
    <t>Posti</t>
  </si>
  <si>
    <t>Killa Saifullah</t>
  </si>
  <si>
    <t>Malgagai</t>
  </si>
  <si>
    <t>Loralai</t>
  </si>
  <si>
    <t>Ghazgai Minara</t>
  </si>
  <si>
    <t>Kotwai</t>
  </si>
  <si>
    <t>Zar Karez</t>
  </si>
  <si>
    <t>Pishin</t>
  </si>
  <si>
    <t>Saranan</t>
  </si>
  <si>
    <t>Surkhab</t>
  </si>
  <si>
    <t>Quetta</t>
  </si>
  <si>
    <t>Mohammad Kheil</t>
  </si>
  <si>
    <t>Mianwali</t>
  </si>
  <si>
    <t>Kot Chandna</t>
  </si>
  <si>
    <t>Shamshatoo</t>
  </si>
  <si>
    <t>Hajizai</t>
  </si>
  <si>
    <t>Akora Khattak</t>
  </si>
  <si>
    <t>Khairabad</t>
  </si>
  <si>
    <t>Turkmen</t>
  </si>
  <si>
    <t>Kahi</t>
  </si>
  <si>
    <t>Malakand</t>
  </si>
  <si>
    <t>Kalakatak</t>
  </si>
  <si>
    <t>Bareri</t>
  </si>
  <si>
    <t>Outside RVs</t>
  </si>
  <si>
    <t>RVs</t>
  </si>
  <si>
    <t>Total Individuals</t>
  </si>
  <si>
    <t>Ind %</t>
  </si>
  <si>
    <t>Source: Afghan National Registration Database (ANR)</t>
  </si>
  <si>
    <t>Remaining Registered Afghan Population in Pakistan as of 31 December 2020</t>
  </si>
  <si>
    <t>Ethnicity</t>
  </si>
  <si>
    <t>Tajik</t>
  </si>
  <si>
    <t>Hazara</t>
  </si>
  <si>
    <t>Pashtun</t>
  </si>
  <si>
    <t>Uzbek</t>
  </si>
  <si>
    <t>Baloch</t>
  </si>
  <si>
    <t>Others</t>
  </si>
  <si>
    <t>Age Group</t>
  </si>
  <si>
    <t>Male</t>
  </si>
  <si>
    <t>Female</t>
  </si>
  <si>
    <t>0 to 4 Years</t>
  </si>
  <si>
    <t>5 to 11 Years</t>
  </si>
  <si>
    <t>12 to 17 Years</t>
  </si>
  <si>
    <t>18 to 59 Years</t>
  </si>
  <si>
    <t>60 Years and Above</t>
  </si>
  <si>
    <t>60 to 64 Years</t>
  </si>
  <si>
    <t>65 Years and Above</t>
  </si>
  <si>
    <t>18 to 40 Years</t>
  </si>
  <si>
    <t>Male %</t>
  </si>
  <si>
    <t>Female %</t>
  </si>
  <si>
    <t>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</si>
</sst>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3" borderId="2" xfId="1" applyFont="1" applyFill="1" applyBorder="1" applyAlignment="1">
      <alignment vertical="center"/>
    </xf>
    <xf numFmtId="0" fontId="1" fillId="3" borderId="3" xfId="1" applyFont="1" applyFill="1" applyBorder="1" applyAlignment="1">
      <alignment vertical="center"/>
    </xf>
    <xf numFmtId="0" fontId="2" fillId="4" borderId="0" xfId="1" applyFill="1"/>
    <xf numFmtId="0" fontId="1" fillId="4" borderId="0" xfId="1" applyFont="1" applyFill="1" applyAlignment="1">
      <alignment horizontal="center" vertical="center"/>
    </xf>
    <xf numFmtId="0" fontId="1" fillId="3" borderId="1" xfId="1" applyFont="1" applyFill="1" applyBorder="1" applyAlignment="1">
      <alignment horizontal="center"/>
    </xf>
    <xf numFmtId="0" fontId="2" fillId="4" borderId="1" xfId="1" applyFill="1" applyBorder="1"/>
    <xf numFmtId="3" fontId="2" fillId="4" borderId="1" xfId="1" applyNumberFormat="1" applyFill="1" applyBorder="1"/>
    <xf numFmtId="164" fontId="2" fillId="4" borderId="1" xfId="1" applyNumberFormat="1" applyFill="1" applyBorder="1"/>
    <xf numFmtId="0" fontId="1" fillId="3" borderId="1" xfId="1" applyFont="1" applyFill="1" applyBorder="1"/>
    <xf numFmtId="3" fontId="1" fillId="3" borderId="1" xfId="1" applyNumberFormat="1" applyFont="1" applyFill="1" applyBorder="1"/>
    <xf numFmtId="0" fontId="4" fillId="4" borderId="0" xfId="1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0" fillId="0" borderId="1" xfId="0" applyNumberForma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0" borderId="1" xfId="0" applyNumberFormat="1" applyBorder="1"/>
    <xf numFmtId="3" fontId="2" fillId="4" borderId="1" xfId="1" applyNumberFormat="1" applyFill="1" applyBorder="1" applyAlignment="1">
      <alignment horizontal="right"/>
    </xf>
    <xf numFmtId="3" fontId="1" fillId="3" borderId="1" xfId="1" applyNumberFormat="1" applyFont="1" applyFill="1" applyBorder="1" applyAlignment="1">
      <alignment horizontal="right"/>
    </xf>
    <xf numFmtId="0" fontId="1" fillId="3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2" xfId="1" xr:uid="{7438FF64-9A33-4EFE-843F-59D4BB29AD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23021877965577"/>
          <c:y val="0.17100272801535732"/>
          <c:w val="0.4075395624406884"/>
          <c:h val="0.783190141553174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499-4F89-B6AB-8D78415E1B4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499-4F89-B6AB-8D78415E1B4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499-4F89-B6AB-8D78415E1B4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499-4F89-B6AB-8D78415E1B4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499-4F89-B6AB-8D78415E1B4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499-4F89-B6AB-8D78415E1B4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499-4F89-B6AB-8D78415E1B4D}"/>
              </c:ext>
            </c:extLst>
          </c:dPt>
          <c:dLbls>
            <c:dLbl>
              <c:idx val="3"/>
              <c:layout>
                <c:manualLayout>
                  <c:x val="-0.12672344949720665"/>
                  <c:y val="5.26520313838269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99-4F89-B6AB-8D78415E1B4D}"/>
                </c:ext>
              </c:extLst>
            </c:dLbl>
            <c:dLbl>
              <c:idx val="5"/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499-4F89-B6AB-8D78415E1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Summary!$A$4:$A$10</c:f>
              <c:strCache>
                <c:ptCount val="7"/>
                <c:pt idx="0">
                  <c:v>KPK</c:v>
                </c:pt>
                <c:pt idx="1">
                  <c:v>Balochistan</c:v>
                </c:pt>
                <c:pt idx="2">
                  <c:v>Punjab</c:v>
                </c:pt>
                <c:pt idx="3">
                  <c:v>Sindh</c:v>
                </c:pt>
                <c:pt idx="4">
                  <c:v>Islamabad</c:v>
                </c:pt>
                <c:pt idx="5">
                  <c:v>Azad Kashmir</c:v>
                </c:pt>
                <c:pt idx="6">
                  <c:v>Northern Areas</c:v>
                </c:pt>
              </c:strCache>
            </c:strRef>
          </c:cat>
          <c:val>
            <c:numRef>
              <c:f>Summary!$D$4:$D$10</c:f>
              <c:numCache>
                <c:formatCode>#,##0</c:formatCode>
                <c:ptCount val="7"/>
                <c:pt idx="0">
                  <c:v>834387</c:v>
                </c:pt>
                <c:pt idx="1">
                  <c:v>327247</c:v>
                </c:pt>
                <c:pt idx="2">
                  <c:v>168351</c:v>
                </c:pt>
                <c:pt idx="3">
                  <c:v>66111</c:v>
                </c:pt>
                <c:pt idx="4">
                  <c:v>35003</c:v>
                </c:pt>
                <c:pt idx="5">
                  <c:v>4341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99-4F89-B6AB-8D78415E1B4D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D499-4F89-B6AB-8D78415E1B4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D499-4F89-B6AB-8D78415E1B4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D499-4F89-B6AB-8D78415E1B4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D499-4F89-B6AB-8D78415E1B4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D499-4F89-B6AB-8D78415E1B4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D499-4F89-B6AB-8D78415E1B4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D499-4F89-B6AB-8D78415E1B4D}"/>
              </c:ext>
            </c:extLst>
          </c:dPt>
          <c:cat>
            <c:strRef>
              <c:f>Summary!$A$4:$A$10</c:f>
              <c:strCache>
                <c:ptCount val="7"/>
                <c:pt idx="0">
                  <c:v>KPK</c:v>
                </c:pt>
                <c:pt idx="1">
                  <c:v>Balochistan</c:v>
                </c:pt>
                <c:pt idx="2">
                  <c:v>Punjab</c:v>
                </c:pt>
                <c:pt idx="3">
                  <c:v>Sindh</c:v>
                </c:pt>
                <c:pt idx="4">
                  <c:v>Islamabad</c:v>
                </c:pt>
                <c:pt idx="5">
                  <c:v>Azad Kashmir</c:v>
                </c:pt>
                <c:pt idx="6">
                  <c:v>Northern Areas</c:v>
                </c:pt>
              </c:strCache>
            </c:strRef>
          </c:cat>
          <c:val>
            <c:numRef>
              <c:f>Summary!$E$4:$E$10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D-D499-4F89-B6AB-8D78415E1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4761</xdr:rowOff>
    </xdr:from>
    <xdr:to>
      <xdr:col>5</xdr:col>
      <xdr:colOff>1019174</xdr:colOff>
      <xdr:row>31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13CBF4-62D9-4F23-B693-486C9FF1C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8A5E-9520-4EEC-8E60-F18259A5F078}">
  <dimension ref="A1:G36"/>
  <sheetViews>
    <sheetView zoomScaleNormal="100" workbookViewId="0">
      <selection activeCell="C9" sqref="C9"/>
    </sheetView>
  </sheetViews>
  <sheetFormatPr defaultColWidth="0" defaultRowHeight="15" customHeight="1" zeroHeight="1" x14ac:dyDescent="0.35"/>
  <cols>
    <col min="1" max="4" width="15.26953125" style="9" customWidth="1"/>
    <col min="5" max="5" width="11.453125" style="9" customWidth="1"/>
    <col min="6" max="6" width="12.7265625" style="9" customWidth="1"/>
    <col min="7" max="7" width="2.26953125" style="9" customWidth="1"/>
    <col min="8" max="16384" width="18.26953125" style="9" hidden="1"/>
  </cols>
  <sheetData>
    <row r="1" spans="1:6" ht="16" thickBot="1" x14ac:dyDescent="0.4">
      <c r="A1" s="7" t="s">
        <v>219</v>
      </c>
      <c r="B1" s="8"/>
      <c r="C1" s="8"/>
      <c r="D1" s="8"/>
      <c r="E1" s="8"/>
      <c r="F1" s="8"/>
    </row>
    <row r="2" spans="1:6" thickTop="1" x14ac:dyDescent="0.35">
      <c r="A2" s="10"/>
      <c r="B2" s="10"/>
      <c r="C2" s="10"/>
      <c r="D2" s="10"/>
      <c r="E2" s="10"/>
    </row>
    <row r="3" spans="1:6" ht="14.5" x14ac:dyDescent="0.35">
      <c r="A3" s="11" t="s">
        <v>0</v>
      </c>
      <c r="B3" s="11" t="s">
        <v>214</v>
      </c>
      <c r="C3" s="11" t="s">
        <v>215</v>
      </c>
      <c r="D3" s="28" t="s">
        <v>216</v>
      </c>
      <c r="E3" s="28"/>
      <c r="F3" s="11" t="s">
        <v>217</v>
      </c>
    </row>
    <row r="4" spans="1:6" ht="14.5" x14ac:dyDescent="0.35">
      <c r="A4" s="12" t="s">
        <v>3</v>
      </c>
      <c r="B4" s="13">
        <f t="shared" ref="B4:B10" si="0">+D4-C4</f>
        <v>455058</v>
      </c>
      <c r="C4" s="13">
        <f>+'Breakdown by RVs'!D45</f>
        <v>379329</v>
      </c>
      <c r="D4" s="26">
        <f>+'Breakdown by Districts'!C35</f>
        <v>834387</v>
      </c>
      <c r="E4" s="26"/>
      <c r="F4" s="14">
        <f t="shared" ref="F4:F11" si="1">+D4*100/D$11</f>
        <v>58.12740996694405</v>
      </c>
    </row>
    <row r="5" spans="1:6" ht="14.5" x14ac:dyDescent="0.35">
      <c r="A5" s="12" t="s">
        <v>94</v>
      </c>
      <c r="B5" s="13">
        <f t="shared" si="0"/>
        <v>278482</v>
      </c>
      <c r="C5" s="13">
        <f>+'Breakdown by RVs'!D56</f>
        <v>48765</v>
      </c>
      <c r="D5" s="26">
        <f>+'Breakdown by Districts'!C116</f>
        <v>327247</v>
      </c>
      <c r="E5" s="26"/>
      <c r="F5" s="14">
        <f t="shared" si="1"/>
        <v>22.797599350723992</v>
      </c>
    </row>
    <row r="6" spans="1:6" ht="14.5" x14ac:dyDescent="0.35">
      <c r="A6" s="12" t="s">
        <v>59</v>
      </c>
      <c r="B6" s="13">
        <f t="shared" si="0"/>
        <v>151974</v>
      </c>
      <c r="C6" s="13">
        <f>+'Breakdown by RVs'!D58</f>
        <v>16377</v>
      </c>
      <c r="D6" s="26">
        <f>+'Breakdown by Districts'!C89</f>
        <v>168351</v>
      </c>
      <c r="E6" s="26"/>
      <c r="F6" s="14">
        <f t="shared" si="1"/>
        <v>11.728140054129556</v>
      </c>
    </row>
    <row r="7" spans="1:6" ht="14.5" x14ac:dyDescent="0.35">
      <c r="A7" s="12" t="s">
        <v>41</v>
      </c>
      <c r="B7" s="13">
        <f t="shared" si="0"/>
        <v>66111</v>
      </c>
      <c r="C7" s="13">
        <v>0</v>
      </c>
      <c r="D7" s="26">
        <f>+'Breakdown by Districts'!C56</f>
        <v>66111</v>
      </c>
      <c r="E7" s="26"/>
      <c r="F7" s="14">
        <f t="shared" si="1"/>
        <v>4.6056101069703121</v>
      </c>
    </row>
    <row r="8" spans="1:6" ht="14.5" x14ac:dyDescent="0.35">
      <c r="A8" s="12" t="s">
        <v>92</v>
      </c>
      <c r="B8" s="13">
        <f t="shared" si="0"/>
        <v>35003</v>
      </c>
      <c r="C8" s="13">
        <v>0</v>
      </c>
      <c r="D8" s="26">
        <f>+'Breakdown by Districts'!C91</f>
        <v>35003</v>
      </c>
      <c r="E8" s="26"/>
      <c r="F8" s="14">
        <f t="shared" si="1"/>
        <v>2.4384772666316019</v>
      </c>
    </row>
    <row r="9" spans="1:6" ht="14.5" x14ac:dyDescent="0.35">
      <c r="A9" s="12" t="s">
        <v>119</v>
      </c>
      <c r="B9" s="13">
        <f t="shared" si="0"/>
        <v>4341</v>
      </c>
      <c r="C9" s="13">
        <v>0</v>
      </c>
      <c r="D9" s="26">
        <f>+'Breakdown by Districts'!C124</f>
        <v>4341</v>
      </c>
      <c r="E9" s="26"/>
      <c r="F9" s="14">
        <f t="shared" si="1"/>
        <v>0.30241493056160285</v>
      </c>
    </row>
    <row r="10" spans="1:6" ht="14.5" x14ac:dyDescent="0.35">
      <c r="A10" s="12" t="s">
        <v>38</v>
      </c>
      <c r="B10" s="13">
        <f t="shared" si="0"/>
        <v>5</v>
      </c>
      <c r="C10" s="13">
        <v>0</v>
      </c>
      <c r="D10" s="26">
        <f>+'Breakdown by Districts'!C38</f>
        <v>5</v>
      </c>
      <c r="E10" s="26"/>
      <c r="F10" s="14">
        <f t="shared" si="1"/>
        <v>3.4832403888689572E-4</v>
      </c>
    </row>
    <row r="11" spans="1:6" ht="14.5" x14ac:dyDescent="0.35">
      <c r="A11" s="15" t="s">
        <v>127</v>
      </c>
      <c r="B11" s="16">
        <f>SUM(B4:B10)</f>
        <v>990974</v>
      </c>
      <c r="C11" s="16">
        <f>SUM(C4:C10)</f>
        <v>444471</v>
      </c>
      <c r="D11" s="27">
        <f>SUM(D4:E10)</f>
        <v>1435445</v>
      </c>
      <c r="E11" s="27"/>
      <c r="F11" s="15">
        <f t="shared" si="1"/>
        <v>100</v>
      </c>
    </row>
    <row r="12" spans="1:6" ht="14.5" x14ac:dyDescent="0.35"/>
    <row r="13" spans="1:6" ht="14.5" x14ac:dyDescent="0.35"/>
    <row r="14" spans="1:6" ht="14.5" x14ac:dyDescent="0.35"/>
    <row r="15" spans="1:6" ht="14.5" x14ac:dyDescent="0.35"/>
    <row r="16" spans="1:6" ht="14.5" x14ac:dyDescent="0.35"/>
    <row r="17" ht="14.5" x14ac:dyDescent="0.35"/>
    <row r="18" ht="14.5" x14ac:dyDescent="0.35"/>
    <row r="19" ht="14.5" x14ac:dyDescent="0.35"/>
    <row r="20" ht="14.5" x14ac:dyDescent="0.35"/>
    <row r="21" ht="14.5" x14ac:dyDescent="0.35"/>
    <row r="22" ht="14.5" x14ac:dyDescent="0.35"/>
    <row r="23" ht="14.5" x14ac:dyDescent="0.35"/>
    <row r="24" ht="14.5" x14ac:dyDescent="0.35"/>
    <row r="25" ht="14.5" x14ac:dyDescent="0.35"/>
    <row r="26" ht="14.5" x14ac:dyDescent="0.35"/>
    <row r="27" ht="14.5" x14ac:dyDescent="0.35"/>
    <row r="28" ht="14.5" x14ac:dyDescent="0.35"/>
    <row r="29" ht="14.5" x14ac:dyDescent="0.35"/>
    <row r="30" ht="14.5" x14ac:dyDescent="0.35"/>
    <row r="31" ht="14.5" x14ac:dyDescent="0.35"/>
    <row r="32" ht="14.5" x14ac:dyDescent="0.35"/>
    <row r="33" spans="1:1" ht="14.5" x14ac:dyDescent="0.35"/>
    <row r="34" spans="1:1" ht="14.5" x14ac:dyDescent="0.35"/>
    <row r="35" spans="1:1" ht="14.5" x14ac:dyDescent="0.35">
      <c r="A35" s="17" t="s">
        <v>218</v>
      </c>
    </row>
    <row r="36" spans="1:1" ht="14.5" x14ac:dyDescent="0.35"/>
  </sheetData>
  <mergeCells count="9">
    <mergeCell ref="D9:E9"/>
    <mergeCell ref="D10:E10"/>
    <mergeCell ref="D11:E11"/>
    <mergeCell ref="D3:E3"/>
    <mergeCell ref="D4:E4"/>
    <mergeCell ref="D5:E5"/>
    <mergeCell ref="D6:E6"/>
    <mergeCell ref="D7:E7"/>
    <mergeCell ref="D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4727-F18F-4877-B26D-34991AEA2781}">
  <dimension ref="A1:E125"/>
  <sheetViews>
    <sheetView workbookViewId="0">
      <selection activeCell="G15" sqref="G15"/>
    </sheetView>
  </sheetViews>
  <sheetFormatPr defaultRowHeight="14.5" x14ac:dyDescent="0.35"/>
  <cols>
    <col min="1" max="1" width="14.7265625" bestFit="1" customWidth="1"/>
    <col min="2" max="2" width="22.26953125" bestFit="1" customWidth="1"/>
    <col min="3" max="3" width="16.7265625" bestFit="1" customWidth="1"/>
  </cols>
  <sheetData>
    <row r="1" spans="1:5" x14ac:dyDescent="0.35">
      <c r="A1" s="24" t="s">
        <v>0</v>
      </c>
      <c r="B1" s="24" t="s">
        <v>1</v>
      </c>
      <c r="C1" s="24" t="s">
        <v>2</v>
      </c>
      <c r="D1" s="24" t="s">
        <v>240</v>
      </c>
      <c r="E1" s="24" t="s">
        <v>215</v>
      </c>
    </row>
    <row r="2" spans="1:5" x14ac:dyDescent="0.35">
      <c r="A2" s="1" t="s">
        <v>3</v>
      </c>
      <c r="B2" s="1" t="s">
        <v>23</v>
      </c>
      <c r="C2" s="4">
        <v>308933</v>
      </c>
      <c r="D2" s="4">
        <f>+C2-E2</f>
        <v>233649</v>
      </c>
      <c r="E2" s="1">
        <v>75284</v>
      </c>
    </row>
    <row r="3" spans="1:5" x14ac:dyDescent="0.35">
      <c r="A3" s="1" t="s">
        <v>3</v>
      </c>
      <c r="B3" s="1" t="s">
        <v>22</v>
      </c>
      <c r="C3" s="4">
        <v>86972</v>
      </c>
      <c r="D3" s="4">
        <f t="shared" ref="D3:D34" si="0">+C3-E3</f>
        <v>42344</v>
      </c>
      <c r="E3" s="1">
        <v>44628</v>
      </c>
    </row>
    <row r="4" spans="1:5" x14ac:dyDescent="0.35">
      <c r="A4" s="1" t="s">
        <v>3</v>
      </c>
      <c r="B4" s="1" t="s">
        <v>13</v>
      </c>
      <c r="C4" s="4">
        <v>82022</v>
      </c>
      <c r="D4" s="4">
        <f t="shared" si="0"/>
        <v>25661</v>
      </c>
      <c r="E4" s="1">
        <v>56361</v>
      </c>
    </row>
    <row r="5" spans="1:5" x14ac:dyDescent="0.35">
      <c r="A5" s="1" t="s">
        <v>3</v>
      </c>
      <c r="B5" s="1" t="s">
        <v>15</v>
      </c>
      <c r="C5" s="4">
        <v>69962</v>
      </c>
      <c r="D5" s="4">
        <f t="shared" si="0"/>
        <v>16272</v>
      </c>
      <c r="E5" s="1">
        <v>53690</v>
      </c>
    </row>
    <row r="6" spans="1:5" x14ac:dyDescent="0.35">
      <c r="A6" s="1" t="s">
        <v>3</v>
      </c>
      <c r="B6" s="1" t="s">
        <v>25</v>
      </c>
      <c r="C6" s="4">
        <v>49198</v>
      </c>
      <c r="D6" s="4">
        <f t="shared" si="0"/>
        <v>16707</v>
      </c>
      <c r="E6" s="1">
        <v>32491</v>
      </c>
    </row>
    <row r="7" spans="1:5" x14ac:dyDescent="0.35">
      <c r="A7" s="1" t="s">
        <v>3</v>
      </c>
      <c r="B7" s="1" t="s">
        <v>20</v>
      </c>
      <c r="C7" s="4">
        <v>41375</v>
      </c>
      <c r="D7" s="4">
        <f t="shared" si="0"/>
        <v>22247</v>
      </c>
      <c r="E7" s="1">
        <v>19128</v>
      </c>
    </row>
    <row r="8" spans="1:5" x14ac:dyDescent="0.35">
      <c r="A8" s="1" t="s">
        <v>3</v>
      </c>
      <c r="B8" s="1" t="s">
        <v>12</v>
      </c>
      <c r="C8" s="4">
        <v>39068</v>
      </c>
      <c r="D8" s="4">
        <f t="shared" si="0"/>
        <v>10862</v>
      </c>
      <c r="E8" s="1">
        <v>28206</v>
      </c>
    </row>
    <row r="9" spans="1:5" x14ac:dyDescent="0.35">
      <c r="A9" s="1" t="s">
        <v>3</v>
      </c>
      <c r="B9" s="1" t="s">
        <v>18</v>
      </c>
      <c r="C9" s="4">
        <v>34159</v>
      </c>
      <c r="D9" s="4">
        <f t="shared" si="0"/>
        <v>6653</v>
      </c>
      <c r="E9" s="1">
        <v>27506</v>
      </c>
    </row>
    <row r="10" spans="1:5" x14ac:dyDescent="0.35">
      <c r="A10" s="1" t="s">
        <v>3</v>
      </c>
      <c r="B10" s="1" t="s">
        <v>21</v>
      </c>
      <c r="C10" s="4">
        <v>21930</v>
      </c>
      <c r="D10" s="4">
        <f t="shared" si="0"/>
        <v>10215</v>
      </c>
      <c r="E10" s="1">
        <v>11715</v>
      </c>
    </row>
    <row r="11" spans="1:5" x14ac:dyDescent="0.35">
      <c r="A11" s="1" t="s">
        <v>3</v>
      </c>
      <c r="B11" s="1" t="s">
        <v>8</v>
      </c>
      <c r="C11" s="4">
        <v>17284</v>
      </c>
      <c r="D11" s="4">
        <f t="shared" si="0"/>
        <v>8689</v>
      </c>
      <c r="E11" s="1">
        <v>8595</v>
      </c>
    </row>
    <row r="12" spans="1:5" x14ac:dyDescent="0.35">
      <c r="A12" s="1" t="s">
        <v>3</v>
      </c>
      <c r="B12" s="1" t="s">
        <v>4</v>
      </c>
      <c r="C12" s="4">
        <v>14075</v>
      </c>
      <c r="D12" s="4">
        <f t="shared" si="0"/>
        <v>14075</v>
      </c>
      <c r="E12" s="1">
        <v>0</v>
      </c>
    </row>
    <row r="13" spans="1:5" x14ac:dyDescent="0.35">
      <c r="A13" s="1" t="s">
        <v>3</v>
      </c>
      <c r="B13" s="1" t="s">
        <v>7</v>
      </c>
      <c r="C13" s="4">
        <v>10100</v>
      </c>
      <c r="D13" s="4">
        <f t="shared" si="0"/>
        <v>1132</v>
      </c>
      <c r="E13" s="1">
        <v>8968</v>
      </c>
    </row>
    <row r="14" spans="1:5" x14ac:dyDescent="0.35">
      <c r="A14" s="1" t="s">
        <v>3</v>
      </c>
      <c r="B14" s="1" t="s">
        <v>17</v>
      </c>
      <c r="C14" s="4">
        <v>9085</v>
      </c>
      <c r="D14" s="4">
        <f t="shared" si="0"/>
        <v>4430</v>
      </c>
      <c r="E14" s="1">
        <v>4655</v>
      </c>
    </row>
    <row r="15" spans="1:5" x14ac:dyDescent="0.35">
      <c r="A15" s="1" t="s">
        <v>3</v>
      </c>
      <c r="B15" s="1" t="s">
        <v>10</v>
      </c>
      <c r="C15" s="4">
        <v>8261</v>
      </c>
      <c r="D15" s="4">
        <f t="shared" si="0"/>
        <v>4837</v>
      </c>
      <c r="E15" s="1">
        <v>3424</v>
      </c>
    </row>
    <row r="16" spans="1:5" x14ac:dyDescent="0.35">
      <c r="A16" s="1" t="s">
        <v>3</v>
      </c>
      <c r="B16" s="1" t="s">
        <v>19</v>
      </c>
      <c r="C16" s="4">
        <v>7561</v>
      </c>
      <c r="D16" s="4">
        <f t="shared" si="0"/>
        <v>7443</v>
      </c>
      <c r="E16" s="1">
        <v>118</v>
      </c>
    </row>
    <row r="17" spans="1:5" x14ac:dyDescent="0.35">
      <c r="A17" s="1" t="s">
        <v>3</v>
      </c>
      <c r="B17" s="1" t="s">
        <v>5</v>
      </c>
      <c r="C17" s="4">
        <v>6998</v>
      </c>
      <c r="D17" s="4">
        <f t="shared" si="0"/>
        <v>5313</v>
      </c>
      <c r="E17" s="1">
        <v>1685</v>
      </c>
    </row>
    <row r="18" spans="1:5" x14ac:dyDescent="0.35">
      <c r="A18" s="1" t="s">
        <v>3</v>
      </c>
      <c r="B18" s="1" t="s">
        <v>9</v>
      </c>
      <c r="C18" s="4">
        <v>6231</v>
      </c>
      <c r="D18" s="4">
        <f t="shared" si="0"/>
        <v>4435</v>
      </c>
      <c r="E18" s="1">
        <v>1796</v>
      </c>
    </row>
    <row r="19" spans="1:5" x14ac:dyDescent="0.35">
      <c r="A19" s="1" t="s">
        <v>3</v>
      </c>
      <c r="B19" s="1" t="s">
        <v>30</v>
      </c>
      <c r="C19" s="4">
        <v>1888</v>
      </c>
      <c r="D19" s="4">
        <f t="shared" si="0"/>
        <v>1587</v>
      </c>
      <c r="E19" s="1">
        <v>301</v>
      </c>
    </row>
    <row r="20" spans="1:5" x14ac:dyDescent="0.35">
      <c r="A20" s="1" t="s">
        <v>3</v>
      </c>
      <c r="B20" s="1" t="s">
        <v>26</v>
      </c>
      <c r="C20" s="4">
        <v>1746</v>
      </c>
      <c r="D20" s="4">
        <f t="shared" si="0"/>
        <v>1746</v>
      </c>
      <c r="E20" s="1">
        <v>0</v>
      </c>
    </row>
    <row r="21" spans="1:5" x14ac:dyDescent="0.35">
      <c r="A21" s="1" t="s">
        <v>3</v>
      </c>
      <c r="B21" s="1" t="s">
        <v>14</v>
      </c>
      <c r="C21" s="4">
        <v>1417</v>
      </c>
      <c r="D21" s="4">
        <f t="shared" si="0"/>
        <v>1417</v>
      </c>
      <c r="E21" s="1">
        <v>0</v>
      </c>
    </row>
    <row r="22" spans="1:5" x14ac:dyDescent="0.35">
      <c r="A22" s="1" t="s">
        <v>3</v>
      </c>
      <c r="B22" s="1" t="s">
        <v>29</v>
      </c>
      <c r="C22" s="4">
        <v>1079</v>
      </c>
      <c r="D22" s="4">
        <f t="shared" si="0"/>
        <v>301</v>
      </c>
      <c r="E22" s="1">
        <v>778</v>
      </c>
    </row>
    <row r="23" spans="1:5" x14ac:dyDescent="0.35">
      <c r="A23" s="1" t="s">
        <v>3</v>
      </c>
      <c r="B23" s="1" t="s">
        <v>11</v>
      </c>
      <c r="C23" s="4">
        <v>989</v>
      </c>
      <c r="D23" s="4">
        <f t="shared" si="0"/>
        <v>989</v>
      </c>
      <c r="E23" s="1">
        <v>0</v>
      </c>
    </row>
    <row r="24" spans="1:5" x14ac:dyDescent="0.35">
      <c r="A24" s="1" t="s">
        <v>3</v>
      </c>
      <c r="B24" s="1" t="s">
        <v>6</v>
      </c>
      <c r="C24" s="4">
        <v>111</v>
      </c>
      <c r="D24" s="4">
        <f t="shared" si="0"/>
        <v>111</v>
      </c>
      <c r="E24" s="1">
        <v>0</v>
      </c>
    </row>
    <row r="25" spans="1:5" x14ac:dyDescent="0.35">
      <c r="A25" s="1" t="s">
        <v>3</v>
      </c>
      <c r="B25" s="1" t="s">
        <v>27</v>
      </c>
      <c r="C25" s="4">
        <v>13</v>
      </c>
      <c r="D25" s="4">
        <f t="shared" si="0"/>
        <v>13</v>
      </c>
      <c r="E25" s="1">
        <v>0</v>
      </c>
    </row>
    <row r="26" spans="1:5" x14ac:dyDescent="0.35">
      <c r="A26" s="1" t="s">
        <v>3</v>
      </c>
      <c r="B26" s="1" t="s">
        <v>16</v>
      </c>
      <c r="C26" s="4">
        <v>11</v>
      </c>
      <c r="D26" s="4">
        <f t="shared" si="0"/>
        <v>11</v>
      </c>
      <c r="E26" s="1">
        <v>0</v>
      </c>
    </row>
    <row r="27" spans="1:5" x14ac:dyDescent="0.35">
      <c r="A27" s="1" t="s">
        <v>3</v>
      </c>
      <c r="B27" s="1" t="s">
        <v>24</v>
      </c>
      <c r="C27" s="4">
        <v>3</v>
      </c>
      <c r="D27" s="4">
        <f t="shared" si="0"/>
        <v>3</v>
      </c>
      <c r="E27" s="1">
        <v>0</v>
      </c>
    </row>
    <row r="28" spans="1:5" x14ac:dyDescent="0.35">
      <c r="A28" s="1" t="s">
        <v>3</v>
      </c>
      <c r="B28" s="1" t="s">
        <v>28</v>
      </c>
      <c r="C28" s="4">
        <v>2</v>
      </c>
      <c r="D28" s="4">
        <f t="shared" si="0"/>
        <v>2</v>
      </c>
      <c r="E28" s="1">
        <v>0</v>
      </c>
    </row>
    <row r="29" spans="1:5" x14ac:dyDescent="0.35">
      <c r="A29" s="1" t="s">
        <v>31</v>
      </c>
      <c r="B29" s="1" t="s">
        <v>33</v>
      </c>
      <c r="C29" s="4">
        <v>8185</v>
      </c>
      <c r="D29" s="4">
        <f t="shared" si="0"/>
        <v>8185</v>
      </c>
      <c r="E29" s="1">
        <v>0</v>
      </c>
    </row>
    <row r="30" spans="1:5" x14ac:dyDescent="0.35">
      <c r="A30" s="1" t="s">
        <v>31</v>
      </c>
      <c r="B30" s="1" t="s">
        <v>37</v>
      </c>
      <c r="C30" s="4">
        <v>2755</v>
      </c>
      <c r="D30" s="4">
        <f t="shared" si="0"/>
        <v>2755</v>
      </c>
      <c r="E30" s="1">
        <v>0</v>
      </c>
    </row>
    <row r="31" spans="1:5" x14ac:dyDescent="0.35">
      <c r="A31" s="1" t="s">
        <v>31</v>
      </c>
      <c r="B31" s="1" t="s">
        <v>35</v>
      </c>
      <c r="C31" s="4">
        <v>2443</v>
      </c>
      <c r="D31" s="4">
        <f t="shared" si="0"/>
        <v>2443</v>
      </c>
      <c r="E31" s="1">
        <v>0</v>
      </c>
    </row>
    <row r="32" spans="1:5" x14ac:dyDescent="0.35">
      <c r="A32" s="1" t="s">
        <v>31</v>
      </c>
      <c r="B32" s="1" t="s">
        <v>36</v>
      </c>
      <c r="C32" s="4">
        <v>300</v>
      </c>
      <c r="D32" s="4">
        <f t="shared" si="0"/>
        <v>300</v>
      </c>
      <c r="E32" s="1">
        <v>0</v>
      </c>
    </row>
    <row r="33" spans="1:5" x14ac:dyDescent="0.35">
      <c r="A33" s="1" t="s">
        <v>31</v>
      </c>
      <c r="B33" s="1" t="s">
        <v>32</v>
      </c>
      <c r="C33" s="4">
        <v>224</v>
      </c>
      <c r="D33" s="4">
        <f t="shared" si="0"/>
        <v>224</v>
      </c>
      <c r="E33" s="1">
        <v>0</v>
      </c>
    </row>
    <row r="34" spans="1:5" x14ac:dyDescent="0.35">
      <c r="A34" s="1" t="s">
        <v>31</v>
      </c>
      <c r="B34" s="1" t="s">
        <v>34</v>
      </c>
      <c r="C34" s="4">
        <v>7</v>
      </c>
      <c r="D34" s="4">
        <f t="shared" si="0"/>
        <v>7</v>
      </c>
      <c r="E34" s="1">
        <v>0</v>
      </c>
    </row>
    <row r="35" spans="1:5" x14ac:dyDescent="0.35">
      <c r="A35" s="29" t="s">
        <v>128</v>
      </c>
      <c r="B35" s="29"/>
      <c r="C35" s="5">
        <f>SUM(C2:C34)</f>
        <v>834387</v>
      </c>
      <c r="D35" s="5">
        <f>SUM(D2:D34)</f>
        <v>455058</v>
      </c>
      <c r="E35" s="19">
        <f>SUM(E2:E34)</f>
        <v>379329</v>
      </c>
    </row>
    <row r="36" spans="1:5" x14ac:dyDescent="0.35">
      <c r="A36" s="1" t="s">
        <v>38</v>
      </c>
      <c r="B36" s="1" t="s">
        <v>40</v>
      </c>
      <c r="C36" s="4">
        <v>3</v>
      </c>
      <c r="D36" s="4">
        <f>+C36-E36</f>
        <v>3</v>
      </c>
      <c r="E36" s="1">
        <v>0</v>
      </c>
    </row>
    <row r="37" spans="1:5" x14ac:dyDescent="0.35">
      <c r="A37" s="1" t="s">
        <v>38</v>
      </c>
      <c r="B37" s="1" t="s">
        <v>39</v>
      </c>
      <c r="C37" s="4">
        <v>2</v>
      </c>
      <c r="D37" s="4">
        <f>+C37-E37</f>
        <v>2</v>
      </c>
      <c r="E37" s="1">
        <v>0</v>
      </c>
    </row>
    <row r="38" spans="1:5" x14ac:dyDescent="0.35">
      <c r="A38" s="29" t="s">
        <v>129</v>
      </c>
      <c r="B38" s="29"/>
      <c r="C38" s="5">
        <f>SUM(C36:C37)</f>
        <v>5</v>
      </c>
      <c r="D38" s="5">
        <f>SUM(D36:D37)</f>
        <v>5</v>
      </c>
      <c r="E38" s="19">
        <f>SUM(E36:E37)</f>
        <v>0</v>
      </c>
    </row>
    <row r="39" spans="1:5" x14ac:dyDescent="0.35">
      <c r="A39" s="1" t="s">
        <v>41</v>
      </c>
      <c r="B39" s="1" t="s">
        <v>58</v>
      </c>
      <c r="C39" s="4">
        <v>65745</v>
      </c>
      <c r="D39" s="4">
        <f>+C39-E39</f>
        <v>65745</v>
      </c>
      <c r="E39" s="1">
        <v>0</v>
      </c>
    </row>
    <row r="40" spans="1:5" x14ac:dyDescent="0.35">
      <c r="A40" s="1" t="s">
        <v>41</v>
      </c>
      <c r="B40" s="1" t="s">
        <v>45</v>
      </c>
      <c r="C40" s="4">
        <v>186</v>
      </c>
      <c r="D40" s="4">
        <f t="shared" ref="D40:D55" si="1">+C40-E40</f>
        <v>186</v>
      </c>
      <c r="E40" s="1">
        <v>0</v>
      </c>
    </row>
    <row r="41" spans="1:5" x14ac:dyDescent="0.35">
      <c r="A41" s="1" t="s">
        <v>41</v>
      </c>
      <c r="B41" s="1" t="s">
        <v>57</v>
      </c>
      <c r="C41" s="4">
        <v>36</v>
      </c>
      <c r="D41" s="4">
        <f t="shared" si="1"/>
        <v>36</v>
      </c>
      <c r="E41" s="1">
        <v>0</v>
      </c>
    </row>
    <row r="42" spans="1:5" x14ac:dyDescent="0.35">
      <c r="A42" s="1" t="s">
        <v>41</v>
      </c>
      <c r="B42" s="1" t="s">
        <v>53</v>
      </c>
      <c r="C42" s="4">
        <v>32</v>
      </c>
      <c r="D42" s="4">
        <f t="shared" si="1"/>
        <v>32</v>
      </c>
      <c r="E42" s="1">
        <v>0</v>
      </c>
    </row>
    <row r="43" spans="1:5" x14ac:dyDescent="0.35">
      <c r="A43" s="1" t="s">
        <v>41</v>
      </c>
      <c r="B43" s="1" t="s">
        <v>47</v>
      </c>
      <c r="C43" s="4">
        <v>19</v>
      </c>
      <c r="D43" s="4">
        <f t="shared" si="1"/>
        <v>19</v>
      </c>
      <c r="E43" s="1">
        <v>0</v>
      </c>
    </row>
    <row r="44" spans="1:5" x14ac:dyDescent="0.35">
      <c r="A44" s="1" t="s">
        <v>41</v>
      </c>
      <c r="B44" s="1" t="s">
        <v>49</v>
      </c>
      <c r="C44" s="4">
        <v>17</v>
      </c>
      <c r="D44" s="4">
        <f t="shared" si="1"/>
        <v>17</v>
      </c>
      <c r="E44" s="1">
        <v>0</v>
      </c>
    </row>
    <row r="45" spans="1:5" x14ac:dyDescent="0.35">
      <c r="A45" s="1" t="s">
        <v>41</v>
      </c>
      <c r="B45" s="1" t="s">
        <v>42</v>
      </c>
      <c r="C45" s="4">
        <v>13</v>
      </c>
      <c r="D45" s="4">
        <f t="shared" si="1"/>
        <v>13</v>
      </c>
      <c r="E45" s="1">
        <v>0</v>
      </c>
    </row>
    <row r="46" spans="1:5" x14ac:dyDescent="0.35">
      <c r="A46" s="1" t="s">
        <v>41</v>
      </c>
      <c r="B46" s="1" t="s">
        <v>52</v>
      </c>
      <c r="C46" s="4">
        <v>11</v>
      </c>
      <c r="D46" s="4">
        <f t="shared" si="1"/>
        <v>11</v>
      </c>
      <c r="E46" s="1">
        <v>0</v>
      </c>
    </row>
    <row r="47" spans="1:5" x14ac:dyDescent="0.35">
      <c r="A47" s="1" t="s">
        <v>41</v>
      </c>
      <c r="B47" s="1" t="s">
        <v>51</v>
      </c>
      <c r="C47" s="4">
        <v>11</v>
      </c>
      <c r="D47" s="4">
        <f t="shared" si="1"/>
        <v>11</v>
      </c>
      <c r="E47" s="1">
        <v>0</v>
      </c>
    </row>
    <row r="48" spans="1:5" x14ac:dyDescent="0.35">
      <c r="A48" s="1" t="s">
        <v>41</v>
      </c>
      <c r="B48" s="1" t="s">
        <v>54</v>
      </c>
      <c r="C48" s="4">
        <v>11</v>
      </c>
      <c r="D48" s="4">
        <f t="shared" si="1"/>
        <v>11</v>
      </c>
      <c r="E48" s="1">
        <v>0</v>
      </c>
    </row>
    <row r="49" spans="1:5" x14ac:dyDescent="0.35">
      <c r="A49" s="1" t="s">
        <v>41</v>
      </c>
      <c r="B49" s="1" t="s">
        <v>44</v>
      </c>
      <c r="C49" s="4">
        <v>8</v>
      </c>
      <c r="D49" s="4">
        <f t="shared" si="1"/>
        <v>8</v>
      </c>
      <c r="E49" s="1">
        <v>0</v>
      </c>
    </row>
    <row r="50" spans="1:5" x14ac:dyDescent="0.35">
      <c r="A50" s="1" t="s">
        <v>41</v>
      </c>
      <c r="B50" s="1" t="s">
        <v>43</v>
      </c>
      <c r="C50" s="4">
        <v>6</v>
      </c>
      <c r="D50" s="4">
        <f t="shared" si="1"/>
        <v>6</v>
      </c>
      <c r="E50" s="1">
        <v>0</v>
      </c>
    </row>
    <row r="51" spans="1:5" x14ac:dyDescent="0.35">
      <c r="A51" s="1" t="s">
        <v>41</v>
      </c>
      <c r="B51" s="1" t="s">
        <v>50</v>
      </c>
      <c r="C51" s="4">
        <v>4</v>
      </c>
      <c r="D51" s="4">
        <f t="shared" si="1"/>
        <v>4</v>
      </c>
      <c r="E51" s="1">
        <v>0</v>
      </c>
    </row>
    <row r="52" spans="1:5" x14ac:dyDescent="0.35">
      <c r="A52" s="1" t="s">
        <v>41</v>
      </c>
      <c r="B52" s="1" t="s">
        <v>46</v>
      </c>
      <c r="C52" s="4">
        <v>3</v>
      </c>
      <c r="D52" s="4">
        <f t="shared" si="1"/>
        <v>3</v>
      </c>
      <c r="E52" s="1">
        <v>0</v>
      </c>
    </row>
    <row r="53" spans="1:5" x14ac:dyDescent="0.35">
      <c r="A53" s="1" t="s">
        <v>41</v>
      </c>
      <c r="B53" s="1" t="s">
        <v>48</v>
      </c>
      <c r="C53" s="4">
        <v>3</v>
      </c>
      <c r="D53" s="4">
        <f t="shared" si="1"/>
        <v>3</v>
      </c>
      <c r="E53" s="1">
        <v>0</v>
      </c>
    </row>
    <row r="54" spans="1:5" x14ac:dyDescent="0.35">
      <c r="A54" s="1" t="s">
        <v>41</v>
      </c>
      <c r="B54" s="1" t="s">
        <v>55</v>
      </c>
      <c r="C54" s="4">
        <v>3</v>
      </c>
      <c r="D54" s="4">
        <f t="shared" si="1"/>
        <v>3</v>
      </c>
      <c r="E54" s="1">
        <v>0</v>
      </c>
    </row>
    <row r="55" spans="1:5" x14ac:dyDescent="0.35">
      <c r="A55" s="1" t="s">
        <v>41</v>
      </c>
      <c r="B55" s="1" t="s">
        <v>56</v>
      </c>
      <c r="C55" s="4">
        <v>3</v>
      </c>
      <c r="D55" s="4">
        <f t="shared" si="1"/>
        <v>3</v>
      </c>
      <c r="E55" s="1">
        <v>0</v>
      </c>
    </row>
    <row r="56" spans="1:5" x14ac:dyDescent="0.35">
      <c r="A56" s="29" t="s">
        <v>130</v>
      </c>
      <c r="B56" s="29"/>
      <c r="C56" s="5">
        <f>SUM(C39:C55)</f>
        <v>66111</v>
      </c>
      <c r="D56" s="5">
        <f>SUM(D39:D55)</f>
        <v>66111</v>
      </c>
      <c r="E56" s="5">
        <f>SUM(E39:E55)</f>
        <v>0</v>
      </c>
    </row>
    <row r="57" spans="1:5" x14ac:dyDescent="0.35">
      <c r="A57" s="1" t="s">
        <v>59</v>
      </c>
      <c r="B57" s="1" t="s">
        <v>60</v>
      </c>
      <c r="C57" s="4">
        <v>40210</v>
      </c>
      <c r="D57" s="4">
        <f>+C57-E57</f>
        <v>40210</v>
      </c>
      <c r="E57" s="1">
        <v>0</v>
      </c>
    </row>
    <row r="58" spans="1:5" x14ac:dyDescent="0.35">
      <c r="A58" s="1" t="s">
        <v>59</v>
      </c>
      <c r="B58" s="1" t="s">
        <v>86</v>
      </c>
      <c r="C58" s="4">
        <v>34781</v>
      </c>
      <c r="D58" s="4">
        <f t="shared" ref="D58:D88" si="2">+C58-E58</f>
        <v>34781</v>
      </c>
      <c r="E58" s="1">
        <v>0</v>
      </c>
    </row>
    <row r="59" spans="1:5" x14ac:dyDescent="0.35">
      <c r="A59" s="1" t="s">
        <v>59</v>
      </c>
      <c r="B59" s="1" t="s">
        <v>77</v>
      </c>
      <c r="C59" s="4">
        <v>30777</v>
      </c>
      <c r="D59" s="4">
        <f t="shared" si="2"/>
        <v>14400</v>
      </c>
      <c r="E59" s="1">
        <v>16377</v>
      </c>
    </row>
    <row r="60" spans="1:5" x14ac:dyDescent="0.35">
      <c r="A60" s="1" t="s">
        <v>59</v>
      </c>
      <c r="B60" s="1" t="s">
        <v>63</v>
      </c>
      <c r="C60" s="4">
        <v>23422</v>
      </c>
      <c r="D60" s="4">
        <f t="shared" si="2"/>
        <v>23422</v>
      </c>
      <c r="E60" s="1">
        <v>0</v>
      </c>
    </row>
    <row r="61" spans="1:5" x14ac:dyDescent="0.35">
      <c r="A61" s="1" t="s">
        <v>59</v>
      </c>
      <c r="B61" s="1" t="s">
        <v>74</v>
      </c>
      <c r="C61" s="4">
        <v>9524</v>
      </c>
      <c r="D61" s="4">
        <f t="shared" si="2"/>
        <v>9524</v>
      </c>
      <c r="E61" s="1">
        <v>0</v>
      </c>
    </row>
    <row r="62" spans="1:5" x14ac:dyDescent="0.35">
      <c r="A62" s="1" t="s">
        <v>59</v>
      </c>
      <c r="B62" s="1" t="s">
        <v>67</v>
      </c>
      <c r="C62" s="4">
        <v>7314</v>
      </c>
      <c r="D62" s="4">
        <f t="shared" si="2"/>
        <v>7314</v>
      </c>
      <c r="E62" s="1">
        <v>0</v>
      </c>
    </row>
    <row r="63" spans="1:5" x14ac:dyDescent="0.35">
      <c r="A63" s="1" t="s">
        <v>59</v>
      </c>
      <c r="B63" s="1" t="s">
        <v>90</v>
      </c>
      <c r="C63" s="4">
        <v>5529</v>
      </c>
      <c r="D63" s="4">
        <f t="shared" si="2"/>
        <v>5529</v>
      </c>
      <c r="E63" s="1">
        <v>0</v>
      </c>
    </row>
    <row r="64" spans="1:5" x14ac:dyDescent="0.35">
      <c r="A64" s="1" t="s">
        <v>59</v>
      </c>
      <c r="B64" s="1" t="s">
        <v>73</v>
      </c>
      <c r="C64" s="4">
        <v>4404</v>
      </c>
      <c r="D64" s="4">
        <f t="shared" si="2"/>
        <v>4404</v>
      </c>
      <c r="E64" s="1">
        <v>0</v>
      </c>
    </row>
    <row r="65" spans="1:5" x14ac:dyDescent="0.35">
      <c r="A65" s="1" t="s">
        <v>59</v>
      </c>
      <c r="B65" s="1" t="s">
        <v>70</v>
      </c>
      <c r="C65" s="4">
        <v>4365</v>
      </c>
      <c r="D65" s="4">
        <f t="shared" si="2"/>
        <v>4365</v>
      </c>
      <c r="E65" s="1">
        <v>0</v>
      </c>
    </row>
    <row r="66" spans="1:5" x14ac:dyDescent="0.35">
      <c r="A66" s="1" t="s">
        <v>59</v>
      </c>
      <c r="B66" s="1" t="s">
        <v>76</v>
      </c>
      <c r="C66" s="4">
        <v>2066</v>
      </c>
      <c r="D66" s="4">
        <f t="shared" si="2"/>
        <v>2066</v>
      </c>
      <c r="E66" s="1">
        <v>0</v>
      </c>
    </row>
    <row r="67" spans="1:5" x14ac:dyDescent="0.35">
      <c r="A67" s="1" t="s">
        <v>59</v>
      </c>
      <c r="B67" s="1" t="s">
        <v>66</v>
      </c>
      <c r="C67" s="4">
        <v>1632</v>
      </c>
      <c r="D67" s="4">
        <f t="shared" si="2"/>
        <v>1632</v>
      </c>
      <c r="E67" s="1">
        <v>0</v>
      </c>
    </row>
    <row r="68" spans="1:5" x14ac:dyDescent="0.35">
      <c r="A68" s="1" t="s">
        <v>59</v>
      </c>
      <c r="B68" s="1" t="s">
        <v>88</v>
      </c>
      <c r="C68" s="4">
        <v>1281</v>
      </c>
      <c r="D68" s="4">
        <f t="shared" si="2"/>
        <v>1281</v>
      </c>
      <c r="E68" s="1">
        <v>0</v>
      </c>
    </row>
    <row r="69" spans="1:5" x14ac:dyDescent="0.35">
      <c r="A69" s="1" t="s">
        <v>59</v>
      </c>
      <c r="B69" s="1" t="s">
        <v>62</v>
      </c>
      <c r="C69" s="4">
        <v>1016</v>
      </c>
      <c r="D69" s="4">
        <f t="shared" si="2"/>
        <v>1016</v>
      </c>
      <c r="E69" s="1">
        <v>0</v>
      </c>
    </row>
    <row r="70" spans="1:5" x14ac:dyDescent="0.35">
      <c r="A70" s="1" t="s">
        <v>59</v>
      </c>
      <c r="B70" s="1" t="s">
        <v>65</v>
      </c>
      <c r="C70" s="4">
        <v>612</v>
      </c>
      <c r="D70" s="4">
        <f t="shared" si="2"/>
        <v>612</v>
      </c>
      <c r="E70" s="1">
        <v>0</v>
      </c>
    </row>
    <row r="71" spans="1:5" x14ac:dyDescent="0.35">
      <c r="A71" s="1" t="s">
        <v>59</v>
      </c>
      <c r="B71" s="1" t="s">
        <v>84</v>
      </c>
      <c r="C71" s="4">
        <v>370</v>
      </c>
      <c r="D71" s="4">
        <f t="shared" si="2"/>
        <v>370</v>
      </c>
      <c r="E71" s="1">
        <v>0</v>
      </c>
    </row>
    <row r="72" spans="1:5" x14ac:dyDescent="0.35">
      <c r="A72" s="1" t="s">
        <v>59</v>
      </c>
      <c r="B72" s="1" t="s">
        <v>89</v>
      </c>
      <c r="C72" s="4">
        <v>217</v>
      </c>
      <c r="D72" s="4">
        <f t="shared" si="2"/>
        <v>217</v>
      </c>
      <c r="E72" s="1">
        <v>0</v>
      </c>
    </row>
    <row r="73" spans="1:5" x14ac:dyDescent="0.35">
      <c r="A73" s="1" t="s">
        <v>59</v>
      </c>
      <c r="B73" s="1" t="s">
        <v>68</v>
      </c>
      <c r="C73" s="4">
        <v>133</v>
      </c>
      <c r="D73" s="4">
        <f t="shared" si="2"/>
        <v>133</v>
      </c>
      <c r="E73" s="1">
        <v>0</v>
      </c>
    </row>
    <row r="74" spans="1:5" x14ac:dyDescent="0.35">
      <c r="A74" s="1" t="s">
        <v>59</v>
      </c>
      <c r="B74" s="1" t="s">
        <v>71</v>
      </c>
      <c r="C74" s="4">
        <v>120</v>
      </c>
      <c r="D74" s="4">
        <f t="shared" si="2"/>
        <v>120</v>
      </c>
      <c r="E74" s="1">
        <v>0</v>
      </c>
    </row>
    <row r="75" spans="1:5" x14ac:dyDescent="0.35">
      <c r="A75" s="1" t="s">
        <v>59</v>
      </c>
      <c r="B75" s="1" t="s">
        <v>69</v>
      </c>
      <c r="C75" s="4">
        <v>98</v>
      </c>
      <c r="D75" s="4">
        <f t="shared" si="2"/>
        <v>98</v>
      </c>
      <c r="E75" s="1">
        <v>0</v>
      </c>
    </row>
    <row r="76" spans="1:5" x14ac:dyDescent="0.35">
      <c r="A76" s="1" t="s">
        <v>59</v>
      </c>
      <c r="B76" s="1" t="s">
        <v>75</v>
      </c>
      <c r="C76" s="4">
        <v>87</v>
      </c>
      <c r="D76" s="4">
        <f t="shared" si="2"/>
        <v>87</v>
      </c>
      <c r="E76" s="1">
        <v>0</v>
      </c>
    </row>
    <row r="77" spans="1:5" x14ac:dyDescent="0.35">
      <c r="A77" s="1" t="s">
        <v>59</v>
      </c>
      <c r="B77" s="1" t="s">
        <v>85</v>
      </c>
      <c r="C77" s="4">
        <v>79</v>
      </c>
      <c r="D77" s="4">
        <f t="shared" si="2"/>
        <v>79</v>
      </c>
      <c r="E77" s="1">
        <v>0</v>
      </c>
    </row>
    <row r="78" spans="1:5" x14ac:dyDescent="0.35">
      <c r="A78" s="1" t="s">
        <v>59</v>
      </c>
      <c r="B78" s="1" t="s">
        <v>81</v>
      </c>
      <c r="C78" s="4">
        <v>70</v>
      </c>
      <c r="D78" s="4">
        <f t="shared" si="2"/>
        <v>70</v>
      </c>
      <c r="E78" s="1">
        <v>0</v>
      </c>
    </row>
    <row r="79" spans="1:5" x14ac:dyDescent="0.35">
      <c r="A79" s="1" t="s">
        <v>59</v>
      </c>
      <c r="B79" s="1" t="s">
        <v>61</v>
      </c>
      <c r="C79" s="4">
        <v>49</v>
      </c>
      <c r="D79" s="4">
        <f t="shared" si="2"/>
        <v>49</v>
      </c>
      <c r="E79" s="1">
        <v>0</v>
      </c>
    </row>
    <row r="80" spans="1:5" x14ac:dyDescent="0.35">
      <c r="A80" s="1" t="s">
        <v>59</v>
      </c>
      <c r="B80" s="1" t="s">
        <v>83</v>
      </c>
      <c r="C80" s="4">
        <v>46</v>
      </c>
      <c r="D80" s="4">
        <f t="shared" si="2"/>
        <v>46</v>
      </c>
      <c r="E80" s="1">
        <v>0</v>
      </c>
    </row>
    <row r="81" spans="1:5" x14ac:dyDescent="0.35">
      <c r="A81" s="1" t="s">
        <v>59</v>
      </c>
      <c r="B81" s="1" t="s">
        <v>78</v>
      </c>
      <c r="C81" s="4">
        <v>40</v>
      </c>
      <c r="D81" s="4">
        <f t="shared" si="2"/>
        <v>40</v>
      </c>
      <c r="E81" s="1">
        <v>0</v>
      </c>
    </row>
    <row r="82" spans="1:5" x14ac:dyDescent="0.35">
      <c r="A82" s="1" t="s">
        <v>59</v>
      </c>
      <c r="B82" s="1" t="s">
        <v>64</v>
      </c>
      <c r="C82" s="4">
        <v>37</v>
      </c>
      <c r="D82" s="4">
        <f t="shared" si="2"/>
        <v>37</v>
      </c>
      <c r="E82" s="1">
        <v>0</v>
      </c>
    </row>
    <row r="83" spans="1:5" x14ac:dyDescent="0.35">
      <c r="A83" s="1" t="s">
        <v>59</v>
      </c>
      <c r="B83" s="1" t="s">
        <v>91</v>
      </c>
      <c r="C83" s="4">
        <v>33</v>
      </c>
      <c r="D83" s="4">
        <f t="shared" si="2"/>
        <v>33</v>
      </c>
      <c r="E83" s="1">
        <v>0</v>
      </c>
    </row>
    <row r="84" spans="1:5" x14ac:dyDescent="0.35">
      <c r="A84" s="1" t="s">
        <v>59</v>
      </c>
      <c r="B84" s="1" t="s">
        <v>72</v>
      </c>
      <c r="C84" s="4">
        <v>19</v>
      </c>
      <c r="D84" s="4">
        <f t="shared" si="2"/>
        <v>19</v>
      </c>
      <c r="E84" s="1">
        <v>0</v>
      </c>
    </row>
    <row r="85" spans="1:5" x14ac:dyDescent="0.35">
      <c r="A85" s="1" t="s">
        <v>59</v>
      </c>
      <c r="B85" s="1" t="s">
        <v>79</v>
      </c>
      <c r="C85" s="4">
        <v>14</v>
      </c>
      <c r="D85" s="4">
        <f t="shared" si="2"/>
        <v>14</v>
      </c>
      <c r="E85" s="1">
        <v>0</v>
      </c>
    </row>
    <row r="86" spans="1:5" x14ac:dyDescent="0.35">
      <c r="A86" s="1" t="s">
        <v>59</v>
      </c>
      <c r="B86" s="1" t="s">
        <v>87</v>
      </c>
      <c r="C86" s="4">
        <v>3</v>
      </c>
      <c r="D86" s="4">
        <f t="shared" si="2"/>
        <v>3</v>
      </c>
      <c r="E86" s="1">
        <v>0</v>
      </c>
    </row>
    <row r="87" spans="1:5" x14ac:dyDescent="0.35">
      <c r="A87" s="1" t="s">
        <v>59</v>
      </c>
      <c r="B87" s="1" t="s">
        <v>80</v>
      </c>
      <c r="C87" s="4">
        <v>2</v>
      </c>
      <c r="D87" s="4">
        <f t="shared" si="2"/>
        <v>2</v>
      </c>
      <c r="E87" s="1">
        <v>0</v>
      </c>
    </row>
    <row r="88" spans="1:5" x14ac:dyDescent="0.35">
      <c r="A88" s="1" t="s">
        <v>59</v>
      </c>
      <c r="B88" s="1" t="s">
        <v>82</v>
      </c>
      <c r="C88" s="4">
        <v>1</v>
      </c>
      <c r="D88" s="4">
        <f t="shared" si="2"/>
        <v>1</v>
      </c>
      <c r="E88" s="1">
        <v>0</v>
      </c>
    </row>
    <row r="89" spans="1:5" x14ac:dyDescent="0.35">
      <c r="A89" s="29" t="s">
        <v>131</v>
      </c>
      <c r="B89" s="29"/>
      <c r="C89" s="5">
        <f>SUM(C57:C88)</f>
        <v>168351</v>
      </c>
      <c r="D89" s="5">
        <f>SUM(D57:D88)</f>
        <v>151974</v>
      </c>
      <c r="E89" s="19">
        <f>SUM(E57:E88)</f>
        <v>16377</v>
      </c>
    </row>
    <row r="90" spans="1:5" x14ac:dyDescent="0.35">
      <c r="A90" s="1" t="s">
        <v>92</v>
      </c>
      <c r="B90" s="1" t="s">
        <v>93</v>
      </c>
      <c r="C90" s="4">
        <v>35003</v>
      </c>
      <c r="D90" s="4">
        <f>+C90-E90</f>
        <v>35003</v>
      </c>
      <c r="E90" s="1">
        <v>0</v>
      </c>
    </row>
    <row r="91" spans="1:5" x14ac:dyDescent="0.35">
      <c r="A91" s="29" t="s">
        <v>132</v>
      </c>
      <c r="B91" s="29"/>
      <c r="C91" s="5">
        <f>SUM(C90)</f>
        <v>35003</v>
      </c>
      <c r="D91" s="5">
        <f>SUM(D90)</f>
        <v>35003</v>
      </c>
      <c r="E91" s="5">
        <f>SUM(E90)</f>
        <v>0</v>
      </c>
    </row>
    <row r="92" spans="1:5" x14ac:dyDescent="0.35">
      <c r="A92" s="1" t="s">
        <v>94</v>
      </c>
      <c r="B92" s="1" t="s">
        <v>113</v>
      </c>
      <c r="C92" s="4">
        <v>189444</v>
      </c>
      <c r="D92" s="4">
        <f>+C92-E92</f>
        <v>183424</v>
      </c>
      <c r="E92" s="1">
        <v>6020</v>
      </c>
    </row>
    <row r="93" spans="1:5" x14ac:dyDescent="0.35">
      <c r="A93" s="1" t="s">
        <v>94</v>
      </c>
      <c r="B93" s="1" t="s">
        <v>112</v>
      </c>
      <c r="C93" s="4">
        <v>54764</v>
      </c>
      <c r="D93" s="4">
        <f t="shared" ref="D93:D115" si="3">+C93-E93</f>
        <v>31090</v>
      </c>
      <c r="E93" s="1">
        <v>23674</v>
      </c>
    </row>
    <row r="94" spans="1:5" x14ac:dyDescent="0.35">
      <c r="A94" s="1" t="s">
        <v>94</v>
      </c>
      <c r="B94" s="1" t="s">
        <v>97</v>
      </c>
      <c r="C94" s="4">
        <v>28908</v>
      </c>
      <c r="D94" s="4">
        <f t="shared" si="3"/>
        <v>27898</v>
      </c>
      <c r="E94" s="1">
        <v>1010</v>
      </c>
    </row>
    <row r="95" spans="1:5" x14ac:dyDescent="0.35">
      <c r="A95" s="1" t="s">
        <v>94</v>
      </c>
      <c r="B95" s="1" t="s">
        <v>104</v>
      </c>
      <c r="C95" s="4">
        <v>18846</v>
      </c>
      <c r="D95" s="4">
        <f t="shared" si="3"/>
        <v>12475</v>
      </c>
      <c r="E95" s="1">
        <v>6371</v>
      </c>
    </row>
    <row r="96" spans="1:5" x14ac:dyDescent="0.35">
      <c r="A96" s="1" t="s">
        <v>94</v>
      </c>
      <c r="B96" s="1" t="s">
        <v>106</v>
      </c>
      <c r="C96" s="4">
        <v>18839</v>
      </c>
      <c r="D96" s="4">
        <f t="shared" si="3"/>
        <v>7149</v>
      </c>
      <c r="E96" s="1">
        <v>11690</v>
      </c>
    </row>
    <row r="97" spans="1:5" x14ac:dyDescent="0.35">
      <c r="A97" s="1" t="s">
        <v>94</v>
      </c>
      <c r="B97" s="1" t="s">
        <v>103</v>
      </c>
      <c r="C97" s="4">
        <v>10765</v>
      </c>
      <c r="D97" s="4">
        <f t="shared" si="3"/>
        <v>10765</v>
      </c>
      <c r="E97" s="1">
        <v>0</v>
      </c>
    </row>
    <row r="98" spans="1:5" x14ac:dyDescent="0.35">
      <c r="A98" s="1" t="s">
        <v>94</v>
      </c>
      <c r="B98" s="1" t="s">
        <v>107</v>
      </c>
      <c r="C98" s="4">
        <v>2072</v>
      </c>
      <c r="D98" s="4">
        <f t="shared" si="3"/>
        <v>2072</v>
      </c>
      <c r="E98" s="1">
        <v>0</v>
      </c>
    </row>
    <row r="99" spans="1:5" x14ac:dyDescent="0.35">
      <c r="A99" s="1" t="s">
        <v>94</v>
      </c>
      <c r="B99" s="1" t="s">
        <v>117</v>
      </c>
      <c r="C99" s="4">
        <v>1497</v>
      </c>
      <c r="D99" s="4">
        <f t="shared" si="3"/>
        <v>1497</v>
      </c>
      <c r="E99" s="1">
        <v>0</v>
      </c>
    </row>
    <row r="100" spans="1:5" x14ac:dyDescent="0.35">
      <c r="A100" s="1" t="s">
        <v>94</v>
      </c>
      <c r="B100" s="1" t="s">
        <v>100</v>
      </c>
      <c r="C100" s="4">
        <v>1098</v>
      </c>
      <c r="D100" s="4">
        <f t="shared" si="3"/>
        <v>1098</v>
      </c>
      <c r="E100" s="1">
        <v>0</v>
      </c>
    </row>
    <row r="101" spans="1:5" x14ac:dyDescent="0.35">
      <c r="A101" s="1" t="s">
        <v>94</v>
      </c>
      <c r="B101" s="1" t="s">
        <v>110</v>
      </c>
      <c r="C101" s="4">
        <v>376</v>
      </c>
      <c r="D101" s="4">
        <f t="shared" si="3"/>
        <v>376</v>
      </c>
      <c r="E101" s="1">
        <v>0</v>
      </c>
    </row>
    <row r="102" spans="1:5" x14ac:dyDescent="0.35">
      <c r="A102" s="1" t="s">
        <v>94</v>
      </c>
      <c r="B102" s="1" t="s">
        <v>102</v>
      </c>
      <c r="C102" s="4">
        <v>217</v>
      </c>
      <c r="D102" s="4">
        <f t="shared" si="3"/>
        <v>217</v>
      </c>
      <c r="E102" s="1">
        <v>0</v>
      </c>
    </row>
    <row r="103" spans="1:5" x14ac:dyDescent="0.35">
      <c r="A103" s="1" t="s">
        <v>94</v>
      </c>
      <c r="B103" s="1" t="s">
        <v>96</v>
      </c>
      <c r="C103" s="4">
        <v>123</v>
      </c>
      <c r="D103" s="4">
        <f t="shared" si="3"/>
        <v>123</v>
      </c>
      <c r="E103" s="1">
        <v>0</v>
      </c>
    </row>
    <row r="104" spans="1:5" x14ac:dyDescent="0.35">
      <c r="A104" s="1" t="s">
        <v>94</v>
      </c>
      <c r="B104" s="1" t="s">
        <v>111</v>
      </c>
      <c r="C104" s="4">
        <v>88</v>
      </c>
      <c r="D104" s="4">
        <f t="shared" si="3"/>
        <v>88</v>
      </c>
      <c r="E104" s="1">
        <v>0</v>
      </c>
    </row>
    <row r="105" spans="1:5" x14ac:dyDescent="0.35">
      <c r="A105" s="1" t="s">
        <v>94</v>
      </c>
      <c r="B105" s="1" t="s">
        <v>118</v>
      </c>
      <c r="C105" s="4">
        <v>54</v>
      </c>
      <c r="D105" s="4">
        <f t="shared" si="3"/>
        <v>54</v>
      </c>
      <c r="E105" s="1">
        <v>0</v>
      </c>
    </row>
    <row r="106" spans="1:5" x14ac:dyDescent="0.35">
      <c r="A106" s="1" t="s">
        <v>94</v>
      </c>
      <c r="B106" s="1" t="s">
        <v>105</v>
      </c>
      <c r="C106" s="4">
        <v>52</v>
      </c>
      <c r="D106" s="4">
        <f t="shared" si="3"/>
        <v>52</v>
      </c>
      <c r="E106" s="1">
        <v>0</v>
      </c>
    </row>
    <row r="107" spans="1:5" x14ac:dyDescent="0.35">
      <c r="A107" s="1" t="s">
        <v>94</v>
      </c>
      <c r="B107" s="1" t="s">
        <v>108</v>
      </c>
      <c r="C107" s="4">
        <v>23</v>
      </c>
      <c r="D107" s="4">
        <f t="shared" si="3"/>
        <v>23</v>
      </c>
      <c r="E107" s="1">
        <v>0</v>
      </c>
    </row>
    <row r="108" spans="1:5" x14ac:dyDescent="0.35">
      <c r="A108" s="1" t="s">
        <v>94</v>
      </c>
      <c r="B108" s="1" t="s">
        <v>115</v>
      </c>
      <c r="C108" s="4">
        <v>22</v>
      </c>
      <c r="D108" s="4">
        <f t="shared" si="3"/>
        <v>22</v>
      </c>
      <c r="E108" s="1">
        <v>0</v>
      </c>
    </row>
    <row r="109" spans="1:5" x14ac:dyDescent="0.35">
      <c r="A109" s="1" t="s">
        <v>94</v>
      </c>
      <c r="B109" s="1" t="s">
        <v>98</v>
      </c>
      <c r="C109" s="4">
        <v>17</v>
      </c>
      <c r="D109" s="4">
        <f t="shared" si="3"/>
        <v>17</v>
      </c>
      <c r="E109" s="1">
        <v>0</v>
      </c>
    </row>
    <row r="110" spans="1:5" x14ac:dyDescent="0.35">
      <c r="A110" s="1" t="s">
        <v>94</v>
      </c>
      <c r="B110" s="1" t="s">
        <v>101</v>
      </c>
      <c r="C110" s="4">
        <v>10</v>
      </c>
      <c r="D110" s="4">
        <f t="shared" si="3"/>
        <v>10</v>
      </c>
      <c r="E110" s="1">
        <v>0</v>
      </c>
    </row>
    <row r="111" spans="1:5" x14ac:dyDescent="0.35">
      <c r="A111" s="1" t="s">
        <v>94</v>
      </c>
      <c r="B111" s="1" t="s">
        <v>109</v>
      </c>
      <c r="C111" s="4">
        <v>10</v>
      </c>
      <c r="D111" s="4">
        <f t="shared" si="3"/>
        <v>10</v>
      </c>
      <c r="E111" s="1">
        <v>0</v>
      </c>
    </row>
    <row r="112" spans="1:5" x14ac:dyDescent="0.35">
      <c r="A112" s="1" t="s">
        <v>94</v>
      </c>
      <c r="B112" s="1" t="s">
        <v>95</v>
      </c>
      <c r="C112" s="4">
        <v>8</v>
      </c>
      <c r="D112" s="4">
        <f t="shared" si="3"/>
        <v>8</v>
      </c>
      <c r="E112" s="1">
        <v>0</v>
      </c>
    </row>
    <row r="113" spans="1:5" x14ac:dyDescent="0.35">
      <c r="A113" s="1" t="s">
        <v>94</v>
      </c>
      <c r="B113" s="1" t="s">
        <v>114</v>
      </c>
      <c r="C113" s="4">
        <v>7</v>
      </c>
      <c r="D113" s="4">
        <f t="shared" si="3"/>
        <v>7</v>
      </c>
      <c r="E113" s="1">
        <v>0</v>
      </c>
    </row>
    <row r="114" spans="1:5" x14ac:dyDescent="0.35">
      <c r="A114" s="1" t="s">
        <v>94</v>
      </c>
      <c r="B114" s="1" t="s">
        <v>116</v>
      </c>
      <c r="C114" s="4">
        <v>4</v>
      </c>
      <c r="D114" s="4">
        <f t="shared" si="3"/>
        <v>4</v>
      </c>
      <c r="E114" s="1">
        <v>0</v>
      </c>
    </row>
    <row r="115" spans="1:5" x14ac:dyDescent="0.35">
      <c r="A115" s="1" t="s">
        <v>94</v>
      </c>
      <c r="B115" s="1" t="s">
        <v>99</v>
      </c>
      <c r="C115" s="4">
        <v>3</v>
      </c>
      <c r="D115" s="4">
        <f t="shared" si="3"/>
        <v>3</v>
      </c>
      <c r="E115" s="1">
        <v>0</v>
      </c>
    </row>
    <row r="116" spans="1:5" x14ac:dyDescent="0.35">
      <c r="A116" s="29" t="s">
        <v>133</v>
      </c>
      <c r="B116" s="29"/>
      <c r="C116" s="5">
        <f>SUM(C92:C115)</f>
        <v>327247</v>
      </c>
      <c r="D116" s="5">
        <f>SUM(D92:D115)</f>
        <v>278482</v>
      </c>
      <c r="E116" s="5">
        <f>SUM(E92:E115)</f>
        <v>48765</v>
      </c>
    </row>
    <row r="117" spans="1:5" x14ac:dyDescent="0.35">
      <c r="A117" s="1" t="s">
        <v>119</v>
      </c>
      <c r="B117" s="1" t="s">
        <v>123</v>
      </c>
      <c r="C117" s="4">
        <v>2132</v>
      </c>
      <c r="D117" s="4">
        <f>+C117-E117</f>
        <v>2132</v>
      </c>
      <c r="E117" s="1">
        <v>0</v>
      </c>
    </row>
    <row r="118" spans="1:5" x14ac:dyDescent="0.35">
      <c r="A118" s="1" t="s">
        <v>119</v>
      </c>
      <c r="B118" s="1" t="s">
        <v>124</v>
      </c>
      <c r="C118" s="4">
        <v>849</v>
      </c>
      <c r="D118" s="4">
        <f t="shared" ref="D118:D123" si="4">+C118-E118</f>
        <v>849</v>
      </c>
      <c r="E118" s="1">
        <v>0</v>
      </c>
    </row>
    <row r="119" spans="1:5" x14ac:dyDescent="0.35">
      <c r="A119" s="1" t="s">
        <v>119</v>
      </c>
      <c r="B119" s="1" t="s">
        <v>125</v>
      </c>
      <c r="C119" s="4">
        <v>544</v>
      </c>
      <c r="D119" s="4">
        <f t="shared" si="4"/>
        <v>544</v>
      </c>
      <c r="E119" s="1">
        <v>0</v>
      </c>
    </row>
    <row r="120" spans="1:5" x14ac:dyDescent="0.35">
      <c r="A120" s="1" t="s">
        <v>119</v>
      </c>
      <c r="B120" s="1" t="s">
        <v>122</v>
      </c>
      <c r="C120" s="4">
        <v>352</v>
      </c>
      <c r="D120" s="4">
        <f t="shared" si="4"/>
        <v>352</v>
      </c>
      <c r="E120" s="1">
        <v>0</v>
      </c>
    </row>
    <row r="121" spans="1:5" x14ac:dyDescent="0.35">
      <c r="A121" s="1" t="s">
        <v>119</v>
      </c>
      <c r="B121" s="1" t="s">
        <v>120</v>
      </c>
      <c r="C121" s="4">
        <v>291</v>
      </c>
      <c r="D121" s="4">
        <f t="shared" si="4"/>
        <v>291</v>
      </c>
      <c r="E121" s="1">
        <v>0</v>
      </c>
    </row>
    <row r="122" spans="1:5" x14ac:dyDescent="0.35">
      <c r="A122" s="1" t="s">
        <v>119</v>
      </c>
      <c r="B122" s="1" t="s">
        <v>121</v>
      </c>
      <c r="C122" s="4">
        <v>158</v>
      </c>
      <c r="D122" s="4">
        <f t="shared" si="4"/>
        <v>158</v>
      </c>
      <c r="E122" s="1">
        <v>0</v>
      </c>
    </row>
    <row r="123" spans="1:5" x14ac:dyDescent="0.35">
      <c r="A123" s="1" t="s">
        <v>119</v>
      </c>
      <c r="B123" s="1" t="s">
        <v>126</v>
      </c>
      <c r="C123" s="4">
        <v>15</v>
      </c>
      <c r="D123" s="4">
        <f t="shared" si="4"/>
        <v>15</v>
      </c>
      <c r="E123" s="1">
        <v>0</v>
      </c>
    </row>
    <row r="124" spans="1:5" x14ac:dyDescent="0.35">
      <c r="A124" s="29" t="s">
        <v>134</v>
      </c>
      <c r="B124" s="29"/>
      <c r="C124" s="5">
        <f>SUM(C117:C123)</f>
        <v>4341</v>
      </c>
      <c r="D124" s="5">
        <f>SUM(D117:D123)</f>
        <v>4341</v>
      </c>
      <c r="E124" s="19">
        <f>SUM(E117:E123)</f>
        <v>0</v>
      </c>
    </row>
    <row r="125" spans="1:5" x14ac:dyDescent="0.35">
      <c r="A125" s="30" t="s">
        <v>135</v>
      </c>
      <c r="B125" s="30"/>
      <c r="C125" s="6">
        <f>SUM(C124,C116,C91,C89,C56,C38,C35)</f>
        <v>1435445</v>
      </c>
      <c r="D125" s="5">
        <f>SUM(D124,D116,D91,D89,D56,D38,D35)</f>
        <v>990974</v>
      </c>
      <c r="E125" s="5">
        <f>SUM(E124,E116,E91,E89,E56,E38,E35)</f>
        <v>444471</v>
      </c>
    </row>
  </sheetData>
  <sortState xmlns:xlrd2="http://schemas.microsoft.com/office/spreadsheetml/2017/richdata2" ref="A117:C123">
    <sortCondition descending="1" ref="C117:C123"/>
  </sortState>
  <mergeCells count="8">
    <mergeCell ref="A116:B116"/>
    <mergeCell ref="A124:B124"/>
    <mergeCell ref="A125:B125"/>
    <mergeCell ref="A35:B35"/>
    <mergeCell ref="A38:B38"/>
    <mergeCell ref="A56:B56"/>
    <mergeCell ref="A89:B89"/>
    <mergeCell ref="A91:B9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7EC4-AD66-4931-82A8-779649AC321D}">
  <dimension ref="A1:D59"/>
  <sheetViews>
    <sheetView topLeftCell="A31" workbookViewId="0">
      <selection sqref="A1:D59"/>
    </sheetView>
  </sheetViews>
  <sheetFormatPr defaultRowHeight="14.5" x14ac:dyDescent="0.35"/>
  <cols>
    <col min="1" max="4" width="16.7265625" customWidth="1"/>
  </cols>
  <sheetData>
    <row r="1" spans="1:4" x14ac:dyDescent="0.35">
      <c r="A1" s="3" t="s">
        <v>0</v>
      </c>
      <c r="B1" s="3" t="s">
        <v>1</v>
      </c>
      <c r="C1" s="3" t="s">
        <v>136</v>
      </c>
      <c r="D1" s="3" t="s">
        <v>127</v>
      </c>
    </row>
    <row r="2" spans="1:4" x14ac:dyDescent="0.35">
      <c r="A2" s="1" t="s">
        <v>3</v>
      </c>
      <c r="B2" s="1" t="s">
        <v>175</v>
      </c>
      <c r="C2" s="1" t="s">
        <v>179</v>
      </c>
      <c r="D2" s="4">
        <v>2996</v>
      </c>
    </row>
    <row r="3" spans="1:4" x14ac:dyDescent="0.35">
      <c r="A3" s="1" t="s">
        <v>3</v>
      </c>
      <c r="B3" s="1" t="s">
        <v>175</v>
      </c>
      <c r="C3" s="1" t="s">
        <v>177</v>
      </c>
      <c r="D3" s="4">
        <v>8407</v>
      </c>
    </row>
    <row r="4" spans="1:4" x14ac:dyDescent="0.35">
      <c r="A4" s="1" t="s">
        <v>3</v>
      </c>
      <c r="B4" s="1" t="s">
        <v>175</v>
      </c>
      <c r="C4" s="1" t="s">
        <v>176</v>
      </c>
      <c r="D4" s="4">
        <v>17600</v>
      </c>
    </row>
    <row r="5" spans="1:4" x14ac:dyDescent="0.35">
      <c r="A5" s="1" t="s">
        <v>3</v>
      </c>
      <c r="B5" s="1" t="s">
        <v>175</v>
      </c>
      <c r="C5" s="1" t="s">
        <v>178</v>
      </c>
      <c r="D5" s="4">
        <v>4908</v>
      </c>
    </row>
    <row r="6" spans="1:4" x14ac:dyDescent="0.35">
      <c r="A6" s="1" t="s">
        <v>3</v>
      </c>
      <c r="B6" s="1" t="s">
        <v>175</v>
      </c>
      <c r="C6" s="1" t="s">
        <v>180</v>
      </c>
      <c r="D6" s="4">
        <v>2882</v>
      </c>
    </row>
    <row r="7" spans="1:4" x14ac:dyDescent="0.35">
      <c r="A7" s="1" t="s">
        <v>3</v>
      </c>
      <c r="B7" s="1" t="s">
        <v>175</v>
      </c>
      <c r="C7" s="1" t="s">
        <v>181</v>
      </c>
      <c r="D7" s="4">
        <v>2482</v>
      </c>
    </row>
    <row r="8" spans="1:4" x14ac:dyDescent="0.35">
      <c r="A8" s="1" t="s">
        <v>3</v>
      </c>
      <c r="B8" s="1" t="s">
        <v>175</v>
      </c>
      <c r="C8" s="1" t="s">
        <v>205</v>
      </c>
      <c r="D8" s="4">
        <v>36009</v>
      </c>
    </row>
    <row r="9" spans="1:4" x14ac:dyDescent="0.35">
      <c r="A9" s="1" t="s">
        <v>3</v>
      </c>
      <c r="B9" s="1" t="s">
        <v>141</v>
      </c>
      <c r="C9" s="1" t="s">
        <v>143</v>
      </c>
      <c r="D9" s="4">
        <v>3347</v>
      </c>
    </row>
    <row r="10" spans="1:4" x14ac:dyDescent="0.35">
      <c r="A10" s="1" t="s">
        <v>3</v>
      </c>
      <c r="B10" s="1" t="s">
        <v>141</v>
      </c>
      <c r="C10" s="1" t="s">
        <v>142</v>
      </c>
      <c r="D10" s="4">
        <v>5248</v>
      </c>
    </row>
    <row r="11" spans="1:4" x14ac:dyDescent="0.35">
      <c r="A11" s="1" t="s">
        <v>3</v>
      </c>
      <c r="B11" s="1" t="s">
        <v>141</v>
      </c>
      <c r="C11" s="1" t="s">
        <v>206</v>
      </c>
      <c r="D11" s="4">
        <v>0</v>
      </c>
    </row>
    <row r="12" spans="1:4" x14ac:dyDescent="0.35">
      <c r="A12" s="1" t="s">
        <v>3</v>
      </c>
      <c r="B12" s="1" t="s">
        <v>174</v>
      </c>
      <c r="C12" s="1" t="s">
        <v>207</v>
      </c>
      <c r="D12" s="4">
        <v>30419</v>
      </c>
    </row>
    <row r="13" spans="1:4" x14ac:dyDescent="0.35">
      <c r="A13" s="1" t="s">
        <v>3</v>
      </c>
      <c r="B13" s="1" t="s">
        <v>174</v>
      </c>
      <c r="C13" s="1" t="s">
        <v>208</v>
      </c>
      <c r="D13" s="4">
        <v>14209</v>
      </c>
    </row>
    <row r="14" spans="1:4" x14ac:dyDescent="0.35">
      <c r="A14" s="1" t="s">
        <v>3</v>
      </c>
      <c r="B14" s="1" t="s">
        <v>174</v>
      </c>
      <c r="C14" s="1" t="s">
        <v>209</v>
      </c>
      <c r="D14" s="4">
        <v>0</v>
      </c>
    </row>
    <row r="15" spans="1:4" x14ac:dyDescent="0.35">
      <c r="A15" s="1" t="s">
        <v>3</v>
      </c>
      <c r="B15" s="1" t="s">
        <v>147</v>
      </c>
      <c r="C15" s="1" t="s">
        <v>150</v>
      </c>
      <c r="D15" s="4">
        <v>4158</v>
      </c>
    </row>
    <row r="16" spans="1:4" x14ac:dyDescent="0.35">
      <c r="A16" s="1" t="s">
        <v>3</v>
      </c>
      <c r="B16" s="1" t="s">
        <v>147</v>
      </c>
      <c r="C16" s="1" t="s">
        <v>149</v>
      </c>
      <c r="D16" s="4">
        <v>6926</v>
      </c>
    </row>
    <row r="17" spans="1:4" x14ac:dyDescent="0.35">
      <c r="A17" s="1" t="s">
        <v>3</v>
      </c>
      <c r="B17" s="1" t="s">
        <v>147</v>
      </c>
      <c r="C17" s="1" t="s">
        <v>210</v>
      </c>
      <c r="D17" s="4">
        <v>4237</v>
      </c>
    </row>
    <row r="18" spans="1:4" x14ac:dyDescent="0.35">
      <c r="A18" s="1" t="s">
        <v>3</v>
      </c>
      <c r="B18" s="1" t="s">
        <v>147</v>
      </c>
      <c r="C18" s="1" t="s">
        <v>148</v>
      </c>
      <c r="D18" s="4">
        <v>3574</v>
      </c>
    </row>
    <row r="19" spans="1:4" x14ac:dyDescent="0.35">
      <c r="A19" s="1" t="s">
        <v>3</v>
      </c>
      <c r="B19" s="1" t="s">
        <v>147</v>
      </c>
      <c r="C19" s="1" t="s">
        <v>151</v>
      </c>
      <c r="D19" s="4">
        <v>9311</v>
      </c>
    </row>
    <row r="20" spans="1:4" x14ac:dyDescent="0.35">
      <c r="A20" s="1" t="s">
        <v>3</v>
      </c>
      <c r="B20" s="1" t="s">
        <v>156</v>
      </c>
      <c r="C20" s="1" t="s">
        <v>158</v>
      </c>
      <c r="D20" s="4">
        <v>31860</v>
      </c>
    </row>
    <row r="21" spans="1:4" x14ac:dyDescent="0.35">
      <c r="A21" s="1" t="s">
        <v>3</v>
      </c>
      <c r="B21" s="1" t="s">
        <v>156</v>
      </c>
      <c r="C21" s="1" t="s">
        <v>160</v>
      </c>
      <c r="D21" s="4">
        <v>9316</v>
      </c>
    </row>
    <row r="22" spans="1:4" x14ac:dyDescent="0.35">
      <c r="A22" s="1" t="s">
        <v>3</v>
      </c>
      <c r="B22" s="1" t="s">
        <v>156</v>
      </c>
      <c r="C22" s="1" t="s">
        <v>159</v>
      </c>
      <c r="D22" s="4">
        <v>8926</v>
      </c>
    </row>
    <row r="23" spans="1:4" x14ac:dyDescent="0.35">
      <c r="A23" s="1" t="s">
        <v>3</v>
      </c>
      <c r="B23" s="1" t="s">
        <v>156</v>
      </c>
      <c r="C23" s="1" t="s">
        <v>157</v>
      </c>
      <c r="D23" s="4">
        <v>3588</v>
      </c>
    </row>
    <row r="24" spans="1:4" x14ac:dyDescent="0.35">
      <c r="A24" s="1" t="s">
        <v>3</v>
      </c>
      <c r="B24" s="1" t="s">
        <v>170</v>
      </c>
      <c r="C24" s="1" t="s">
        <v>172</v>
      </c>
      <c r="D24" s="4">
        <v>9845</v>
      </c>
    </row>
    <row r="25" spans="1:4" x14ac:dyDescent="0.35">
      <c r="A25" s="1" t="s">
        <v>3</v>
      </c>
      <c r="B25" s="1" t="s">
        <v>170</v>
      </c>
      <c r="C25" s="1" t="s">
        <v>171</v>
      </c>
      <c r="D25" s="4">
        <v>1870</v>
      </c>
    </row>
    <row r="26" spans="1:4" x14ac:dyDescent="0.35">
      <c r="A26" s="1" t="s">
        <v>3</v>
      </c>
      <c r="B26" s="1" t="s">
        <v>182</v>
      </c>
      <c r="C26" s="1" t="s">
        <v>183</v>
      </c>
      <c r="D26" s="4">
        <v>21210</v>
      </c>
    </row>
    <row r="27" spans="1:4" x14ac:dyDescent="0.35">
      <c r="A27" s="1" t="s">
        <v>3</v>
      </c>
      <c r="B27" s="1" t="s">
        <v>182</v>
      </c>
      <c r="C27" s="1" t="s">
        <v>184</v>
      </c>
      <c r="D27" s="4">
        <v>11281</v>
      </c>
    </row>
    <row r="28" spans="1:4" x14ac:dyDescent="0.35">
      <c r="A28" s="1" t="s">
        <v>3</v>
      </c>
      <c r="B28" s="1" t="s">
        <v>211</v>
      </c>
      <c r="C28" s="1" t="s">
        <v>173</v>
      </c>
      <c r="D28" s="4">
        <v>118</v>
      </c>
    </row>
    <row r="29" spans="1:4" x14ac:dyDescent="0.35">
      <c r="A29" s="1" t="s">
        <v>3</v>
      </c>
      <c r="B29" s="1" t="s">
        <v>163</v>
      </c>
      <c r="C29" s="1" t="s">
        <v>164</v>
      </c>
      <c r="D29" s="4">
        <v>13267</v>
      </c>
    </row>
    <row r="30" spans="1:4" x14ac:dyDescent="0.35">
      <c r="A30" s="1" t="s">
        <v>3</v>
      </c>
      <c r="B30" s="1" t="s">
        <v>163</v>
      </c>
      <c r="C30" s="1" t="s">
        <v>165</v>
      </c>
      <c r="D30" s="4">
        <v>10850</v>
      </c>
    </row>
    <row r="31" spans="1:4" x14ac:dyDescent="0.35">
      <c r="A31" s="1" t="s">
        <v>3</v>
      </c>
      <c r="B31" s="1" t="s">
        <v>163</v>
      </c>
      <c r="C31" s="1" t="s">
        <v>166</v>
      </c>
      <c r="D31" s="4">
        <v>3389</v>
      </c>
    </row>
    <row r="32" spans="1:4" x14ac:dyDescent="0.35">
      <c r="A32" s="1" t="s">
        <v>3</v>
      </c>
      <c r="B32" s="1" t="s">
        <v>187</v>
      </c>
      <c r="C32" s="1" t="s">
        <v>188</v>
      </c>
      <c r="D32" s="4">
        <v>301</v>
      </c>
    </row>
    <row r="33" spans="1:4" x14ac:dyDescent="0.35">
      <c r="A33" s="1" t="s">
        <v>3</v>
      </c>
      <c r="B33" s="1" t="s">
        <v>144</v>
      </c>
      <c r="C33" s="1" t="s">
        <v>212</v>
      </c>
      <c r="D33" s="4">
        <v>1796</v>
      </c>
    </row>
    <row r="34" spans="1:4" x14ac:dyDescent="0.35">
      <c r="A34" s="1" t="s">
        <v>3</v>
      </c>
      <c r="B34" s="1" t="s">
        <v>167</v>
      </c>
      <c r="C34" s="1" t="s">
        <v>169</v>
      </c>
      <c r="D34" s="4">
        <v>9448</v>
      </c>
    </row>
    <row r="35" spans="1:4" x14ac:dyDescent="0.35">
      <c r="A35" s="1" t="s">
        <v>3</v>
      </c>
      <c r="B35" s="1" t="s">
        <v>167</v>
      </c>
      <c r="C35" s="1" t="s">
        <v>168</v>
      </c>
      <c r="D35" s="4">
        <v>2437</v>
      </c>
    </row>
    <row r="36" spans="1:4" x14ac:dyDescent="0.35">
      <c r="A36" s="1" t="s">
        <v>3</v>
      </c>
      <c r="B36" s="1" t="s">
        <v>167</v>
      </c>
      <c r="C36" s="1" t="s">
        <v>213</v>
      </c>
      <c r="D36" s="4">
        <v>7243</v>
      </c>
    </row>
    <row r="37" spans="1:4" x14ac:dyDescent="0.35">
      <c r="A37" s="1" t="s">
        <v>3</v>
      </c>
      <c r="B37" s="1" t="s">
        <v>137</v>
      </c>
      <c r="C37" s="1" t="s">
        <v>138</v>
      </c>
      <c r="D37" s="4">
        <v>1685</v>
      </c>
    </row>
    <row r="38" spans="1:4" x14ac:dyDescent="0.35">
      <c r="A38" s="1" t="s">
        <v>3</v>
      </c>
      <c r="B38" s="1" t="s">
        <v>161</v>
      </c>
      <c r="C38" s="1" t="s">
        <v>162</v>
      </c>
      <c r="D38" s="4">
        <v>4655</v>
      </c>
    </row>
    <row r="39" spans="1:4" x14ac:dyDescent="0.35">
      <c r="A39" s="1" t="s">
        <v>3</v>
      </c>
      <c r="B39" s="1" t="s">
        <v>152</v>
      </c>
      <c r="C39" s="1" t="s">
        <v>155</v>
      </c>
      <c r="D39" s="4">
        <v>44060</v>
      </c>
    </row>
    <row r="40" spans="1:4" x14ac:dyDescent="0.35">
      <c r="A40" s="1" t="s">
        <v>3</v>
      </c>
      <c r="B40" s="1" t="s">
        <v>152</v>
      </c>
      <c r="C40" s="1" t="s">
        <v>153</v>
      </c>
      <c r="D40" s="4">
        <v>4561</v>
      </c>
    </row>
    <row r="41" spans="1:4" x14ac:dyDescent="0.35">
      <c r="A41" s="1" t="s">
        <v>3</v>
      </c>
      <c r="B41" s="1" t="s">
        <v>152</v>
      </c>
      <c r="C41" s="1" t="s">
        <v>154</v>
      </c>
      <c r="D41" s="4">
        <v>7740</v>
      </c>
    </row>
    <row r="42" spans="1:4" x14ac:dyDescent="0.35">
      <c r="A42" s="1" t="s">
        <v>3</v>
      </c>
      <c r="B42" s="1" t="s">
        <v>185</v>
      </c>
      <c r="C42" s="1" t="s">
        <v>186</v>
      </c>
      <c r="D42" s="4">
        <v>778</v>
      </c>
    </row>
    <row r="43" spans="1:4" x14ac:dyDescent="0.35">
      <c r="A43" s="1" t="s">
        <v>3</v>
      </c>
      <c r="B43" s="1" t="s">
        <v>145</v>
      </c>
      <c r="C43" s="1" t="s">
        <v>146</v>
      </c>
      <c r="D43" s="4">
        <v>3424</v>
      </c>
    </row>
    <row r="44" spans="1:4" x14ac:dyDescent="0.35">
      <c r="A44" s="1" t="s">
        <v>3</v>
      </c>
      <c r="B44" s="1" t="s">
        <v>139</v>
      </c>
      <c r="C44" s="1" t="s">
        <v>140</v>
      </c>
      <c r="D44" s="4">
        <v>8968</v>
      </c>
    </row>
    <row r="45" spans="1:4" x14ac:dyDescent="0.35">
      <c r="A45" s="29" t="s">
        <v>128</v>
      </c>
      <c r="B45" s="29"/>
      <c r="C45" s="29"/>
      <c r="D45" s="5">
        <f>SUM(D2:D44)</f>
        <v>379329</v>
      </c>
    </row>
    <row r="46" spans="1:4" x14ac:dyDescent="0.35">
      <c r="A46" s="1" t="s">
        <v>94</v>
      </c>
      <c r="B46" s="1" t="s">
        <v>189</v>
      </c>
      <c r="C46" s="1" t="s">
        <v>189</v>
      </c>
      <c r="D46" s="4">
        <v>178</v>
      </c>
    </row>
    <row r="47" spans="1:4" x14ac:dyDescent="0.35">
      <c r="A47" s="1" t="s">
        <v>94</v>
      </c>
      <c r="B47" s="1" t="s">
        <v>189</v>
      </c>
      <c r="C47" s="1" t="s">
        <v>190</v>
      </c>
      <c r="D47" s="4">
        <v>649</v>
      </c>
    </row>
    <row r="48" spans="1:4" x14ac:dyDescent="0.35">
      <c r="A48" s="1" t="s">
        <v>94</v>
      </c>
      <c r="B48" s="1" t="s">
        <v>189</v>
      </c>
      <c r="C48" s="1" t="s">
        <v>191</v>
      </c>
      <c r="D48" s="4">
        <v>183</v>
      </c>
    </row>
    <row r="49" spans="1:4" x14ac:dyDescent="0.35">
      <c r="A49" s="1" t="s">
        <v>94</v>
      </c>
      <c r="B49" s="1" t="s">
        <v>192</v>
      </c>
      <c r="C49" s="1" t="s">
        <v>193</v>
      </c>
      <c r="D49" s="4">
        <v>6371</v>
      </c>
    </row>
    <row r="50" spans="1:4" x14ac:dyDescent="0.35">
      <c r="A50" s="1" t="s">
        <v>94</v>
      </c>
      <c r="B50" s="1" t="s">
        <v>194</v>
      </c>
      <c r="C50" s="1" t="s">
        <v>195</v>
      </c>
      <c r="D50" s="4">
        <v>1810</v>
      </c>
    </row>
    <row r="51" spans="1:4" x14ac:dyDescent="0.35">
      <c r="A51" s="1" t="s">
        <v>94</v>
      </c>
      <c r="B51" s="1" t="s">
        <v>194</v>
      </c>
      <c r="C51" s="1" t="s">
        <v>196</v>
      </c>
      <c r="D51" s="4">
        <v>5344</v>
      </c>
    </row>
    <row r="52" spans="1:4" x14ac:dyDescent="0.35">
      <c r="A52" s="1" t="s">
        <v>94</v>
      </c>
      <c r="B52" s="1" t="s">
        <v>194</v>
      </c>
      <c r="C52" s="1" t="s">
        <v>197</v>
      </c>
      <c r="D52" s="4">
        <v>4536</v>
      </c>
    </row>
    <row r="53" spans="1:4" x14ac:dyDescent="0.35">
      <c r="A53" s="1" t="s">
        <v>94</v>
      </c>
      <c r="B53" s="1" t="s">
        <v>198</v>
      </c>
      <c r="C53" s="1" t="s">
        <v>199</v>
      </c>
      <c r="D53" s="4">
        <v>17928</v>
      </c>
    </row>
    <row r="54" spans="1:4" x14ac:dyDescent="0.35">
      <c r="A54" s="1" t="s">
        <v>94</v>
      </c>
      <c r="B54" s="1" t="s">
        <v>198</v>
      </c>
      <c r="C54" s="1" t="s">
        <v>200</v>
      </c>
      <c r="D54" s="4">
        <v>5746</v>
      </c>
    </row>
    <row r="55" spans="1:4" x14ac:dyDescent="0.35">
      <c r="A55" s="1" t="s">
        <v>94</v>
      </c>
      <c r="B55" s="1" t="s">
        <v>201</v>
      </c>
      <c r="C55" s="1" t="s">
        <v>202</v>
      </c>
      <c r="D55" s="4">
        <v>6020</v>
      </c>
    </row>
    <row r="56" spans="1:4" x14ac:dyDescent="0.35">
      <c r="A56" s="29" t="s">
        <v>133</v>
      </c>
      <c r="B56" s="29"/>
      <c r="C56" s="29"/>
      <c r="D56" s="5">
        <f>SUM(D46:D55)</f>
        <v>48765</v>
      </c>
    </row>
    <row r="57" spans="1:4" x14ac:dyDescent="0.35">
      <c r="A57" s="1" t="s">
        <v>59</v>
      </c>
      <c r="B57" s="1" t="s">
        <v>203</v>
      </c>
      <c r="C57" s="1" t="s">
        <v>204</v>
      </c>
      <c r="D57" s="4">
        <v>16377</v>
      </c>
    </row>
    <row r="58" spans="1:4" x14ac:dyDescent="0.35">
      <c r="A58" s="29" t="s">
        <v>131</v>
      </c>
      <c r="B58" s="29"/>
      <c r="C58" s="29"/>
      <c r="D58" s="5">
        <f>SUM(D57)</f>
        <v>16377</v>
      </c>
    </row>
    <row r="59" spans="1:4" x14ac:dyDescent="0.35">
      <c r="A59" s="30" t="s">
        <v>135</v>
      </c>
      <c r="B59" s="30"/>
      <c r="C59" s="30"/>
      <c r="D59" s="6">
        <f>SUM(D58,D56,D45)</f>
        <v>444471</v>
      </c>
    </row>
  </sheetData>
  <mergeCells count="4">
    <mergeCell ref="A45:C45"/>
    <mergeCell ref="A56:C56"/>
    <mergeCell ref="A58:C58"/>
    <mergeCell ref="A59:C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A31-F607-4643-AAA4-BABB1D1CB350}">
  <dimension ref="A1:B9"/>
  <sheetViews>
    <sheetView workbookViewId="0">
      <selection activeCell="D9" sqref="D9"/>
    </sheetView>
  </sheetViews>
  <sheetFormatPr defaultRowHeight="14.5" x14ac:dyDescent="0.35"/>
  <cols>
    <col min="1" max="1" width="13.81640625" customWidth="1"/>
    <col min="2" max="2" width="17.81640625" customWidth="1"/>
  </cols>
  <sheetData>
    <row r="1" spans="1:2" x14ac:dyDescent="0.35">
      <c r="A1" s="2" t="s">
        <v>220</v>
      </c>
      <c r="B1" s="2" t="s">
        <v>2</v>
      </c>
    </row>
    <row r="2" spans="1:2" x14ac:dyDescent="0.35">
      <c r="A2" s="1" t="s">
        <v>221</v>
      </c>
      <c r="B2" s="1">
        <v>84768</v>
      </c>
    </row>
    <row r="3" spans="1:2" x14ac:dyDescent="0.35">
      <c r="A3" s="1" t="s">
        <v>222</v>
      </c>
      <c r="B3" s="1">
        <v>21379</v>
      </c>
    </row>
    <row r="4" spans="1:2" x14ac:dyDescent="0.35">
      <c r="A4" s="1" t="s">
        <v>223</v>
      </c>
      <c r="B4" s="1">
        <v>1221102</v>
      </c>
    </row>
    <row r="5" spans="1:2" x14ac:dyDescent="0.35">
      <c r="A5" s="1" t="s">
        <v>224</v>
      </c>
      <c r="B5" s="1">
        <v>40737</v>
      </c>
    </row>
    <row r="6" spans="1:2" x14ac:dyDescent="0.35">
      <c r="A6" s="1" t="s">
        <v>209</v>
      </c>
      <c r="B6" s="1">
        <v>21196</v>
      </c>
    </row>
    <row r="7" spans="1:2" x14ac:dyDescent="0.35">
      <c r="A7" s="1" t="s">
        <v>225</v>
      </c>
      <c r="B7" s="1">
        <v>21171</v>
      </c>
    </row>
    <row r="8" spans="1:2" x14ac:dyDescent="0.35">
      <c r="A8" s="1" t="s">
        <v>226</v>
      </c>
      <c r="B8" s="1">
        <v>25092</v>
      </c>
    </row>
    <row r="9" spans="1:2" x14ac:dyDescent="0.35">
      <c r="A9" s="1" t="s">
        <v>127</v>
      </c>
      <c r="B9" s="1">
        <f>SUM(B2:B8)</f>
        <v>1435445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2D20D-C028-4768-B29B-C6DAAE650324}">
  <dimension ref="A1:F18"/>
  <sheetViews>
    <sheetView tabSelected="1" workbookViewId="0">
      <selection activeCell="F14" sqref="F14"/>
    </sheetView>
  </sheetViews>
  <sheetFormatPr defaultRowHeight="14.5" x14ac:dyDescent="0.35"/>
  <cols>
    <col min="1" max="1" width="18.26953125" bestFit="1" customWidth="1"/>
    <col min="2" max="4" width="11.453125" customWidth="1"/>
  </cols>
  <sheetData>
    <row r="1" spans="1:6" x14ac:dyDescent="0.35">
      <c r="A1" s="2" t="s">
        <v>227</v>
      </c>
      <c r="B1" s="2" t="s">
        <v>228</v>
      </c>
      <c r="C1" s="23" t="s">
        <v>238</v>
      </c>
      <c r="D1" s="2" t="s">
        <v>229</v>
      </c>
      <c r="E1" s="23" t="s">
        <v>239</v>
      </c>
      <c r="F1" s="2" t="s">
        <v>127</v>
      </c>
    </row>
    <row r="2" spans="1:6" x14ac:dyDescent="0.35">
      <c r="A2" s="1" t="s">
        <v>230</v>
      </c>
      <c r="B2" s="4">
        <v>53460</v>
      </c>
      <c r="C2" s="25">
        <f>+B2/$F$7</f>
        <v>3.7242806237786891E-2</v>
      </c>
      <c r="D2" s="4">
        <v>49777</v>
      </c>
      <c r="E2" s="25">
        <f>+D2/$F$7</f>
        <v>3.4677051367346015E-2</v>
      </c>
      <c r="F2" s="4">
        <f>SUM(B2,D2)</f>
        <v>103237</v>
      </c>
    </row>
    <row r="3" spans="1:6" x14ac:dyDescent="0.35">
      <c r="A3" s="1" t="s">
        <v>231</v>
      </c>
      <c r="B3" s="4">
        <v>156417</v>
      </c>
      <c r="C3" s="25">
        <f t="shared" ref="C3:C7" si="0">+B3/$F$7</f>
        <v>0.10896760238114313</v>
      </c>
      <c r="D3" s="4">
        <v>147333</v>
      </c>
      <c r="E3" s="25">
        <f t="shared" ref="E3:E7" si="1">+D3/$F$7</f>
        <v>0.10263925124264602</v>
      </c>
      <c r="F3" s="4">
        <f t="shared" ref="F3:F7" si="2">SUM(B3,D3)</f>
        <v>303750</v>
      </c>
    </row>
    <row r="4" spans="1:6" x14ac:dyDescent="0.35">
      <c r="A4" s="1" t="s">
        <v>232</v>
      </c>
      <c r="B4" s="4">
        <v>117400</v>
      </c>
      <c r="C4" s="25">
        <f t="shared" si="0"/>
        <v>8.1786484330643117E-2</v>
      </c>
      <c r="D4" s="4">
        <v>110281</v>
      </c>
      <c r="E4" s="25">
        <f t="shared" si="1"/>
        <v>7.6827046664971491E-2</v>
      </c>
      <c r="F4" s="4">
        <f t="shared" si="2"/>
        <v>227681</v>
      </c>
    </row>
    <row r="5" spans="1:6" x14ac:dyDescent="0.35">
      <c r="A5" s="1" t="s">
        <v>233</v>
      </c>
      <c r="B5" s="4">
        <v>397280</v>
      </c>
      <c r="C5" s="25">
        <f t="shared" si="0"/>
        <v>0.27676434833797187</v>
      </c>
      <c r="D5" s="4">
        <v>331676</v>
      </c>
      <c r="E5" s="25">
        <f t="shared" si="1"/>
        <v>0.23106144784370003</v>
      </c>
      <c r="F5" s="4">
        <f t="shared" si="2"/>
        <v>728956</v>
      </c>
    </row>
    <row r="6" spans="1:6" x14ac:dyDescent="0.35">
      <c r="A6" s="1" t="s">
        <v>234</v>
      </c>
      <c r="B6" s="4">
        <v>45288</v>
      </c>
      <c r="C6" s="25">
        <f t="shared" si="0"/>
        <v>3.1549798146219464E-2</v>
      </c>
      <c r="D6" s="4">
        <v>26533</v>
      </c>
      <c r="E6" s="25">
        <f t="shared" si="1"/>
        <v>1.8484163447572009E-2</v>
      </c>
      <c r="F6" s="4">
        <f t="shared" si="2"/>
        <v>71821</v>
      </c>
    </row>
    <row r="7" spans="1:6" x14ac:dyDescent="0.35">
      <c r="A7" s="19" t="s">
        <v>127</v>
      </c>
      <c r="B7" s="5">
        <f>SUM(B2:B6)</f>
        <v>769845</v>
      </c>
      <c r="C7" s="25">
        <f t="shared" si="0"/>
        <v>0.53631103943376446</v>
      </c>
      <c r="D7" s="5">
        <f>SUM(D2:D6)</f>
        <v>665600</v>
      </c>
      <c r="E7" s="25">
        <f t="shared" si="1"/>
        <v>0.46368896056623554</v>
      </c>
      <c r="F7" s="5">
        <f t="shared" si="2"/>
        <v>1435445</v>
      </c>
    </row>
    <row r="9" spans="1:6" x14ac:dyDescent="0.35">
      <c r="A9" s="18" t="s">
        <v>227</v>
      </c>
      <c r="B9" s="18" t="s">
        <v>228</v>
      </c>
      <c r="C9" s="18" t="s">
        <v>229</v>
      </c>
      <c r="D9" s="18" t="s">
        <v>127</v>
      </c>
    </row>
    <row r="10" spans="1:6" x14ac:dyDescent="0.35">
      <c r="A10" s="1" t="s">
        <v>235</v>
      </c>
      <c r="B10" s="1">
        <v>15198</v>
      </c>
      <c r="C10" s="1">
        <v>12793</v>
      </c>
      <c r="D10" s="20">
        <f>SUM(B10:C10)</f>
        <v>27991</v>
      </c>
    </row>
    <row r="11" spans="1:6" x14ac:dyDescent="0.35">
      <c r="A11" s="1" t="s">
        <v>236</v>
      </c>
      <c r="B11" s="4">
        <f>+B6-B10</f>
        <v>30090</v>
      </c>
      <c r="C11" s="4">
        <f>+D6-C10</f>
        <v>13740</v>
      </c>
      <c r="D11" s="20">
        <f>SUM(B11:C11)</f>
        <v>43830</v>
      </c>
    </row>
    <row r="12" spans="1:6" x14ac:dyDescent="0.35">
      <c r="A12" s="21" t="s">
        <v>127</v>
      </c>
      <c r="B12" s="19">
        <f>SUM(B10:B11)</f>
        <v>45288</v>
      </c>
      <c r="C12" s="19">
        <f t="shared" ref="C12:D12" si="3">SUM(C10:C11)</f>
        <v>26533</v>
      </c>
      <c r="D12" s="19">
        <f t="shared" si="3"/>
        <v>71821</v>
      </c>
    </row>
    <row r="16" spans="1:6" x14ac:dyDescent="0.35">
      <c r="A16" s="22" t="s">
        <v>227</v>
      </c>
      <c r="B16" s="22" t="s">
        <v>228</v>
      </c>
      <c r="C16" s="22" t="s">
        <v>229</v>
      </c>
      <c r="D16" s="22" t="s">
        <v>127</v>
      </c>
    </row>
    <row r="17" spans="1:4" x14ac:dyDescent="0.35">
      <c r="A17" s="1" t="s">
        <v>237</v>
      </c>
      <c r="B17" s="1">
        <v>307956</v>
      </c>
      <c r="C17" s="1">
        <v>251998</v>
      </c>
      <c r="D17" s="20">
        <f>SUM(B17:C17)</f>
        <v>559954</v>
      </c>
    </row>
    <row r="18" spans="1:4" x14ac:dyDescent="0.35">
      <c r="A18" s="21" t="s">
        <v>127</v>
      </c>
      <c r="B18" s="5">
        <f>SUM(B17:B17)</f>
        <v>307956</v>
      </c>
      <c r="C18" s="5">
        <f>SUM(C17:C17)</f>
        <v>251998</v>
      </c>
      <c r="D18" s="5">
        <f>SUM(D17:D17)</f>
        <v>559954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b098a2b16c5d0df20547a92d08a1de34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b78be5d2ae36f5de23298471375279d0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BCE0BF-FA70-4324-A3F1-CF48444E9A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3D67EE-6DE0-4816-9784-4D3120782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73E45-C3AA-44FC-8171-9597720CE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Breakdown by Districts</vt:lpstr>
      <vt:lpstr>Breakdown by RVs</vt:lpstr>
      <vt:lpstr>Breakdown by Ethnicity</vt:lpstr>
      <vt:lpstr>Breakdown by Age and 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Aqeel Zahoor</dc:creator>
  <cp:lastModifiedBy>Mir Nauman Tahir</cp:lastModifiedBy>
  <dcterms:created xsi:type="dcterms:W3CDTF">2021-01-27T05:43:57Z</dcterms:created>
  <dcterms:modified xsi:type="dcterms:W3CDTF">2021-06-16T06:57:13Z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