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4245" windowHeight="4320" tabRatio="963" activeTab="0"/>
  </bookViews>
  <sheets>
    <sheet name="ToC"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bc">#REF!</definedName>
    <definedName name="aus" localSheetId="10">#REF!</definedName>
    <definedName name="aus" localSheetId="0">#REF!</definedName>
    <definedName name="aus">#REF!</definedName>
    <definedName name="aus2" localSheetId="10">#REF!</definedName>
    <definedName name="aus2">#REF!</definedName>
    <definedName name="bcd">#REF!</definedName>
    <definedName name="Codes" localSheetId="0">#REF!</definedName>
    <definedName name="Codes">#REF!</definedName>
    <definedName name="dic">#REF!</definedName>
    <definedName name="List">#REF!</definedName>
    <definedName name="_xlnm.Print_Area" localSheetId="1">'T1'!$A$1:$T$101</definedName>
    <definedName name="_xlnm.Print_Area" localSheetId="10">'T10'!$A$1:$M$47</definedName>
    <definedName name="_xlnm.Print_Area" localSheetId="11">'T11'!$A$1:$M$48</definedName>
    <definedName name="_xlnm.Print_Area" localSheetId="12">'T12'!$A$1:$M$29</definedName>
    <definedName name="_xlnm.Print_Area" localSheetId="13">'T13'!$A$1:$M$26</definedName>
    <definedName name="_xlnm.Print_Area" localSheetId="14">'T14'!$A$1:$P$79</definedName>
    <definedName name="_xlnm.Print_Area" localSheetId="15">'T15'!$A$1:$J$119</definedName>
    <definedName name="_xlnm.Print_Area" localSheetId="16">'T16'!$A$1:$N$66</definedName>
    <definedName name="_xlnm.Print_Area" localSheetId="2">'T2'!$A$1:$X$22</definedName>
    <definedName name="_xlnm.Print_Area" localSheetId="3">'T3'!$A$1:$J$49</definedName>
    <definedName name="_xlnm.Print_Area" localSheetId="4">'T4'!$A$1:$J$47</definedName>
    <definedName name="_xlnm.Print_Area" localSheetId="5">'T5'!$A$1:$J$47</definedName>
    <definedName name="_xlnm.Print_Area" localSheetId="6">'T6'!$A$1:$P$78</definedName>
    <definedName name="_xlnm.Print_Area" localSheetId="7">'T7'!$A$1:$L$69</definedName>
    <definedName name="_xlnm.Print_Area" localSheetId="8">'T8'!$A$1:$M$49</definedName>
    <definedName name="_xlnm.Print_Area" localSheetId="9">'T9'!$A$1:$M$47</definedName>
    <definedName name="PRINT_AREA_MI">#REF!</definedName>
    <definedName name="PRINT_TITLES_MI">#REF!</definedName>
    <definedName name="Status">#REF!</definedName>
    <definedName name="T15b" localSheetId="1">#REF!</definedName>
    <definedName name="T15b" localSheetId="2">#REF!</definedName>
    <definedName name="T15b" localSheetId="0">#REF!</definedName>
    <definedName name="T15b">#REF!</definedName>
    <definedName name="Tab7new" localSheetId="0">#REF!</definedName>
    <definedName name="Tab7new">#REF!</definedName>
    <definedName name="tpoc00" localSheetId="1">#REF!</definedName>
    <definedName name="tpoc00" localSheetId="10">#REF!</definedName>
    <definedName name="tpoc00" localSheetId="2">#REF!</definedName>
    <definedName name="tpoc00" localSheetId="0">#REF!</definedName>
    <definedName name="tpoc00">#REF!</definedName>
  </definedNames>
  <calcPr fullCalcOnLoad="1"/>
</workbook>
</file>

<file path=xl/sharedStrings.xml><?xml version="1.0" encoding="utf-8"?>
<sst xmlns="http://schemas.openxmlformats.org/spreadsheetml/2006/main" count="1828" uniqueCount="310">
  <si>
    <t>Covering 44 industrialized countries which provided monthly data to UNHCR. See notes in Annex Table 1.</t>
  </si>
  <si>
    <t>United States****</t>
  </si>
  <si>
    <t>Covering all 44 asylum countries which provided monthly data to UNHCR. See notes in Annex Table 1.</t>
  </si>
  <si>
    <t>Jan.</t>
  </si>
  <si>
    <t>Feb.</t>
  </si>
  <si>
    <t>Mar.</t>
  </si>
  <si>
    <t>Apr.</t>
  </si>
  <si>
    <t>May</t>
  </si>
  <si>
    <t>Jun.</t>
  </si>
  <si>
    <t>Jul.</t>
  </si>
  <si>
    <t>Aug.</t>
  </si>
  <si>
    <t>Sep.</t>
  </si>
  <si>
    <t>Oct.</t>
  </si>
  <si>
    <t>Nov.</t>
  </si>
  <si>
    <t>Dec.</t>
  </si>
  <si>
    <t>Total</t>
  </si>
  <si>
    <t>Austria</t>
  </si>
  <si>
    <t>Belgium</t>
  </si>
  <si>
    <t>Bulgaria</t>
  </si>
  <si>
    <t>Czech Rep.</t>
  </si>
  <si>
    <t>Denmark</t>
  </si>
  <si>
    <t>Finland</t>
  </si>
  <si>
    <t>France</t>
  </si>
  <si>
    <t>Germany</t>
  </si>
  <si>
    <t>Greece</t>
  </si>
  <si>
    <t>Hungary</t>
  </si>
  <si>
    <t>Ireland</t>
  </si>
  <si>
    <t>Liechtenstein</t>
  </si>
  <si>
    <t>Luxembourg</t>
  </si>
  <si>
    <t>Netherlands</t>
  </si>
  <si>
    <t>Norway</t>
  </si>
  <si>
    <t>Poland</t>
  </si>
  <si>
    <t>Portugal</t>
  </si>
  <si>
    <t>Romania</t>
  </si>
  <si>
    <t>Slovakia</t>
  </si>
  <si>
    <t>Slovenia</t>
  </si>
  <si>
    <t>Spain</t>
  </si>
  <si>
    <t>Sweden</t>
  </si>
  <si>
    <t>Switzerland</t>
  </si>
  <si>
    <t>Canada</t>
  </si>
  <si>
    <t>Asylum</t>
  </si>
  <si>
    <t>country</t>
  </si>
  <si>
    <t>No. of applications</t>
  </si>
  <si>
    <t>Share (%)</t>
  </si>
  <si>
    <t>Notes</t>
  </si>
  <si>
    <t>Australia</t>
  </si>
  <si>
    <t>New Zealand</t>
  </si>
  <si>
    <t>Origin</t>
  </si>
  <si>
    <t>Change (%)</t>
  </si>
  <si>
    <t>Rank</t>
  </si>
  <si>
    <t>Afghanistan</t>
  </si>
  <si>
    <t>Iraq</t>
  </si>
  <si>
    <t>Turkey</t>
  </si>
  <si>
    <t>Russian Federation</t>
  </si>
  <si>
    <t>India</t>
  </si>
  <si>
    <t>Algeria</t>
  </si>
  <si>
    <t>Ukraine</t>
  </si>
  <si>
    <t>Sierra Leone</t>
  </si>
  <si>
    <t>Angola</t>
  </si>
  <si>
    <t>China</t>
  </si>
  <si>
    <t>Armenia</t>
  </si>
  <si>
    <t>Georgia</t>
  </si>
  <si>
    <t>Somalia</t>
  </si>
  <si>
    <t>Sri Lanka</t>
  </si>
  <si>
    <t>Bangladesh</t>
  </si>
  <si>
    <t>Rep. of Moldova</t>
  </si>
  <si>
    <t>Syrian Arab Rep.</t>
  </si>
  <si>
    <t>Guinea</t>
  </si>
  <si>
    <t>Pakistan</t>
  </si>
  <si>
    <t>Azerbaijan</t>
  </si>
  <si>
    <t>Nigeria</t>
  </si>
  <si>
    <t>Haiti</t>
  </si>
  <si>
    <t>Congo</t>
  </si>
  <si>
    <t>Albania</t>
  </si>
  <si>
    <t>Belarus</t>
  </si>
  <si>
    <t>Cameroon</t>
  </si>
  <si>
    <t>Mongolia</t>
  </si>
  <si>
    <t>Croatia</t>
  </si>
  <si>
    <t>Other</t>
  </si>
  <si>
    <t>Côte d'Ivoire</t>
  </si>
  <si>
    <t>Egypt</t>
  </si>
  <si>
    <t>Eritrea</t>
  </si>
  <si>
    <t>Ethiopia</t>
  </si>
  <si>
    <t>Ghana</t>
  </si>
  <si>
    <t>Morocco</t>
  </si>
  <si>
    <t>South Africa</t>
  </si>
  <si>
    <t>Sudan</t>
  </si>
  <si>
    <t>Zimbabwe</t>
  </si>
  <si>
    <t>Cyprus</t>
  </si>
  <si>
    <t>Indonesia</t>
  </si>
  <si>
    <t>Japan</t>
  </si>
  <si>
    <t>Rep. of Korea</t>
  </si>
  <si>
    <t>Malaysia</t>
  </si>
  <si>
    <t>Myanmar</t>
  </si>
  <si>
    <t>Philippines</t>
  </si>
  <si>
    <t>Thailand</t>
  </si>
  <si>
    <t>Uzbekistan</t>
  </si>
  <si>
    <t>Estonia</t>
  </si>
  <si>
    <t>Iceland</t>
  </si>
  <si>
    <t>Italy</t>
  </si>
  <si>
    <t>Latvia</t>
  </si>
  <si>
    <t>Lithuania</t>
  </si>
  <si>
    <t>Malta</t>
  </si>
  <si>
    <t>United Kingdom</t>
  </si>
  <si>
    <t>Colombia</t>
  </si>
  <si>
    <t>Guatemala</t>
  </si>
  <si>
    <t>Mexico</t>
  </si>
  <si>
    <t>Fiji</t>
  </si>
  <si>
    <t>Stateless</t>
  </si>
  <si>
    <t>Cuba</t>
  </si>
  <si>
    <t>Lebanon</t>
  </si>
  <si>
    <t>Bosnia and H.</t>
  </si>
  <si>
    <t>*</t>
  </si>
  <si>
    <t>United States</t>
  </si>
  <si>
    <t>Q1</t>
  </si>
  <si>
    <t>Q2</t>
  </si>
  <si>
    <t>Q3</t>
  </si>
  <si>
    <t>Q4</t>
  </si>
  <si>
    <t>Islamic Rep. of Iran</t>
  </si>
  <si>
    <t>Bosnia and Herzegovina</t>
  </si>
  <si>
    <t>Share</t>
  </si>
  <si>
    <t>Nordic countries (5)</t>
  </si>
  <si>
    <t>Country/ region</t>
  </si>
  <si>
    <t>of asylum</t>
  </si>
  <si>
    <t>a. Country notes</t>
  </si>
  <si>
    <t>b. Regional classification</t>
  </si>
  <si>
    <t>Viet Nam</t>
  </si>
  <si>
    <t>Kazakhstan</t>
  </si>
  <si>
    <t>Peru</t>
  </si>
  <si>
    <t>Mali</t>
  </si>
  <si>
    <t>Tajikistan</t>
  </si>
  <si>
    <t>TABLE 1. NOTES</t>
  </si>
  <si>
    <t>Per 1,000 inhabitants</t>
  </si>
  <si>
    <t>Brazil</t>
  </si>
  <si>
    <t>Dem. Rep. of the Congo</t>
  </si>
  <si>
    <t>Ecuador</t>
  </si>
  <si>
    <t>El Salvador</t>
  </si>
  <si>
    <t>Honduras</t>
  </si>
  <si>
    <t>Kenya</t>
  </si>
  <si>
    <t>Kyrgyzstan</t>
  </si>
  <si>
    <t>Nicaragua</t>
  </si>
  <si>
    <t>Papua New Guinea</t>
  </si>
  <si>
    <t>Tunisia</t>
  </si>
  <si>
    <t>Uganda</t>
  </si>
  <si>
    <t>Yemen</t>
  </si>
  <si>
    <t>Canada/USA</t>
  </si>
  <si>
    <t>Australia/New Zealand</t>
  </si>
  <si>
    <t>Total non-Europe (6)</t>
  </si>
  <si>
    <t>Burkina Faso</t>
  </si>
  <si>
    <t>Gambia</t>
  </si>
  <si>
    <t>Jamaica</t>
  </si>
  <si>
    <t>Malawi</t>
  </si>
  <si>
    <t>Nepal</t>
  </si>
  <si>
    <t>Senegal</t>
  </si>
  <si>
    <t>Annual</t>
  </si>
  <si>
    <t>change</t>
  </si>
  <si>
    <t>rank (hide col.)</t>
  </si>
  <si>
    <t>For country notes and regional classification, see next page.</t>
  </si>
  <si>
    <t>Montenegro</t>
  </si>
  <si>
    <t>Country</t>
  </si>
  <si>
    <t>Australia/New Z.</t>
  </si>
  <si>
    <t>Q2-Q1</t>
  </si>
  <si>
    <t>Q3-Q2</t>
  </si>
  <si>
    <t>Q4-Q3</t>
  </si>
  <si>
    <t>Japan/Rep. of Korea</t>
  </si>
  <si>
    <t>Southern Europe (8).  Albania, Cyprus, Greece, Italy, Malta, Portugal, Spain and Turkey.</t>
  </si>
  <si>
    <t>Southern Europe (8)</t>
  </si>
  <si>
    <t>Former Yugoslavia (6)</t>
  </si>
  <si>
    <r>
      <t>France</t>
    </r>
    <r>
      <rPr>
        <sz val="8"/>
        <rFont val="Arial"/>
        <family val="2"/>
      </rPr>
      <t xml:space="preserve">.  Includes asylum applications of minors. </t>
    </r>
  </si>
  <si>
    <t>Nordic countries (5).  Denmark, Finland, Iceland, Norway and Sweden.</t>
  </si>
  <si>
    <t>Republic of Korea</t>
  </si>
  <si>
    <r>
      <t>Canada</t>
    </r>
    <r>
      <rPr>
        <sz val="8"/>
        <rFont val="Arial"/>
        <family val="2"/>
      </rPr>
      <t>.  Source: Citizenship and Immigration Canada.</t>
    </r>
  </si>
  <si>
    <t>Covering 44 countries which provided monthly data to UNHCR.</t>
  </si>
  <si>
    <t>Liechten-stein</t>
  </si>
  <si>
    <t>Luxem-bourg</t>
  </si>
  <si>
    <t>Monte-negro</t>
  </si>
  <si>
    <t>Total (44)</t>
  </si>
  <si>
    <t>Total Europe (38)</t>
  </si>
  <si>
    <t>Per 1 USD/GDP per capita*</t>
  </si>
  <si>
    <t>Russian Fed.</t>
  </si>
  <si>
    <t>..</t>
  </si>
  <si>
    <t>All figures in this table have been rounded to the closest ten.</t>
  </si>
  <si>
    <r>
      <t>Spain</t>
    </r>
    <r>
      <rPr>
        <sz val="8"/>
        <rFont val="Arial"/>
        <family val="2"/>
      </rPr>
      <t>.  Includes applications lodged at Spanish embassies.</t>
    </r>
  </si>
  <si>
    <t>An asterisk (*) denotes between 1 and 4 applications.</t>
  </si>
  <si>
    <t>Top-20 ranking of countries based on applications lodged in all countries. An asterisk (*) denotes between 1 and 4 applications.</t>
  </si>
  <si>
    <r>
      <t>Switzerland</t>
    </r>
    <r>
      <rPr>
        <sz val="8"/>
        <rFont val="Arial"/>
        <family val="2"/>
      </rPr>
      <t>.  Figures exclude repeat applications.</t>
    </r>
  </si>
  <si>
    <t>All figures are based on annual data.</t>
  </si>
  <si>
    <t>Source: Governments, UNHCR</t>
  </si>
  <si>
    <t>Per 1 USD/GDP per capita</t>
  </si>
  <si>
    <t>Total Europe (38).  All European countries listed.</t>
  </si>
  <si>
    <t>* This refers to Gross Domestic Product (GDP), Purchasing Power Parity (PPP), per capita.</t>
  </si>
  <si>
    <t>Czech Republic</t>
  </si>
  <si>
    <r>
      <t>Japan</t>
    </r>
    <r>
      <rPr>
        <sz val="8"/>
        <rFont val="Arial"/>
        <family val="2"/>
      </rPr>
      <t>.  Figures are UNHCR estimates.</t>
    </r>
  </si>
  <si>
    <t>The former Yugoslav Republic of Macedonia</t>
  </si>
  <si>
    <t>- of which Kosovo</t>
  </si>
  <si>
    <t>Libya</t>
  </si>
  <si>
    <t>Japan**</t>
  </si>
  <si>
    <t>Palestinian</t>
  </si>
  <si>
    <t>Dem. Rep. of Congo</t>
  </si>
  <si>
    <t>See notes in Annex Table 1.</t>
  </si>
  <si>
    <t>EU-Total (28)</t>
  </si>
  <si>
    <t>EU-Total (28).  All Member States of the European Union as at 1 July 2013.</t>
  </si>
  <si>
    <t>Covering 38 European countries which provided monthly data to UNHCR.</t>
  </si>
  <si>
    <t>Covering 28 European Union countries which provided monthly data to UNHCR.</t>
  </si>
  <si>
    <t>Iceland*</t>
  </si>
  <si>
    <t>** Japan: UNHCR estimate.</t>
  </si>
  <si>
    <t>Iceland**</t>
  </si>
  <si>
    <t>Japan***</t>
  </si>
  <si>
    <t>Various/unknown</t>
  </si>
  <si>
    <t>Australia*</t>
  </si>
  <si>
    <t>*** UNHCR estimate</t>
  </si>
  <si>
    <t>Covering all 44 countries which provided monthly data to UNHCR.</t>
  </si>
  <si>
    <t>Former Yugoslavia (6).  Bosnia and Herzegovina, Croatia, Montenegro, Serbia (and Kosovo: S/RES/1244 (1999)), Slovenia, and the former Yugoslav Republic of Macedonia.</t>
  </si>
  <si>
    <t>See also notes in Annex Table 1.</t>
  </si>
  <si>
    <t>Turkey***</t>
  </si>
  <si>
    <t>Turkey****</t>
  </si>
  <si>
    <t>A dash (“-”) indicates that the value is zero or not available. Two dots (“..”) indicate that the value is not available.</t>
  </si>
  <si>
    <t>A dash (“-”) indicates that the value is zero or not available.</t>
  </si>
  <si>
    <r>
      <t>Azerbaijan</t>
    </r>
    <r>
      <rPr>
        <sz val="8"/>
        <rFont val="Arial"/>
        <family val="2"/>
      </rPr>
      <t>.  Source: UNHCR.</t>
    </r>
  </si>
  <si>
    <t>'14-'13</t>
  </si>
  <si>
    <t>'10-'14</t>
  </si>
  <si>
    <t>Table 1.  Asylum applications submitted in Europe and selected non-European countries, 2010-2014</t>
  </si>
  <si>
    <t>Table 2.  Asylum applications submitted in selected countries in Eastern Europe, 2010-2014</t>
  </si>
  <si>
    <t>Table 4. Origin of asylum applications lodged in Europe, 2013 and 2014</t>
  </si>
  <si>
    <t>Table 5. Origin of asylum applications lodged in the European Union (28), 2013 and 2014</t>
  </si>
  <si>
    <t>Table 6. Applications submitted by country of asylum and origin, 2014</t>
  </si>
  <si>
    <t>Table 7.  Quarterly asylum applications lodged in 44 industrialized countries, 2013-2014</t>
  </si>
  <si>
    <t>Quarterly change 2014</t>
  </si>
  <si>
    <t>Table 8.  Origin of asylum applicants in 44 industrialized countries by quarter, 2014 *</t>
  </si>
  <si>
    <t>Table 10.  Origin of asylum applicants in the European Union (28) by quarter, 2014</t>
  </si>
  <si>
    <t>Table 12.  Origin of asylum applicants in Australia and New Zealand, 2014 *</t>
  </si>
  <si>
    <t>* Figures for Australia are based on the number of applications lodged for protection visas.</t>
  </si>
  <si>
    <t>Table 13.  Origin of asylum applicants in Japan and the Republic of Korea, 2014</t>
  </si>
  <si>
    <t>Table 14.  Asylum applications lodged in 44 industrialized countries by origin, fourth quarter 2014</t>
  </si>
  <si>
    <t>Table 15. Top-10 populations of origin of asylum applicants by country of asylum, 2014</t>
  </si>
  <si>
    <t>Table 16.  Monthly asylum applications lodged in 44 industrialized countries, 2014</t>
  </si>
  <si>
    <t>Venezuela (Bol. Rep. of)</t>
  </si>
  <si>
    <t>* Figures are based on the number of applications lodged for protection visas.</t>
  </si>
  <si>
    <r>
      <t>Russian Federation</t>
    </r>
    <r>
      <rPr>
        <sz val="8"/>
        <rFont val="Arial"/>
        <family val="2"/>
      </rPr>
      <t>.  In addition, 2,990 persons applied for temporary asylum in 2009; 1,710 in 2010; 1,030 in 2011; 1,080 in 2012; 2,740 in 2013; and 267,760 in 2014.</t>
    </r>
  </si>
  <si>
    <t>Source for Gross Domestic Product (PPP): International Monetary Fund, World Economic Outlook Database, October 2014 (accessed 16 November 2014).</t>
  </si>
  <si>
    <t>Source for national population: United Nations, Population Division, "World Population Prospects: The 2012 Revision", New York, 2013. In this table, the medium fertility variant (2014) has been used.</t>
  </si>
  <si>
    <t>This table includes final data for 2010 to 2013 and provisional data for 2014. In the following tables, the 2013 figures are based on the monthly database. This results in some discrepancies.</t>
  </si>
  <si>
    <r>
      <t>Australia.</t>
    </r>
    <r>
      <rPr>
        <sz val="8"/>
        <rFont val="Arial"/>
        <family val="2"/>
      </rPr>
      <t xml:space="preserve">  Figures are based on the number of applications lodged for protection visas.</t>
    </r>
  </si>
  <si>
    <r>
      <t>Belgium</t>
    </r>
    <r>
      <rPr>
        <sz val="8"/>
        <rFont val="Arial"/>
        <family val="2"/>
      </rPr>
      <t>.  Figures include accompanying children but exclude repeat applications. Data in 2010 includes 3,410 repeat applications.</t>
    </r>
  </si>
  <si>
    <r>
      <t>Cyprus</t>
    </r>
    <r>
      <rPr>
        <sz val="8"/>
        <rFont val="Arial"/>
        <family val="2"/>
      </rPr>
      <t>.  In addition, UNHCR registered asylum applications in the northern part of Cyprus in 2011 (31), 2012 (96), 2013 (113), and 2014 (15).</t>
    </r>
  </si>
  <si>
    <r>
      <t>Iceland</t>
    </r>
    <r>
      <rPr>
        <sz val="8"/>
        <rFont val="Arial"/>
        <family val="2"/>
      </rPr>
      <t>.  Source (2014): Eurostat.</t>
    </r>
  </si>
  <si>
    <r>
      <t>Ireland</t>
    </r>
    <r>
      <rPr>
        <sz val="8"/>
        <rFont val="Arial"/>
        <family val="2"/>
      </rPr>
      <t>.  Data for 2010 includes repeat applications.</t>
    </r>
  </si>
  <si>
    <r>
      <t>Hungary</t>
    </r>
    <r>
      <rPr>
        <sz val="8"/>
        <rFont val="Arial"/>
        <family val="2"/>
      </rPr>
      <t>.  UNHCR estimate. Data for December 2014 includes a small number of repeat applications.</t>
    </r>
  </si>
  <si>
    <r>
      <t>Slovakia</t>
    </r>
    <r>
      <rPr>
        <sz val="8"/>
        <rFont val="Arial"/>
        <family val="2"/>
      </rPr>
      <t>.  Data for 2010 includes repeat applications.</t>
    </r>
  </si>
  <si>
    <r>
      <t>Luxembourg</t>
    </r>
    <r>
      <rPr>
        <sz val="8"/>
        <rFont val="Arial"/>
        <family val="2"/>
      </rPr>
      <t>.  Data prior to 2013 includes repeat applications.</t>
    </r>
  </si>
  <si>
    <r>
      <t>Sweden</t>
    </r>
    <r>
      <rPr>
        <sz val="8"/>
        <rFont val="Arial"/>
        <family val="2"/>
      </rPr>
      <t>.  Figures prior to 2014 may include repeat applications.</t>
    </r>
  </si>
  <si>
    <r>
      <t>United States</t>
    </r>
    <r>
      <rPr>
        <sz val="8"/>
        <rFont val="Arial"/>
        <family val="2"/>
      </rPr>
      <t>.  Figures include (1) statistics from the US Department of Homeland Security (DHS), based on the number of cases and multiplied by 1.393 (2014 data) to reflect the estimated number of individuals; and (2) the number of new ("defensive") requests lodged with the Department of Justice, Executive Office for Immigration Review (EOIR), based on the number of individuals. This factor was revised backwards to account for newly available information provided by DHS. For the purpose of this table, the following factors have been applied for DHS data: 2010 (1.223), 2011 (1.245), 2012 (1.286), 2013 (1.356), and 2014 (1.393). In the country of origin tables, figures for the United States of America are a combination of the number of cases (DHS) and the number of individuals (EOIR), owing to the large variation in family size by nationality.</t>
    </r>
  </si>
  <si>
    <t>Source: Governments, UNHCR. See notes on next page for information on applications registered with UNHCR.</t>
  </si>
  <si>
    <t>Serbia and Kosovo (S/RES/1244 (1999))</t>
  </si>
  <si>
    <t>Nether-lands</t>
  </si>
  <si>
    <r>
      <t>Iceland</t>
    </r>
    <r>
      <rPr>
        <vertAlign val="superscript"/>
        <sz val="7"/>
        <rFont val="Arial"/>
        <family val="2"/>
      </rPr>
      <t>1</t>
    </r>
  </si>
  <si>
    <r>
      <rPr>
        <vertAlign val="superscript"/>
        <sz val="8"/>
        <rFont val="Arial"/>
        <family val="2"/>
      </rPr>
      <t>1</t>
    </r>
    <r>
      <rPr>
        <sz val="8"/>
        <rFont val="Arial"/>
        <family val="2"/>
      </rPr>
      <t xml:space="preserve"> Source: Eurostat.</t>
    </r>
  </si>
  <si>
    <r>
      <rPr>
        <vertAlign val="superscript"/>
        <sz val="8"/>
        <rFont val="Arial"/>
        <family val="2"/>
      </rPr>
      <t>2</t>
    </r>
    <r>
      <rPr>
        <sz val="8"/>
        <rFont val="Arial"/>
        <family val="2"/>
      </rPr>
      <t xml:space="preserve"> UNHCR estimates</t>
    </r>
  </si>
  <si>
    <r>
      <rPr>
        <vertAlign val="superscript"/>
        <sz val="8"/>
        <rFont val="Arial"/>
        <family val="2"/>
      </rPr>
      <t>3</t>
    </r>
    <r>
      <rPr>
        <sz val="8"/>
        <rFont val="Arial"/>
        <family val="2"/>
      </rPr>
      <t xml:space="preserve"> Serbia and Kosovo (S/RES/1244 (1999))</t>
    </r>
  </si>
  <si>
    <r>
      <t>Japan</t>
    </r>
    <r>
      <rPr>
        <vertAlign val="superscript"/>
        <sz val="7"/>
        <rFont val="Arial"/>
        <family val="2"/>
      </rPr>
      <t>2</t>
    </r>
  </si>
  <si>
    <r>
      <rPr>
        <vertAlign val="superscript"/>
        <sz val="8"/>
        <rFont val="Arial"/>
        <family val="2"/>
      </rPr>
      <t>4</t>
    </r>
    <r>
      <rPr>
        <sz val="8"/>
        <rFont val="Arial"/>
        <family val="2"/>
      </rPr>
      <t xml:space="preserve"> The former Yugoslav Republic of Macedonia</t>
    </r>
  </si>
  <si>
    <r>
      <rPr>
        <vertAlign val="superscript"/>
        <sz val="8"/>
        <rFont val="Arial"/>
        <family val="2"/>
      </rPr>
      <t>6</t>
    </r>
    <r>
      <rPr>
        <sz val="8"/>
        <rFont val="Arial"/>
        <family val="2"/>
      </rPr>
      <t xml:space="preserve"> Combination of number of persons (EOIR) and cases (DHS).</t>
    </r>
  </si>
  <si>
    <r>
      <t>Serbia</t>
    </r>
    <r>
      <rPr>
        <vertAlign val="superscript"/>
        <sz val="7"/>
        <rFont val="Arial"/>
        <family val="2"/>
      </rPr>
      <t>3</t>
    </r>
  </si>
  <si>
    <r>
      <t>TfYR Macedonia</t>
    </r>
    <r>
      <rPr>
        <vertAlign val="superscript"/>
        <sz val="7"/>
        <rFont val="Arial"/>
        <family val="2"/>
      </rPr>
      <t>4</t>
    </r>
  </si>
  <si>
    <r>
      <t>Turkey</t>
    </r>
    <r>
      <rPr>
        <vertAlign val="superscript"/>
        <sz val="7"/>
        <rFont val="Arial"/>
        <family val="2"/>
      </rPr>
      <t>5</t>
    </r>
  </si>
  <si>
    <r>
      <t>United States</t>
    </r>
    <r>
      <rPr>
        <vertAlign val="superscript"/>
        <sz val="7"/>
        <rFont val="Arial"/>
        <family val="2"/>
      </rPr>
      <t>6</t>
    </r>
  </si>
  <si>
    <t>* Iceland: Source: Eurostat.</t>
  </si>
  <si>
    <t>**** United States: Figures include (1) statistics from the US Department of Homeland Security (DHS), based on the number of cases and multiplied by 1.393 (2014 data) to reflect the estimated number of individuals; and (2) the number of new ("defensive") requests lodged with the Department of Justice, Executive Office for Immigration Review (EOIR), based on the number of individuals. This factor was revised backwards to account for newly available information provided by DHS. For the purpose of this table, the following factors have been applied for DHS data: 2013 (1.356) and 2014 (1.393). In the country of origin tables, figures for the United States of America are a combination of the number of cases (DHS) and the number of individuals (EOIR), owing to the large variation in family size by nationality.</t>
  </si>
  <si>
    <t>Venezuela (Boliv. Rep. of)</t>
  </si>
  <si>
    <t>* Totals differ from Table 1 due to differences in reporting of asylum data from the United States of America. See footnote in Table 1 for further details.</t>
  </si>
  <si>
    <t>Table 9.  Origin of asylum applicants in Europe by quarter, 2014</t>
  </si>
  <si>
    <r>
      <t>Australia</t>
    </r>
    <r>
      <rPr>
        <vertAlign val="superscript"/>
        <sz val="8"/>
        <rFont val="Arial"/>
        <family val="2"/>
      </rPr>
      <t>1</t>
    </r>
  </si>
  <si>
    <r>
      <rPr>
        <vertAlign val="superscript"/>
        <sz val="8"/>
        <rFont val="Arial"/>
        <family val="2"/>
      </rPr>
      <t>1</t>
    </r>
    <r>
      <rPr>
        <sz val="8"/>
        <rFont val="Arial"/>
        <family val="2"/>
      </rPr>
      <t xml:space="preserve"> Figures are based on the number of applications lodged for protection visas.</t>
    </r>
  </si>
  <si>
    <r>
      <rPr>
        <vertAlign val="superscript"/>
        <sz val="8"/>
        <rFont val="Arial"/>
        <family val="2"/>
      </rPr>
      <t>2</t>
    </r>
    <r>
      <rPr>
        <sz val="8"/>
        <rFont val="Arial"/>
        <family val="2"/>
      </rPr>
      <t xml:space="preserve"> Serbia and Kosovo (S/RES/1244 (1999))</t>
    </r>
  </si>
  <si>
    <r>
      <rPr>
        <vertAlign val="superscript"/>
        <sz val="8"/>
        <rFont val="Arial"/>
        <family val="2"/>
      </rPr>
      <t>3</t>
    </r>
    <r>
      <rPr>
        <sz val="8"/>
        <rFont val="Arial"/>
        <family val="2"/>
      </rPr>
      <t xml:space="preserve"> The former Yugoslav Republic of Macedonia</t>
    </r>
  </si>
  <si>
    <r>
      <t>TfYR Macedonia</t>
    </r>
    <r>
      <rPr>
        <vertAlign val="superscript"/>
        <sz val="8"/>
        <rFont val="Arial"/>
        <family val="2"/>
      </rPr>
      <t>3</t>
    </r>
  </si>
  <si>
    <r>
      <t>Serbia</t>
    </r>
    <r>
      <rPr>
        <vertAlign val="superscript"/>
        <sz val="8"/>
        <rFont val="Arial"/>
        <family val="2"/>
      </rPr>
      <t>2</t>
    </r>
  </si>
  <si>
    <r>
      <t>Iceland</t>
    </r>
    <r>
      <rPr>
        <vertAlign val="superscript"/>
        <sz val="8"/>
        <rFont val="Arial"/>
        <family val="2"/>
      </rPr>
      <t>4</t>
    </r>
  </si>
  <si>
    <r>
      <t>Japan</t>
    </r>
    <r>
      <rPr>
        <vertAlign val="superscript"/>
        <sz val="8"/>
        <rFont val="Arial"/>
        <family val="2"/>
      </rPr>
      <t>5</t>
    </r>
  </si>
  <si>
    <r>
      <rPr>
        <vertAlign val="superscript"/>
        <sz val="8"/>
        <rFont val="Arial"/>
        <family val="2"/>
      </rPr>
      <t>4</t>
    </r>
    <r>
      <rPr>
        <sz val="8"/>
        <rFont val="Arial"/>
        <family val="2"/>
      </rPr>
      <t xml:space="preserve"> Source: Eurostat.</t>
    </r>
  </si>
  <si>
    <r>
      <rPr>
        <vertAlign val="superscript"/>
        <sz val="8"/>
        <rFont val="Arial"/>
        <family val="2"/>
      </rPr>
      <t>5</t>
    </r>
    <r>
      <rPr>
        <sz val="8"/>
        <rFont val="Arial"/>
        <family val="2"/>
      </rPr>
      <t xml:space="preserve"> UNHCR estimate</t>
    </r>
  </si>
  <si>
    <r>
      <t>Turkey</t>
    </r>
    <r>
      <rPr>
        <vertAlign val="superscript"/>
        <sz val="8"/>
        <rFont val="Arial"/>
        <family val="2"/>
      </rPr>
      <t>6</t>
    </r>
  </si>
  <si>
    <r>
      <t>United States</t>
    </r>
    <r>
      <rPr>
        <vertAlign val="superscript"/>
        <sz val="8"/>
        <rFont val="Arial"/>
        <family val="2"/>
      </rPr>
      <t>7</t>
    </r>
  </si>
  <si>
    <r>
      <rPr>
        <vertAlign val="superscript"/>
        <sz val="8"/>
        <rFont val="Arial"/>
        <family val="2"/>
      </rPr>
      <t>7</t>
    </r>
    <r>
      <rPr>
        <sz val="8"/>
        <rFont val="Arial"/>
        <family val="2"/>
      </rPr>
      <t xml:space="preserve"> Combination of cases (DHS) and persons (EOIR).</t>
    </r>
  </si>
  <si>
    <t>** Source: Eurostat</t>
  </si>
  <si>
    <r>
      <t>Australia</t>
    </r>
    <r>
      <rPr>
        <vertAlign val="superscript"/>
        <sz val="7"/>
        <rFont val="Arial"/>
        <family val="2"/>
      </rPr>
      <t>1</t>
    </r>
  </si>
  <si>
    <r>
      <t>Iceland</t>
    </r>
    <r>
      <rPr>
        <vertAlign val="superscript"/>
        <sz val="7"/>
        <rFont val="Arial"/>
        <family val="2"/>
      </rPr>
      <t>2</t>
    </r>
  </si>
  <si>
    <r>
      <rPr>
        <vertAlign val="superscript"/>
        <sz val="8"/>
        <rFont val="Arial"/>
        <family val="2"/>
      </rPr>
      <t>2</t>
    </r>
    <r>
      <rPr>
        <sz val="8"/>
        <rFont val="Arial"/>
        <family val="2"/>
      </rPr>
      <t xml:space="preserve"> Source: Eurostat.</t>
    </r>
  </si>
  <si>
    <r>
      <t>Japan</t>
    </r>
    <r>
      <rPr>
        <vertAlign val="superscript"/>
        <sz val="7"/>
        <rFont val="Arial"/>
        <family val="2"/>
      </rPr>
      <t>3</t>
    </r>
  </si>
  <si>
    <r>
      <rPr>
        <vertAlign val="superscript"/>
        <sz val="8"/>
        <rFont val="Arial"/>
        <family val="2"/>
      </rPr>
      <t>3</t>
    </r>
    <r>
      <rPr>
        <sz val="8"/>
        <rFont val="Arial"/>
        <family val="2"/>
      </rPr>
      <t xml:space="preserve"> UNHCR estimates</t>
    </r>
  </si>
  <si>
    <r>
      <t>Serbia</t>
    </r>
    <r>
      <rPr>
        <vertAlign val="superscript"/>
        <sz val="7"/>
        <rFont val="Arial"/>
        <family val="2"/>
      </rPr>
      <t>4</t>
    </r>
  </si>
  <si>
    <r>
      <rPr>
        <vertAlign val="superscript"/>
        <sz val="8"/>
        <rFont val="Arial"/>
        <family val="2"/>
      </rPr>
      <t>4</t>
    </r>
    <r>
      <rPr>
        <sz val="8"/>
        <rFont val="Arial"/>
        <family val="2"/>
      </rPr>
      <t xml:space="preserve"> Serbia and Kosovo (S/RES/1244 (1999))</t>
    </r>
  </si>
  <si>
    <r>
      <t>TfYR Macedonia</t>
    </r>
    <r>
      <rPr>
        <vertAlign val="superscript"/>
        <sz val="7"/>
        <rFont val="Arial"/>
        <family val="2"/>
      </rPr>
      <t>5</t>
    </r>
  </si>
  <si>
    <r>
      <rPr>
        <vertAlign val="superscript"/>
        <sz val="8"/>
        <rFont val="Arial"/>
        <family val="2"/>
      </rPr>
      <t>5</t>
    </r>
    <r>
      <rPr>
        <sz val="8"/>
        <rFont val="Arial"/>
        <family val="2"/>
      </rPr>
      <t xml:space="preserve"> The former Yugoslav Republic of Macedonia</t>
    </r>
  </si>
  <si>
    <r>
      <t>Turkey</t>
    </r>
    <r>
      <rPr>
        <vertAlign val="superscript"/>
        <sz val="7"/>
        <rFont val="Arial"/>
        <family val="2"/>
      </rPr>
      <t>6</t>
    </r>
  </si>
  <si>
    <r>
      <t>United States</t>
    </r>
    <r>
      <rPr>
        <vertAlign val="superscript"/>
        <sz val="7"/>
        <rFont val="Arial"/>
        <family val="2"/>
      </rPr>
      <t>7</t>
    </r>
  </si>
  <si>
    <r>
      <rPr>
        <vertAlign val="superscript"/>
        <sz val="8"/>
        <rFont val="Arial"/>
        <family val="2"/>
      </rPr>
      <t>7</t>
    </r>
    <r>
      <rPr>
        <sz val="8"/>
        <rFont val="Arial"/>
        <family val="2"/>
      </rPr>
      <t xml:space="preserve"> Combination of number of persons (EOIR) and cases (DHS).</t>
    </r>
  </si>
  <si>
    <t>Table 11.  Origin of asylum applicants in Canada and the United States of America, 2014 *</t>
  </si>
  <si>
    <t>Table 3. Origin of asylum applications lodged in 44 industrialized countries, 2013 and 2014 *</t>
  </si>
  <si>
    <r>
      <t>Serbia and Kosovo (S/RES/1244 (1999))</t>
    </r>
    <r>
      <rPr>
        <sz val="8"/>
        <rFont val="Arial"/>
        <family val="2"/>
      </rPr>
      <t>.  Source: UNHCR (2010).</t>
    </r>
  </si>
  <si>
    <t>Asylum Trends 2014: Table of Contents for the Excel Annex Tables</t>
  </si>
  <si>
    <t>Table 3. Origin of asylum applications lodged in 44 industrialized countries, 2013 and 2014</t>
  </si>
  <si>
    <t>Table 8.  Origin of asylum applicants in 44 industrialized countries by quarter, 2014</t>
  </si>
  <si>
    <t>Table 11.  Origin of asylum applicants in Canada and the United States of America, 2014</t>
  </si>
  <si>
    <t>Table 12.  Origin of asylum applicants in Australia and New Zealand, 2014</t>
  </si>
  <si>
    <r>
      <t>Turkey</t>
    </r>
    <r>
      <rPr>
        <sz val="8"/>
        <rFont val="Arial"/>
        <family val="2"/>
      </rPr>
      <t>.  UNHCR is the source of the data. Figures since 2012 include asylum-seekers registered with UNHCR as well as asylum-seekers who have been pre-registered but who are pending official registration with UNHCR. As of March 2015, there were more than 1.7 million registered Syrian refugees in Turkey covered by the Government's Temporary Protection Regime. The number of Syrian asylum-seekers included in the annex tables covers only those who for specific reasons have been referred to UNHCR for further evaluation of their international protection needs.</t>
    </r>
  </si>
  <si>
    <r>
      <rPr>
        <vertAlign val="superscript"/>
        <sz val="8"/>
        <rFont val="Arial"/>
        <family val="2"/>
      </rPr>
      <t>5</t>
    </r>
    <r>
      <rPr>
        <sz val="8"/>
        <rFont val="Arial"/>
        <family val="2"/>
      </rPr>
      <t xml:space="preserve"> As of March 2015, there were more than 1.7 million registered Syrian refugees in Turkey covered by the Government's Temporary Protection Regime. The figures in this table cover only those Syrian asylum-seekers who for specific reasons have been referred to UNHCR for further evaluation of their international protection needs.</t>
    </r>
  </si>
  <si>
    <t>*** Turkey: UNHCR is the source of the data. Figures since 2012 include asylum-seekers registered with UNHCR as well as asylum-seekers who have been pre-registered but who are pending official registration with UNHCR. As of March 2015, there were more than 1.7 million registered Syrian refugees in Turkey covered by the Government's Temporary Protection Regime. The number of Syrian asylum-seekers included in the annex tables covers only those who for specific reasons have been referred to UNHCR for further evaluation of their international protection needs.</t>
  </si>
  <si>
    <r>
      <rPr>
        <vertAlign val="superscript"/>
        <sz val="8"/>
        <rFont val="Arial"/>
        <family val="2"/>
      </rPr>
      <t>6</t>
    </r>
    <r>
      <rPr>
        <sz val="8"/>
        <rFont val="Arial"/>
        <family val="2"/>
      </rPr>
      <t xml:space="preserve"> UNHCR is the source of the data. Figures include asylum-seekers registered with UNHCR as well as asylum-seekers who have been pre-registered but who are pending official registration with UNHCR. As of March 2015, there were more than 1.7 million registered Syrian refugees in Turkey covered by the Government's Temporary Protection Regime. The number of Syrian asylum-seekers included in this table covers only those who for specific reasons have been referred to UNHCR for further evaluation of their international protection needs.</t>
    </r>
  </si>
  <si>
    <t xml:space="preserve">**** UNHCR is the source of the data. Figures include asylum-seekers registered with UNHCR as well as asylum-seekers who have been pre-registered but who are pending official registration with UNHCR. As of March 2015, there were more than 1.7 million registered Syrian refugees in Turkey covered by the Government's Temporary Protection Regime.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</si>
</sst>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
    <numFmt numFmtId="176" formatCode="0.0%"/>
    <numFmt numFmtId="177" formatCode="General_)"/>
    <numFmt numFmtId="178" formatCode="#,##0.0_);\(#,##0.0\)"/>
    <numFmt numFmtId="179" formatCode="_-* #,##0.0_-;\-* #,##0.0_-;_-* &quot;-&quot;??_-;_-@_-"/>
    <numFmt numFmtId="180" formatCode="#,##0;\(#,##0\);\-"/>
    <numFmt numFmtId="181" formatCode="#,##0;\-#,##0;\-"/>
    <numFmt numFmtId="182" formatCode="_-* #,##0_-;\-* #,##0_-;_-* &quot;-&quot;??_-;_-@_-"/>
    <numFmt numFmtId="183" formatCode="_-* #,##0.0_-;\-* #,##0.0_-;_-* &quot;-&quot;_-;_-@_-"/>
    <numFmt numFmtId="184" formatCode="_-* #,##0.0000_-;\-* #,##0.0000_-;_-* &quot;-&quot;??_-;_-@_-"/>
    <numFmt numFmtId="185" formatCode="_(* #,##0_);_(* \(#,##0\);_(* &quot;-&quot;?_);_(@_)"/>
    <numFmt numFmtId="186" formatCode="0.00000"/>
  </numFmts>
  <fonts count="68">
    <font>
      <sz val="10"/>
      <name val="Arial"/>
      <family val="0"/>
    </font>
    <font>
      <sz val="8"/>
      <name val="Arial"/>
      <family val="2"/>
    </font>
    <font>
      <u val="single"/>
      <sz val="8.5"/>
      <color indexed="12"/>
      <name val="MS Sans Serif"/>
      <family val="2"/>
    </font>
    <font>
      <b/>
      <sz val="8"/>
      <name val="Arial"/>
      <family val="2"/>
    </font>
    <font>
      <sz val="7"/>
      <name val="Arial"/>
      <family val="2"/>
    </font>
    <font>
      <vertAlign val="superscript"/>
      <sz val="7"/>
      <name val="Arial"/>
      <family val="2"/>
    </font>
    <font>
      <u val="single"/>
      <sz val="10"/>
      <color indexed="20"/>
      <name val="Arial"/>
      <family val="2"/>
    </font>
    <font>
      <u val="single"/>
      <sz val="8"/>
      <name val="Arial"/>
      <family val="2"/>
    </font>
    <font>
      <b/>
      <i/>
      <sz val="10"/>
      <name val="Arial"/>
      <family val="2"/>
    </font>
    <font>
      <sz val="6"/>
      <name val="Arial"/>
      <family val="2"/>
    </font>
    <font>
      <sz val="9"/>
      <name val="Arial"/>
      <family val="2"/>
    </font>
    <font>
      <b/>
      <sz val="8"/>
      <color indexed="10"/>
      <name val="Arial"/>
      <family val="2"/>
    </font>
    <font>
      <b/>
      <sz val="10"/>
      <name val="Arial"/>
      <family val="2"/>
    </font>
    <font>
      <b/>
      <sz val="9"/>
      <name val="Arial"/>
      <family val="2"/>
    </font>
    <font>
      <u val="single"/>
      <sz val="9"/>
      <name val="Arial"/>
      <family val="2"/>
    </font>
    <font>
      <i/>
      <sz val="8"/>
      <name val="Arial"/>
      <family val="2"/>
    </font>
    <font>
      <sz val="8.5"/>
      <name val="MS Sans Serif"/>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vertAlign val="superscript"/>
      <sz val="8"/>
      <name val="Arial"/>
      <family val="2"/>
    </font>
    <font>
      <u val="single"/>
      <sz val="10"/>
      <color indexed="12"/>
      <name val="Arial"/>
      <family val="2"/>
    </font>
    <font>
      <sz val="10"/>
      <color indexed="8"/>
      <name val="Arial"/>
      <family val="0"/>
    </font>
    <font>
      <sz val="10"/>
      <color indexed="9"/>
      <name val="Arial"/>
      <family val="0"/>
    </font>
    <font>
      <sz val="1.75"/>
      <color indexed="8"/>
      <name val="Arial"/>
      <family val="0"/>
    </font>
    <font>
      <b/>
      <sz val="1"/>
      <color indexed="9"/>
      <name val="Arial"/>
      <family val="0"/>
    </font>
    <font>
      <u val="single"/>
      <sz val="11"/>
      <color indexed="12"/>
      <name val="MS Sans Serif"/>
      <family val="2"/>
    </font>
    <font>
      <b/>
      <sz val="11"/>
      <color indexed="51"/>
      <name val="Calibri"/>
      <family val="2"/>
    </font>
    <font>
      <b/>
      <sz val="15"/>
      <color indexed="62"/>
      <name val="Calibri"/>
      <family val="2"/>
    </font>
    <font>
      <b/>
      <sz val="13"/>
      <color indexed="62"/>
      <name val="Calibri"/>
      <family val="2"/>
    </font>
    <font>
      <b/>
      <sz val="11"/>
      <color indexed="62"/>
      <name val="Calibri"/>
      <family val="2"/>
    </font>
    <font>
      <sz val="11"/>
      <color indexed="51"/>
      <name val="Calibri"/>
      <family val="2"/>
    </font>
    <font>
      <sz val="11"/>
      <color indexed="19"/>
      <name val="Calibri"/>
      <family val="2"/>
    </font>
    <font>
      <b/>
      <sz val="18"/>
      <color indexed="62"/>
      <name val="Cambria"/>
      <family val="2"/>
    </font>
    <font>
      <b/>
      <u val="single"/>
      <sz val="11"/>
      <color indexed="8"/>
      <name val="Calibri"/>
      <family val="2"/>
    </font>
    <font>
      <b/>
      <sz val="2.2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color indexed="63"/>
      </top>
      <bottom>
        <color indexed="63"/>
      </bottom>
    </border>
    <border>
      <left style="thin"/>
      <right>
        <color indexed="63"/>
      </right>
      <top>
        <color indexed="63"/>
      </top>
      <bottom style="thin"/>
    </border>
  </borders>
  <cellStyleXfs count="4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0"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0"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0"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0"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0"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0"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0"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1"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51"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51"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51"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1"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51"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51"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51"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51"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51"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1" fillId="4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51"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52"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3" fillId="45" borderId="1"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54" fillId="47" borderId="3"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0" fontId="20"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56" fillId="49"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8"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59" fillId="0" borderId="9"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60" fillId="50" borderId="1"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61"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62"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63" fillId="45" borderId="15"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259">
    <xf numFmtId="0" fontId="0" fillId="0" borderId="0" xfId="0" applyAlignment="1">
      <alignment/>
    </xf>
    <xf numFmtId="0" fontId="1" fillId="0" borderId="0" xfId="0" applyFont="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55" borderId="0" xfId="0" applyFont="1" applyFill="1" applyAlignment="1">
      <alignment/>
    </xf>
    <xf numFmtId="0" fontId="1" fillId="55" borderId="0" xfId="0" applyFont="1" applyFill="1" applyBorder="1" applyAlignment="1">
      <alignment/>
    </xf>
    <xf numFmtId="173" fontId="1" fillId="0" borderId="0" xfId="0" applyNumberFormat="1" applyFont="1" applyAlignment="1">
      <alignment/>
    </xf>
    <xf numFmtId="0" fontId="1" fillId="0" borderId="0" xfId="0" applyFont="1" applyBorder="1" applyAlignment="1">
      <alignment/>
    </xf>
    <xf numFmtId="0" fontId="3" fillId="55" borderId="0" xfId="0" applyFont="1" applyFill="1" applyAlignment="1">
      <alignment/>
    </xf>
    <xf numFmtId="0" fontId="1" fillId="55" borderId="19" xfId="0" applyFont="1" applyFill="1" applyBorder="1" applyAlignment="1">
      <alignment horizontal="center"/>
    </xf>
    <xf numFmtId="0" fontId="1" fillId="55" borderId="19" xfId="0" applyFont="1" applyFill="1" applyBorder="1" applyAlignment="1">
      <alignment/>
    </xf>
    <xf numFmtId="0" fontId="1" fillId="55" borderId="19" xfId="0" applyFont="1" applyFill="1" applyBorder="1" applyAlignment="1">
      <alignment horizontal="centerContinuous"/>
    </xf>
    <xf numFmtId="0" fontId="1" fillId="55" borderId="21" xfId="0" applyFont="1" applyFill="1" applyBorder="1" applyAlignment="1">
      <alignment horizontal="center"/>
    </xf>
    <xf numFmtId="0" fontId="1" fillId="55" borderId="22" xfId="0" applyFont="1" applyFill="1" applyBorder="1" applyAlignment="1">
      <alignment horizontal="center"/>
    </xf>
    <xf numFmtId="173" fontId="1" fillId="0" borderId="19" xfId="0" applyNumberFormat="1" applyFont="1" applyBorder="1" applyAlignment="1">
      <alignment/>
    </xf>
    <xf numFmtId="173" fontId="1" fillId="0" borderId="0" xfId="0" applyNumberFormat="1" applyFont="1" applyBorder="1" applyAlignment="1">
      <alignment/>
    </xf>
    <xf numFmtId="0" fontId="1" fillId="55" borderId="23" xfId="0" applyFont="1" applyFill="1" applyBorder="1" applyAlignment="1">
      <alignment horizontal="centerContinuous"/>
    </xf>
    <xf numFmtId="0" fontId="1" fillId="0" borderId="22" xfId="0" applyFont="1" applyBorder="1" applyAlignment="1">
      <alignment/>
    </xf>
    <xf numFmtId="0" fontId="1" fillId="55" borderId="20" xfId="0" applyFont="1" applyFill="1" applyBorder="1" applyAlignment="1">
      <alignment horizontal="center"/>
    </xf>
    <xf numFmtId="0" fontId="1" fillId="0" borderId="21"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20" xfId="0" applyFont="1" applyFill="1" applyBorder="1" applyAlignment="1">
      <alignment/>
    </xf>
    <xf numFmtId="0" fontId="1" fillId="55" borderId="24" xfId="0" applyFont="1" applyFill="1" applyBorder="1" applyAlignment="1">
      <alignment horizontal="centerContinuous"/>
    </xf>
    <xf numFmtId="0" fontId="1" fillId="55" borderId="25" xfId="0" applyFont="1" applyFill="1" applyBorder="1" applyAlignment="1">
      <alignment horizontal="centerContinuous"/>
    </xf>
    <xf numFmtId="0" fontId="4" fillId="55" borderId="0" xfId="0" applyFont="1" applyFill="1" applyAlignment="1">
      <alignment/>
    </xf>
    <xf numFmtId="0" fontId="1" fillId="55" borderId="26" xfId="0" applyFont="1" applyFill="1" applyBorder="1" applyAlignment="1">
      <alignment horizontal="centerContinuous"/>
    </xf>
    <xf numFmtId="173" fontId="1" fillId="55" borderId="0" xfId="0" applyNumberFormat="1" applyFont="1" applyFill="1" applyAlignment="1">
      <alignment/>
    </xf>
    <xf numFmtId="169" fontId="1" fillId="0" borderId="27" xfId="0" applyNumberFormat="1" applyFont="1" applyBorder="1" applyAlignment="1">
      <alignment/>
    </xf>
    <xf numFmtId="0" fontId="5" fillId="0" borderId="0" xfId="0" applyFont="1" applyFill="1" applyAlignment="1">
      <alignment/>
    </xf>
    <xf numFmtId="0" fontId="1" fillId="55" borderId="21" xfId="0" applyFont="1" applyFill="1" applyBorder="1" applyAlignment="1" quotePrefix="1">
      <alignment horizontal="center"/>
    </xf>
    <xf numFmtId="0" fontId="4" fillId="55" borderId="0" xfId="0" applyFont="1" applyFill="1" applyBorder="1" applyAlignment="1">
      <alignment/>
    </xf>
    <xf numFmtId="9" fontId="1" fillId="0" borderId="20" xfId="442" applyFont="1" applyBorder="1" applyAlignment="1">
      <alignment/>
    </xf>
    <xf numFmtId="0" fontId="1" fillId="55" borderId="0" xfId="0" applyFont="1" applyFill="1" applyAlignment="1">
      <alignment wrapText="1"/>
    </xf>
    <xf numFmtId="0" fontId="1" fillId="0" borderId="22" xfId="0" applyFont="1" applyBorder="1" applyAlignment="1">
      <alignment horizontal="center" wrapText="1"/>
    </xf>
    <xf numFmtId="9" fontId="1" fillId="0" borderId="0" xfId="442" applyFont="1" applyAlignment="1">
      <alignment/>
    </xf>
    <xf numFmtId="0" fontId="3" fillId="55" borderId="0" xfId="0" applyFont="1" applyFill="1" applyAlignment="1">
      <alignment vertical="center"/>
    </xf>
    <xf numFmtId="0" fontId="4" fillId="55" borderId="0" xfId="0" applyFont="1" applyFill="1" applyAlignment="1">
      <alignment vertical="center"/>
    </xf>
    <xf numFmtId="0" fontId="1" fillId="55" borderId="0" xfId="0" applyFont="1" applyFill="1" applyAlignment="1">
      <alignment vertical="center"/>
    </xf>
    <xf numFmtId="0" fontId="7" fillId="55" borderId="0" xfId="0" applyFont="1" applyFill="1" applyAlignment="1">
      <alignment vertical="center"/>
    </xf>
    <xf numFmtId="0" fontId="1" fillId="55" borderId="0" xfId="0" applyFont="1" applyFill="1" applyBorder="1" applyAlignment="1">
      <alignment vertical="center"/>
    </xf>
    <xf numFmtId="0" fontId="0" fillId="55" borderId="0" xfId="0" applyFill="1" applyAlignment="1">
      <alignment vertical="center" wrapText="1"/>
    </xf>
    <xf numFmtId="0" fontId="1" fillId="55" borderId="22" xfId="0" applyFont="1" applyFill="1" applyBorder="1" applyAlignment="1">
      <alignment horizontal="centerContinuous"/>
    </xf>
    <xf numFmtId="0" fontId="1" fillId="55" borderId="28" xfId="0" applyFont="1" applyFill="1" applyBorder="1" applyAlignment="1">
      <alignment vertical="center"/>
    </xf>
    <xf numFmtId="0" fontId="0" fillId="55" borderId="0" xfId="0" applyFill="1" applyAlignment="1">
      <alignment vertical="center"/>
    </xf>
    <xf numFmtId="173" fontId="1" fillId="0" borderId="20" xfId="0" applyNumberFormat="1" applyFont="1" applyBorder="1" applyAlignment="1">
      <alignment/>
    </xf>
    <xf numFmtId="0" fontId="1" fillId="0" borderId="19" xfId="0" applyFont="1" applyBorder="1" applyAlignment="1">
      <alignment wrapText="1" shrinkToFit="1"/>
    </xf>
    <xf numFmtId="0" fontId="1" fillId="0" borderId="20" xfId="0" applyFont="1" applyBorder="1" applyAlignment="1">
      <alignment wrapText="1" shrinkToFit="1"/>
    </xf>
    <xf numFmtId="0" fontId="1" fillId="0" borderId="22" xfId="0" applyFont="1" applyBorder="1" applyAlignment="1">
      <alignment wrapText="1" shrinkToFit="1"/>
    </xf>
    <xf numFmtId="169" fontId="4" fillId="55" borderId="0" xfId="0" applyNumberFormat="1" applyFont="1" applyFill="1" applyAlignment="1">
      <alignment/>
    </xf>
    <xf numFmtId="9" fontId="4" fillId="55" borderId="0" xfId="442" applyFont="1" applyFill="1" applyAlignment="1">
      <alignment/>
    </xf>
    <xf numFmtId="0" fontId="10" fillId="0" borderId="0" xfId="0" applyFont="1" applyAlignment="1">
      <alignment/>
    </xf>
    <xf numFmtId="0" fontId="1" fillId="0" borderId="20" xfId="0" applyFont="1" applyBorder="1" applyAlignment="1">
      <alignment horizontal="center"/>
    </xf>
    <xf numFmtId="173" fontId="4" fillId="55" borderId="0" xfId="0" applyNumberFormat="1" applyFont="1" applyFill="1" applyAlignment="1">
      <alignment/>
    </xf>
    <xf numFmtId="0" fontId="11" fillId="0" borderId="0" xfId="0" applyFont="1" applyAlignment="1">
      <alignment/>
    </xf>
    <xf numFmtId="0" fontId="8" fillId="55" borderId="29" xfId="0" applyFont="1" applyFill="1" applyBorder="1" applyAlignment="1">
      <alignment horizontal="center" vertical="center"/>
    </xf>
    <xf numFmtId="0" fontId="8" fillId="55" borderId="0" xfId="0" applyFont="1" applyFill="1" applyBorder="1" applyAlignment="1">
      <alignment horizontal="center" vertical="center"/>
    </xf>
    <xf numFmtId="0" fontId="8" fillId="55" borderId="28" xfId="0" applyFont="1" applyFill="1" applyBorder="1" applyAlignment="1">
      <alignment horizontal="center" vertical="center"/>
    </xf>
    <xf numFmtId="0" fontId="0" fillId="55" borderId="30" xfId="0" applyFill="1" applyBorder="1" applyAlignment="1">
      <alignment/>
    </xf>
    <xf numFmtId="0" fontId="8" fillId="55" borderId="31" xfId="0" applyFont="1" applyFill="1" applyBorder="1" applyAlignment="1">
      <alignment horizontal="center" vertical="center"/>
    </xf>
    <xf numFmtId="0" fontId="8" fillId="55" borderId="0" xfId="0" applyFont="1" applyFill="1" applyAlignment="1">
      <alignment horizontal="center" vertical="center"/>
    </xf>
    <xf numFmtId="0" fontId="8" fillId="55" borderId="27" xfId="0" applyFont="1" applyFill="1" applyBorder="1" applyAlignment="1">
      <alignment horizontal="center" vertical="center"/>
    </xf>
    <xf numFmtId="0" fontId="0" fillId="55" borderId="32" xfId="0" applyFill="1" applyBorder="1" applyAlignment="1">
      <alignment/>
    </xf>
    <xf numFmtId="171" fontId="4" fillId="55" borderId="0" xfId="0" applyNumberFormat="1" applyFont="1" applyFill="1" applyAlignment="1">
      <alignment/>
    </xf>
    <xf numFmtId="171" fontId="1" fillId="55" borderId="0" xfId="0" applyNumberFormat="1" applyFont="1" applyFill="1" applyAlignment="1">
      <alignment/>
    </xf>
    <xf numFmtId="1" fontId="1" fillId="0" borderId="0" xfId="0" applyNumberFormat="1" applyFont="1" applyAlignment="1">
      <alignment/>
    </xf>
    <xf numFmtId="0" fontId="0" fillId="0" borderId="33" xfId="0" applyBorder="1" applyAlignment="1">
      <alignment/>
    </xf>
    <xf numFmtId="180" fontId="0" fillId="0" borderId="33" xfId="0" applyNumberFormat="1" applyBorder="1" applyAlignment="1">
      <alignment/>
    </xf>
    <xf numFmtId="0" fontId="12" fillId="55" borderId="0" xfId="0" applyFont="1" applyFill="1" applyAlignment="1">
      <alignment horizontal="left"/>
    </xf>
    <xf numFmtId="0" fontId="12" fillId="55" borderId="0" xfId="0" applyFont="1" applyFill="1" applyAlignment="1">
      <alignment/>
    </xf>
    <xf numFmtId="180" fontId="0" fillId="0" borderId="0" xfId="0" applyNumberFormat="1" applyAlignment="1">
      <alignment/>
    </xf>
    <xf numFmtId="174" fontId="1" fillId="55" borderId="0" xfId="0" applyNumberFormat="1" applyFont="1" applyFill="1" applyBorder="1" applyAlignment="1">
      <alignment/>
    </xf>
    <xf numFmtId="179" fontId="1" fillId="55" borderId="0" xfId="0" applyNumberFormat="1" applyFont="1" applyFill="1" applyBorder="1" applyAlignment="1">
      <alignment/>
    </xf>
    <xf numFmtId="0" fontId="12" fillId="55" borderId="0" xfId="0" applyFont="1" applyFill="1" applyAlignment="1">
      <alignment vertical="center"/>
    </xf>
    <xf numFmtId="0" fontId="14" fillId="55" borderId="0" xfId="0" applyFont="1" applyFill="1" applyAlignment="1">
      <alignment vertical="center"/>
    </xf>
    <xf numFmtId="0" fontId="1" fillId="55" borderId="0" xfId="0" applyFont="1" applyFill="1" applyAlignment="1">
      <alignment/>
    </xf>
    <xf numFmtId="0" fontId="12" fillId="0" borderId="0" xfId="0" applyFont="1" applyFill="1" applyAlignment="1" quotePrefix="1">
      <alignment horizontal="left"/>
    </xf>
    <xf numFmtId="0" fontId="10" fillId="55" borderId="0" xfId="0" applyFont="1" applyFill="1" applyAlignment="1">
      <alignment/>
    </xf>
    <xf numFmtId="0" fontId="1" fillId="55" borderId="0" xfId="0" applyFont="1" applyFill="1" applyAlignment="1" quotePrefix="1">
      <alignment horizontal="left"/>
    </xf>
    <xf numFmtId="0" fontId="4" fillId="0" borderId="22" xfId="0" applyFont="1" applyBorder="1" applyAlignment="1">
      <alignment horizontal="center" wrapText="1"/>
    </xf>
    <xf numFmtId="0" fontId="10" fillId="0" borderId="0" xfId="0" applyFont="1" applyAlignment="1">
      <alignment horizontal="center" wrapText="1"/>
    </xf>
    <xf numFmtId="0" fontId="1" fillId="0" borderId="20" xfId="0" applyFont="1" applyBorder="1" applyAlignment="1">
      <alignment horizontal="left" wrapText="1"/>
    </xf>
    <xf numFmtId="41" fontId="1" fillId="0" borderId="20" xfId="0" applyNumberFormat="1" applyFont="1" applyBorder="1" applyAlignment="1">
      <alignment horizontal="right"/>
    </xf>
    <xf numFmtId="41" fontId="1" fillId="0" borderId="19" xfId="0" applyNumberFormat="1" applyFont="1" applyBorder="1" applyAlignment="1">
      <alignment horizontal="right"/>
    </xf>
    <xf numFmtId="41" fontId="1" fillId="0" borderId="20" xfId="0" applyNumberFormat="1" applyFont="1" applyFill="1" applyBorder="1" applyAlignment="1">
      <alignment horizontal="right"/>
    </xf>
    <xf numFmtId="0" fontId="1" fillId="0" borderId="21" xfId="0" applyFont="1" applyBorder="1" applyAlignment="1">
      <alignment horizontal="left" wrapText="1"/>
    </xf>
    <xf numFmtId="41" fontId="1" fillId="0" borderId="21" xfId="0" applyNumberFormat="1" applyFont="1" applyBorder="1" applyAlignment="1">
      <alignment horizontal="right"/>
    </xf>
    <xf numFmtId="0" fontId="10" fillId="0" borderId="0" xfId="0" applyFont="1" applyAlignment="1">
      <alignment wrapText="1"/>
    </xf>
    <xf numFmtId="0" fontId="4" fillId="0" borderId="22" xfId="0" applyFont="1" applyFill="1" applyBorder="1" applyAlignment="1">
      <alignment horizontal="center" wrapText="1"/>
    </xf>
    <xf numFmtId="41" fontId="1" fillId="0" borderId="21" xfId="0" applyNumberFormat="1" applyFont="1" applyFill="1" applyBorder="1" applyAlignment="1">
      <alignment horizontal="right"/>
    </xf>
    <xf numFmtId="0" fontId="13" fillId="55" borderId="27" xfId="0" applyFont="1" applyFill="1" applyBorder="1" applyAlignment="1">
      <alignment/>
    </xf>
    <xf numFmtId="0" fontId="1" fillId="55" borderId="27" xfId="0" applyFont="1" applyFill="1" applyBorder="1" applyAlignment="1">
      <alignment/>
    </xf>
    <xf numFmtId="0" fontId="1" fillId="0" borderId="25" xfId="0" applyFont="1" applyFill="1" applyBorder="1" applyAlignment="1">
      <alignment horizontal="centerContinuous"/>
    </xf>
    <xf numFmtId="0" fontId="1" fillId="0" borderId="23" xfId="0" applyFont="1" applyFill="1" applyBorder="1" applyAlignment="1">
      <alignment horizontal="centerContinuous"/>
    </xf>
    <xf numFmtId="0" fontId="1" fillId="0" borderId="22" xfId="0" applyFont="1" applyFill="1" applyBorder="1" applyAlignment="1">
      <alignment horizontal="centerContinuous"/>
    </xf>
    <xf numFmtId="0" fontId="1" fillId="0" borderId="0" xfId="0" applyFont="1" applyBorder="1" applyAlignment="1">
      <alignment horizontal="right" wrapText="1"/>
    </xf>
    <xf numFmtId="41" fontId="10" fillId="55" borderId="0" xfId="0" applyNumberFormat="1" applyFont="1" applyFill="1" applyAlignment="1">
      <alignment/>
    </xf>
    <xf numFmtId="173" fontId="4" fillId="55" borderId="0" xfId="442" applyNumberFormat="1" applyFont="1" applyFill="1" applyAlignment="1">
      <alignment/>
    </xf>
    <xf numFmtId="1" fontId="1" fillId="55" borderId="0" xfId="0" applyNumberFormat="1" applyFont="1" applyFill="1" applyAlignment="1">
      <alignment/>
    </xf>
    <xf numFmtId="9" fontId="1" fillId="55" borderId="0" xfId="0" applyNumberFormat="1" applyFont="1" applyFill="1" applyAlignment="1">
      <alignment/>
    </xf>
    <xf numFmtId="0" fontId="1" fillId="0" borderId="20" xfId="0" applyFont="1" applyBorder="1" applyAlignment="1">
      <alignment wrapText="1"/>
    </xf>
    <xf numFmtId="0" fontId="1" fillId="0" borderId="20" xfId="421" applyNumberFormat="1" applyFont="1" applyFill="1" applyBorder="1">
      <alignment/>
      <protection/>
    </xf>
    <xf numFmtId="185" fontId="4" fillId="0" borderId="0" xfId="0" applyNumberFormat="1" applyFont="1" applyBorder="1" applyAlignment="1">
      <alignment/>
    </xf>
    <xf numFmtId="0" fontId="15" fillId="0" borderId="20" xfId="0" applyFont="1" applyFill="1" applyBorder="1" applyAlignment="1" quotePrefix="1">
      <alignment/>
    </xf>
    <xf numFmtId="182" fontId="4" fillId="55" borderId="0" xfId="0" applyNumberFormat="1" applyFont="1" applyFill="1" applyAlignment="1">
      <alignment/>
    </xf>
    <xf numFmtId="0" fontId="9" fillId="55" borderId="0" xfId="0" applyFont="1" applyFill="1" applyAlignment="1">
      <alignment/>
    </xf>
    <xf numFmtId="175" fontId="1" fillId="55" borderId="0" xfId="0" applyNumberFormat="1" applyFont="1" applyFill="1" applyAlignment="1">
      <alignment/>
    </xf>
    <xf numFmtId="173" fontId="4" fillId="55" borderId="0" xfId="0" applyNumberFormat="1" applyFont="1" applyFill="1" applyAlignment="1">
      <alignment vertical="center"/>
    </xf>
    <xf numFmtId="0" fontId="4" fillId="56" borderId="0" xfId="0" applyFont="1" applyFill="1" applyAlignment="1">
      <alignment/>
    </xf>
    <xf numFmtId="0" fontId="1" fillId="56" borderId="0" xfId="0" applyFont="1" applyFill="1" applyAlignment="1">
      <alignment/>
    </xf>
    <xf numFmtId="0" fontId="10" fillId="55" borderId="21" xfId="0" applyFont="1" applyFill="1" applyBorder="1" applyAlignment="1">
      <alignment horizontal="center"/>
    </xf>
    <xf numFmtId="0" fontId="10" fillId="0" borderId="20" xfId="0" applyFont="1" applyBorder="1" applyAlignment="1">
      <alignment/>
    </xf>
    <xf numFmtId="0" fontId="10" fillId="55" borderId="19" xfId="0" applyFont="1" applyFill="1" applyBorder="1" applyAlignment="1">
      <alignment horizontal="center"/>
    </xf>
    <xf numFmtId="0" fontId="10" fillId="55" borderId="31" xfId="0" applyFont="1" applyFill="1" applyBorder="1" applyAlignment="1">
      <alignment horizontal="centerContinuous"/>
    </xf>
    <xf numFmtId="0" fontId="10" fillId="55" borderId="19" xfId="0" applyFont="1" applyFill="1" applyBorder="1" applyAlignment="1">
      <alignment horizontal="centerContinuous"/>
    </xf>
    <xf numFmtId="0" fontId="10" fillId="55" borderId="29" xfId="0" applyFont="1" applyFill="1" applyBorder="1" applyAlignment="1">
      <alignment horizontal="centerContinuous"/>
    </xf>
    <xf numFmtId="0" fontId="10" fillId="0" borderId="21" xfId="0" applyFont="1" applyBorder="1" applyAlignment="1">
      <alignment horizontal="center"/>
    </xf>
    <xf numFmtId="0" fontId="10" fillId="55" borderId="22" xfId="0" applyFont="1" applyFill="1" applyBorder="1" applyAlignment="1">
      <alignment horizontal="center"/>
    </xf>
    <xf numFmtId="0" fontId="10" fillId="0" borderId="19" xfId="0" applyFont="1" applyFill="1" applyBorder="1" applyAlignment="1">
      <alignment horizontal="left"/>
    </xf>
    <xf numFmtId="179" fontId="10" fillId="0" borderId="20" xfId="0" applyNumberFormat="1" applyFont="1" applyFill="1" applyBorder="1" applyAlignment="1">
      <alignment/>
    </xf>
    <xf numFmtId="0" fontId="10" fillId="0" borderId="20" xfId="0" applyFont="1" applyFill="1" applyBorder="1" applyAlignment="1">
      <alignment/>
    </xf>
    <xf numFmtId="179" fontId="10" fillId="0" borderId="20" xfId="0" applyNumberFormat="1" applyFont="1" applyBorder="1" applyAlignment="1">
      <alignment/>
    </xf>
    <xf numFmtId="0" fontId="10" fillId="0" borderId="22" xfId="0" applyFont="1" applyBorder="1" applyAlignment="1">
      <alignment/>
    </xf>
    <xf numFmtId="179" fontId="10" fillId="0" borderId="22" xfId="0" applyNumberFormat="1" applyFont="1" applyBorder="1" applyAlignment="1">
      <alignment/>
    </xf>
    <xf numFmtId="0" fontId="10" fillId="0" borderId="20" xfId="0" applyFont="1" applyBorder="1" applyAlignment="1">
      <alignment wrapText="1"/>
    </xf>
    <xf numFmtId="0" fontId="10" fillId="55" borderId="24" xfId="0" applyFont="1" applyFill="1" applyBorder="1" applyAlignment="1">
      <alignment horizontal="centerContinuous"/>
    </xf>
    <xf numFmtId="0" fontId="10" fillId="55" borderId="25" xfId="0" applyFont="1" applyFill="1" applyBorder="1" applyAlignment="1">
      <alignment horizontal="centerContinuous"/>
    </xf>
    <xf numFmtId="0" fontId="10" fillId="55" borderId="23" xfId="0" applyFont="1" applyFill="1" applyBorder="1" applyAlignment="1">
      <alignment horizontal="centerContinuous"/>
    </xf>
    <xf numFmtId="0" fontId="10" fillId="0" borderId="20" xfId="0" applyFont="1" applyFill="1" applyBorder="1" applyAlignment="1">
      <alignment wrapText="1"/>
    </xf>
    <xf numFmtId="0" fontId="3" fillId="55" borderId="0" xfId="380" applyFont="1" applyFill="1" applyAlignment="1">
      <alignment vertical="center"/>
      <protection/>
    </xf>
    <xf numFmtId="43" fontId="4" fillId="55" borderId="0" xfId="0" applyNumberFormat="1" applyFont="1" applyFill="1" applyAlignment="1">
      <alignment/>
    </xf>
    <xf numFmtId="0" fontId="1" fillId="0" borderId="20" xfId="0" applyFont="1" applyFill="1" applyBorder="1" applyAlignment="1">
      <alignment wrapText="1"/>
    </xf>
    <xf numFmtId="9" fontId="1" fillId="55" borderId="0" xfId="443" applyFont="1" applyFill="1" applyAlignment="1">
      <alignment/>
    </xf>
    <xf numFmtId="169" fontId="1" fillId="55" borderId="0" xfId="443" applyNumberFormat="1" applyFont="1" applyFill="1" applyAlignment="1">
      <alignment/>
    </xf>
    <xf numFmtId="173" fontId="1" fillId="0" borderId="20" xfId="279" applyNumberFormat="1" applyFont="1" applyBorder="1" applyAlignment="1">
      <alignment/>
    </xf>
    <xf numFmtId="169" fontId="1" fillId="0" borderId="20" xfId="279" applyNumberFormat="1" applyFont="1" applyBorder="1" applyAlignment="1">
      <alignment/>
    </xf>
    <xf numFmtId="9" fontId="1" fillId="0" borderId="27" xfId="443" applyFont="1" applyBorder="1" applyAlignment="1">
      <alignment horizontal="right"/>
    </xf>
    <xf numFmtId="9" fontId="1" fillId="0" borderId="20" xfId="443" applyNumberFormat="1" applyFont="1" applyBorder="1" applyAlignment="1">
      <alignment/>
    </xf>
    <xf numFmtId="9" fontId="1" fillId="0" borderId="20" xfId="443" applyFont="1" applyBorder="1" applyAlignment="1">
      <alignment/>
    </xf>
    <xf numFmtId="178" fontId="1" fillId="0" borderId="20" xfId="279" applyNumberFormat="1" applyFont="1" applyBorder="1" applyAlignment="1">
      <alignment/>
    </xf>
    <xf numFmtId="183" fontId="1" fillId="0" borderId="20" xfId="279" applyNumberFormat="1" applyFont="1" applyFill="1" applyBorder="1" applyAlignment="1">
      <alignment horizontal="right"/>
    </xf>
    <xf numFmtId="169" fontId="1" fillId="0" borderId="20" xfId="279" applyNumberFormat="1" applyFont="1" applyFill="1" applyBorder="1" applyAlignment="1">
      <alignment horizontal="right"/>
    </xf>
    <xf numFmtId="169" fontId="1" fillId="0" borderId="20" xfId="279" applyNumberFormat="1" applyFont="1" applyFill="1" applyBorder="1" applyAlignment="1">
      <alignment/>
    </xf>
    <xf numFmtId="9" fontId="1" fillId="0" borderId="27" xfId="443" applyFont="1" applyBorder="1" applyAlignment="1">
      <alignment/>
    </xf>
    <xf numFmtId="173" fontId="1" fillId="0" borderId="20" xfId="279" applyNumberFormat="1" applyFont="1" applyFill="1" applyBorder="1" applyAlignment="1">
      <alignment horizontal="right"/>
    </xf>
    <xf numFmtId="173" fontId="15" fillId="0" borderId="20" xfId="279" applyNumberFormat="1" applyFont="1" applyBorder="1" applyAlignment="1">
      <alignment/>
    </xf>
    <xf numFmtId="169" fontId="15" fillId="0" borderId="20" xfId="279" applyNumberFormat="1" applyFont="1" applyBorder="1" applyAlignment="1">
      <alignment/>
    </xf>
    <xf numFmtId="9" fontId="15" fillId="0" borderId="27" xfId="443" applyFont="1" applyBorder="1" applyAlignment="1">
      <alignment/>
    </xf>
    <xf numFmtId="9" fontId="1" fillId="0" borderId="20" xfId="443" applyFont="1" applyBorder="1" applyAlignment="1">
      <alignment horizontal="right"/>
    </xf>
    <xf numFmtId="173" fontId="1" fillId="0" borderId="21" xfId="279" applyNumberFormat="1" applyFont="1" applyFill="1" applyBorder="1" applyAlignment="1">
      <alignment/>
    </xf>
    <xf numFmtId="169" fontId="1" fillId="0" borderId="21" xfId="279" applyNumberFormat="1" applyFont="1" applyBorder="1" applyAlignment="1">
      <alignment/>
    </xf>
    <xf numFmtId="169" fontId="1" fillId="0" borderId="21" xfId="279" applyNumberFormat="1" applyFont="1" applyFill="1" applyBorder="1" applyAlignment="1">
      <alignment/>
    </xf>
    <xf numFmtId="9" fontId="1" fillId="0" borderId="19" xfId="443" applyNumberFormat="1" applyFont="1" applyBorder="1" applyAlignment="1">
      <alignment/>
    </xf>
    <xf numFmtId="9" fontId="1" fillId="0" borderId="19" xfId="443" applyFont="1" applyBorder="1" applyAlignment="1">
      <alignment/>
    </xf>
    <xf numFmtId="178" fontId="1" fillId="0" borderId="19" xfId="279" applyNumberFormat="1" applyFont="1" applyFill="1" applyBorder="1" applyAlignment="1">
      <alignment/>
    </xf>
    <xf numFmtId="178" fontId="1" fillId="0" borderId="19" xfId="279" applyNumberFormat="1" applyFont="1" applyBorder="1" applyAlignment="1">
      <alignment/>
    </xf>
    <xf numFmtId="178" fontId="1" fillId="0" borderId="20" xfId="279" applyNumberFormat="1" applyFont="1" applyFill="1" applyBorder="1" applyAlignment="1">
      <alignment/>
    </xf>
    <xf numFmtId="9" fontId="1" fillId="0" borderId="21" xfId="443" applyFont="1" applyBorder="1" applyAlignment="1">
      <alignment/>
    </xf>
    <xf numFmtId="178" fontId="1" fillId="0" borderId="27" xfId="279" applyNumberFormat="1" applyFont="1" applyBorder="1" applyAlignment="1">
      <alignment/>
    </xf>
    <xf numFmtId="178" fontId="1" fillId="0" borderId="21" xfId="279" applyNumberFormat="1" applyFont="1" applyBorder="1" applyAlignment="1">
      <alignment/>
    </xf>
    <xf numFmtId="178" fontId="1" fillId="0" borderId="34" xfId="279" applyNumberFormat="1" applyFont="1" applyBorder="1" applyAlignment="1">
      <alignment/>
    </xf>
    <xf numFmtId="173" fontId="1" fillId="0" borderId="22" xfId="279" applyNumberFormat="1" applyFont="1" applyBorder="1" applyAlignment="1">
      <alignment/>
    </xf>
    <xf numFmtId="9" fontId="1" fillId="0" borderId="22" xfId="443" applyNumberFormat="1" applyFont="1" applyBorder="1" applyAlignment="1">
      <alignment/>
    </xf>
    <xf numFmtId="173" fontId="1" fillId="55" borderId="24" xfId="279" applyNumberFormat="1" applyFont="1" applyFill="1" applyBorder="1" applyAlignment="1">
      <alignment/>
    </xf>
    <xf numFmtId="173" fontId="1" fillId="55" borderId="25" xfId="279" applyNumberFormat="1" applyFont="1" applyFill="1" applyBorder="1" applyAlignment="1">
      <alignment/>
    </xf>
    <xf numFmtId="173" fontId="1" fillId="0" borderId="30" xfId="279" applyNumberFormat="1" applyFont="1" applyBorder="1" applyAlignment="1">
      <alignment/>
    </xf>
    <xf numFmtId="173" fontId="1" fillId="0" borderId="34" xfId="279" applyNumberFormat="1" applyFont="1" applyBorder="1" applyAlignment="1">
      <alignment/>
    </xf>
    <xf numFmtId="169" fontId="4" fillId="55" borderId="0" xfId="443" applyNumberFormat="1" applyFont="1" applyFill="1" applyAlignment="1">
      <alignment/>
    </xf>
    <xf numFmtId="9" fontId="4" fillId="55" borderId="0" xfId="443" applyFont="1" applyFill="1" applyAlignment="1">
      <alignment/>
    </xf>
    <xf numFmtId="9" fontId="1" fillId="55" borderId="0" xfId="443" applyFont="1" applyFill="1" applyBorder="1" applyAlignment="1">
      <alignment/>
    </xf>
    <xf numFmtId="183" fontId="1" fillId="0" borderId="20" xfId="279" applyNumberFormat="1" applyFont="1" applyFill="1" applyBorder="1" applyAlignment="1">
      <alignment/>
    </xf>
    <xf numFmtId="9" fontId="1" fillId="0" borderId="20" xfId="443" applyNumberFormat="1" applyFont="1" applyBorder="1" applyAlignment="1">
      <alignment horizontal="right"/>
    </xf>
    <xf numFmtId="178" fontId="1" fillId="0" borderId="21" xfId="279" applyNumberFormat="1" applyFont="1" applyBorder="1" applyAlignment="1">
      <alignment horizontal="right"/>
    </xf>
    <xf numFmtId="169" fontId="1" fillId="0" borderId="21" xfId="279" applyNumberFormat="1" applyFont="1" applyBorder="1" applyAlignment="1">
      <alignment horizontal="right"/>
    </xf>
    <xf numFmtId="183" fontId="1" fillId="0" borderId="21" xfId="279" applyNumberFormat="1" applyFont="1" applyFill="1" applyBorder="1" applyAlignment="1">
      <alignment/>
    </xf>
    <xf numFmtId="183" fontId="1" fillId="0" borderId="21" xfId="279" applyNumberFormat="1" applyFont="1" applyFill="1" applyBorder="1" applyAlignment="1">
      <alignment horizontal="right"/>
    </xf>
    <xf numFmtId="169" fontId="1" fillId="0" borderId="21" xfId="279" applyNumberFormat="1" applyFont="1" applyFill="1" applyBorder="1" applyAlignment="1">
      <alignment horizontal="right"/>
    </xf>
    <xf numFmtId="9" fontId="1" fillId="0" borderId="22" xfId="443" applyFont="1" applyBorder="1" applyAlignment="1">
      <alignment/>
    </xf>
    <xf numFmtId="173" fontId="4" fillId="55" borderId="0" xfId="443" applyNumberFormat="1" applyFont="1" applyFill="1" applyAlignment="1">
      <alignment/>
    </xf>
    <xf numFmtId="1" fontId="1" fillId="55" borderId="0" xfId="443" applyNumberFormat="1" applyFont="1" applyFill="1" applyAlignment="1">
      <alignment/>
    </xf>
    <xf numFmtId="0" fontId="10" fillId="55" borderId="22" xfId="0" applyFont="1" applyFill="1" applyBorder="1" applyAlignment="1">
      <alignment horizontal="centerContinuous"/>
    </xf>
    <xf numFmtId="3" fontId="10" fillId="0" borderId="19" xfId="280" applyNumberFormat="1" applyFont="1" applyFill="1" applyBorder="1" applyAlignment="1">
      <alignment/>
    </xf>
    <xf numFmtId="9" fontId="10" fillId="0" borderId="19" xfId="445" applyFont="1" applyFill="1" applyBorder="1" applyAlignment="1">
      <alignment/>
    </xf>
    <xf numFmtId="172" fontId="10" fillId="0" borderId="19" xfId="0" applyNumberFormat="1" applyFont="1" applyFill="1" applyBorder="1" applyAlignment="1">
      <alignment/>
    </xf>
    <xf numFmtId="0" fontId="10" fillId="0" borderId="19" xfId="0" applyFont="1" applyFill="1" applyBorder="1" applyAlignment="1">
      <alignment/>
    </xf>
    <xf numFmtId="3" fontId="10" fillId="0" borderId="20" xfId="280" applyNumberFormat="1" applyFont="1" applyFill="1" applyBorder="1" applyAlignment="1">
      <alignment/>
    </xf>
    <xf numFmtId="9" fontId="10" fillId="0" borderId="20" xfId="445" applyFont="1" applyFill="1" applyBorder="1" applyAlignment="1">
      <alignment/>
    </xf>
    <xf numFmtId="172" fontId="10" fillId="0" borderId="20" xfId="0" applyNumberFormat="1" applyFont="1" applyFill="1" applyBorder="1" applyAlignment="1">
      <alignment/>
    </xf>
    <xf numFmtId="3" fontId="10" fillId="0" borderId="20" xfId="0" applyNumberFormat="1" applyFont="1" applyFill="1" applyBorder="1" applyAlignment="1">
      <alignment/>
    </xf>
    <xf numFmtId="0" fontId="10" fillId="0" borderId="21" xfId="0" applyFont="1" applyFill="1" applyBorder="1" applyAlignment="1">
      <alignment/>
    </xf>
    <xf numFmtId="0" fontId="10" fillId="55" borderId="0" xfId="0" applyFont="1" applyFill="1" applyBorder="1" applyAlignment="1">
      <alignment/>
    </xf>
    <xf numFmtId="0" fontId="10" fillId="0" borderId="22" xfId="0" applyFont="1" applyFill="1" applyBorder="1" applyAlignment="1">
      <alignment/>
    </xf>
    <xf numFmtId="3" fontId="10" fillId="0" borderId="22" xfId="0" applyNumberFormat="1" applyFont="1" applyFill="1" applyBorder="1" applyAlignment="1">
      <alignment/>
    </xf>
    <xf numFmtId="9" fontId="10" fillId="0" borderId="22" xfId="445" applyFont="1" applyFill="1" applyBorder="1" applyAlignment="1">
      <alignment/>
    </xf>
    <xf numFmtId="172" fontId="10" fillId="0" borderId="22" xfId="0" applyNumberFormat="1" applyFont="1" applyFill="1" applyBorder="1" applyAlignment="1">
      <alignment/>
    </xf>
    <xf numFmtId="9" fontId="10" fillId="0" borderId="22" xfId="445" applyNumberFormat="1" applyFont="1" applyFill="1" applyBorder="1" applyAlignment="1">
      <alignment/>
    </xf>
    <xf numFmtId="173" fontId="1" fillId="0" borderId="19" xfId="280" applyNumberFormat="1" applyFont="1" applyBorder="1" applyAlignment="1">
      <alignment/>
    </xf>
    <xf numFmtId="9" fontId="1" fillId="0" borderId="20" xfId="445" applyFont="1" applyBorder="1" applyAlignment="1">
      <alignment horizontal="right"/>
    </xf>
    <xf numFmtId="9" fontId="1" fillId="0" borderId="20" xfId="445" applyFont="1" applyBorder="1" applyAlignment="1">
      <alignment/>
    </xf>
    <xf numFmtId="173" fontId="1" fillId="0" borderId="20" xfId="280" applyNumberFormat="1" applyFont="1" applyBorder="1" applyAlignment="1">
      <alignment/>
    </xf>
    <xf numFmtId="173" fontId="15" fillId="0" borderId="20" xfId="280" applyNumberFormat="1" applyFont="1" applyBorder="1" applyAlignment="1">
      <alignment/>
    </xf>
    <xf numFmtId="9" fontId="15" fillId="0" borderId="20" xfId="445" applyFont="1" applyBorder="1" applyAlignment="1">
      <alignment horizontal="right"/>
    </xf>
    <xf numFmtId="9" fontId="15" fillId="0" borderId="20" xfId="445" applyFont="1" applyBorder="1" applyAlignment="1">
      <alignment/>
    </xf>
    <xf numFmtId="173" fontId="1" fillId="0" borderId="21" xfId="280" applyNumberFormat="1" applyFont="1" applyBorder="1" applyAlignment="1">
      <alignment/>
    </xf>
    <xf numFmtId="9" fontId="1" fillId="0" borderId="21" xfId="445" applyFont="1" applyBorder="1" applyAlignment="1">
      <alignment horizontal="right"/>
    </xf>
    <xf numFmtId="9" fontId="1" fillId="0" borderId="21" xfId="445" applyFont="1" applyBorder="1" applyAlignment="1">
      <alignment/>
    </xf>
    <xf numFmtId="173" fontId="1" fillId="55" borderId="29" xfId="280" applyNumberFormat="1" applyFont="1" applyFill="1" applyBorder="1" applyAlignment="1">
      <alignment/>
    </xf>
    <xf numFmtId="9" fontId="1" fillId="55" borderId="0" xfId="445" applyFont="1" applyFill="1" applyBorder="1" applyAlignment="1">
      <alignment/>
    </xf>
    <xf numFmtId="9" fontId="1" fillId="55" borderId="28" xfId="445" applyFont="1" applyFill="1" applyBorder="1" applyAlignment="1">
      <alignment/>
    </xf>
    <xf numFmtId="173" fontId="1" fillId="55" borderId="0" xfId="280" applyNumberFormat="1" applyFont="1" applyFill="1" applyBorder="1" applyAlignment="1">
      <alignment/>
    </xf>
    <xf numFmtId="9" fontId="1" fillId="0" borderId="19" xfId="445" applyFont="1" applyBorder="1" applyAlignment="1">
      <alignment/>
    </xf>
    <xf numFmtId="173" fontId="1" fillId="0" borderId="20" xfId="280" applyNumberFormat="1" applyFont="1" applyFill="1" applyBorder="1" applyAlignment="1">
      <alignment/>
    </xf>
    <xf numFmtId="173" fontId="1" fillId="0" borderId="22" xfId="280" applyNumberFormat="1" applyFont="1" applyBorder="1" applyAlignment="1">
      <alignment/>
    </xf>
    <xf numFmtId="9" fontId="1" fillId="0" borderId="22" xfId="445" applyFont="1" applyBorder="1" applyAlignment="1">
      <alignment/>
    </xf>
    <xf numFmtId="173" fontId="1" fillId="0" borderId="0" xfId="445" applyNumberFormat="1" applyFont="1" applyAlignment="1">
      <alignment/>
    </xf>
    <xf numFmtId="173" fontId="10" fillId="0" borderId="20" xfId="280" applyNumberFormat="1" applyFont="1" applyFill="1" applyBorder="1" applyAlignment="1">
      <alignment/>
    </xf>
    <xf numFmtId="173" fontId="10" fillId="0" borderId="20" xfId="280" applyNumberFormat="1" applyFont="1" applyBorder="1" applyAlignment="1">
      <alignment/>
    </xf>
    <xf numFmtId="173" fontId="10" fillId="0" borderId="22" xfId="280" applyNumberFormat="1" applyFont="1" applyBorder="1" applyAlignment="1">
      <alignment/>
    </xf>
    <xf numFmtId="173" fontId="10" fillId="0" borderId="21" xfId="280" applyNumberFormat="1" applyFont="1" applyBorder="1" applyAlignment="1">
      <alignment/>
    </xf>
    <xf numFmtId="9" fontId="10" fillId="0" borderId="20" xfId="445" applyFont="1" applyFill="1" applyBorder="1" applyAlignment="1">
      <alignment horizontal="right"/>
    </xf>
    <xf numFmtId="173" fontId="12" fillId="0" borderId="0" xfId="286" applyNumberFormat="1" applyFont="1" applyFill="1" applyAlignment="1">
      <alignment/>
    </xf>
    <xf numFmtId="173" fontId="1" fillId="55" borderId="0" xfId="285" applyNumberFormat="1" applyFont="1" applyFill="1" applyAlignment="1">
      <alignment/>
    </xf>
    <xf numFmtId="173" fontId="1" fillId="0" borderId="0" xfId="285" applyNumberFormat="1" applyFont="1" applyFill="1" applyAlignment="1">
      <alignment/>
    </xf>
    <xf numFmtId="173" fontId="1" fillId="55" borderId="0" xfId="286" applyNumberFormat="1" applyFont="1" applyFill="1" applyAlignment="1">
      <alignment/>
    </xf>
    <xf numFmtId="173" fontId="1" fillId="0" borderId="22" xfId="285" applyNumberFormat="1" applyFont="1" applyBorder="1" applyAlignment="1">
      <alignment horizontal="centerContinuous"/>
    </xf>
    <xf numFmtId="173" fontId="1" fillId="0" borderId="20" xfId="285" applyNumberFormat="1" applyFont="1" applyBorder="1" applyAlignment="1">
      <alignment/>
    </xf>
    <xf numFmtId="173" fontId="1" fillId="0" borderId="20" xfId="285" applyNumberFormat="1" applyFont="1" applyBorder="1" applyAlignment="1">
      <alignment horizontal="right"/>
    </xf>
    <xf numFmtId="173" fontId="1" fillId="0" borderId="21" xfId="285" applyNumberFormat="1" applyFont="1" applyBorder="1" applyAlignment="1">
      <alignment horizontal="right"/>
    </xf>
    <xf numFmtId="173" fontId="1" fillId="55" borderId="0" xfId="285" applyNumberFormat="1" applyFont="1" applyFill="1" applyAlignment="1">
      <alignment horizontal="right"/>
    </xf>
    <xf numFmtId="173" fontId="4" fillId="55" borderId="0" xfId="285" applyNumberFormat="1" applyFont="1" applyFill="1" applyAlignment="1">
      <alignment/>
    </xf>
    <xf numFmtId="173" fontId="1" fillId="55" borderId="0" xfId="285" applyNumberFormat="1" applyFont="1" applyFill="1" applyBorder="1" applyAlignment="1">
      <alignment/>
    </xf>
    <xf numFmtId="173" fontId="1" fillId="0" borderId="0" xfId="285" applyNumberFormat="1" applyFont="1" applyAlignment="1">
      <alignment/>
    </xf>
    <xf numFmtId="173" fontId="1" fillId="0" borderId="20" xfId="280" applyNumberFormat="1" applyFont="1" applyBorder="1" applyAlignment="1">
      <alignment horizontal="right"/>
    </xf>
    <xf numFmtId="41" fontId="1" fillId="0" borderId="20" xfId="280" applyNumberFormat="1" applyFont="1" applyBorder="1" applyAlignment="1">
      <alignment horizontal="right"/>
    </xf>
    <xf numFmtId="41" fontId="1" fillId="0" borderId="0" xfId="280" applyNumberFormat="1" applyFont="1" applyBorder="1" applyAlignment="1">
      <alignment horizontal="right"/>
    </xf>
    <xf numFmtId="0" fontId="10" fillId="56" borderId="0" xfId="0" applyFont="1" applyFill="1" applyAlignment="1">
      <alignment/>
    </xf>
    <xf numFmtId="0" fontId="10" fillId="0" borderId="0" xfId="0" applyFont="1" applyFill="1" applyAlignment="1">
      <alignment wrapText="1"/>
    </xf>
    <xf numFmtId="0" fontId="10" fillId="56" borderId="0" xfId="0" applyFont="1" applyFill="1" applyBorder="1" applyAlignment="1">
      <alignment/>
    </xf>
    <xf numFmtId="173" fontId="10" fillId="56" borderId="0" xfId="280" applyNumberFormat="1" applyFont="1" applyFill="1" applyBorder="1" applyAlignment="1">
      <alignment/>
    </xf>
    <xf numFmtId="9" fontId="10" fillId="56" borderId="0" xfId="445" applyFont="1" applyFill="1" applyBorder="1" applyAlignment="1">
      <alignment/>
    </xf>
    <xf numFmtId="179" fontId="10" fillId="56" borderId="0" xfId="0" applyNumberFormat="1" applyFont="1" applyFill="1" applyBorder="1" applyAlignment="1">
      <alignment/>
    </xf>
    <xf numFmtId="3" fontId="1" fillId="0" borderId="0" xfId="0" applyNumberFormat="1" applyFont="1" applyFill="1" applyAlignment="1">
      <alignment/>
    </xf>
    <xf numFmtId="0" fontId="3" fillId="56" borderId="0" xfId="0" applyFont="1" applyFill="1" applyBorder="1" applyAlignment="1">
      <alignment/>
    </xf>
    <xf numFmtId="0" fontId="3" fillId="55" borderId="0" xfId="0" applyFont="1" applyFill="1" applyAlignment="1">
      <alignment/>
    </xf>
    <xf numFmtId="0" fontId="1" fillId="56" borderId="0" xfId="0" applyFont="1" applyFill="1" applyAlignment="1">
      <alignment/>
    </xf>
    <xf numFmtId="173" fontId="4" fillId="55" borderId="0" xfId="0" applyNumberFormat="1" applyFont="1" applyFill="1" applyBorder="1" applyAlignment="1">
      <alignment/>
    </xf>
    <xf numFmtId="9" fontId="1" fillId="55" borderId="0" xfId="442" applyFont="1" applyFill="1" applyAlignment="1">
      <alignment/>
    </xf>
    <xf numFmtId="0" fontId="1" fillId="56" borderId="0" xfId="0" applyFont="1" applyFill="1" applyAlignment="1">
      <alignment vertical="center"/>
    </xf>
    <xf numFmtId="0" fontId="5" fillId="56" borderId="0" xfId="0" applyFont="1" applyFill="1" applyAlignment="1">
      <alignment/>
    </xf>
    <xf numFmtId="0" fontId="1" fillId="0" borderId="22" xfId="285" applyNumberFormat="1" applyFont="1" applyBorder="1" applyAlignment="1">
      <alignment horizontal="centerContinuous"/>
    </xf>
    <xf numFmtId="0" fontId="1" fillId="0" borderId="20" xfId="285" applyNumberFormat="1" applyFont="1" applyBorder="1" applyAlignment="1">
      <alignment/>
    </xf>
    <xf numFmtId="0" fontId="1" fillId="0" borderId="21" xfId="285" applyNumberFormat="1" applyFont="1" applyBorder="1" applyAlignment="1">
      <alignment/>
    </xf>
    <xf numFmtId="0" fontId="67" fillId="0" borderId="0" xfId="412" applyFont="1" applyAlignment="1">
      <alignment horizontal="left" vertical="center"/>
      <protection/>
    </xf>
    <xf numFmtId="0" fontId="50" fillId="0" borderId="0" xfId="412">
      <alignment/>
      <protection/>
    </xf>
    <xf numFmtId="0" fontId="40" fillId="0" borderId="0" xfId="347" applyFont="1" applyAlignment="1" applyProtection="1" quotePrefix="1">
      <alignment horizontal="left" vertical="center"/>
      <protection/>
    </xf>
    <xf numFmtId="0" fontId="40" fillId="0" borderId="0" xfId="347" applyFont="1" applyAlignment="1" applyProtection="1" quotePrefix="1">
      <alignment vertical="center"/>
      <protection/>
    </xf>
    <xf numFmtId="0" fontId="3" fillId="55" borderId="0" xfId="0" applyFont="1" applyFill="1" applyAlignment="1">
      <alignment vertical="center" wrapText="1"/>
    </xf>
    <xf numFmtId="0" fontId="1" fillId="56" borderId="0" xfId="0" applyFont="1" applyFill="1" applyAlignment="1">
      <alignment wrapText="1"/>
    </xf>
  </cellXfs>
  <cellStyles count="462">
    <cellStyle name="Normal" xfId="0"/>
    <cellStyle name="20% - Accent1" xfId="15"/>
    <cellStyle name="20% - Accent1 2" xfId="16"/>
    <cellStyle name="20% - Accent1 2 2" xfId="17"/>
    <cellStyle name="20% - Accent1 2 3" xfId="18"/>
    <cellStyle name="20% - Accent1 3" xfId="19"/>
    <cellStyle name="20% - Accent1 4" xfId="20"/>
    <cellStyle name="20% - Accent1 5" xfId="21"/>
    <cellStyle name="20% - Accent1 6" xfId="22"/>
    <cellStyle name="20% - Accent1 7" xfId="23"/>
    <cellStyle name="20% - Accent2" xfId="24"/>
    <cellStyle name="20% - Accent2 2" xfId="25"/>
    <cellStyle name="20% - Accent2 2 2" xfId="26"/>
    <cellStyle name="20% - Accent2 2 3" xfId="27"/>
    <cellStyle name="20% - Accent2 3" xfId="28"/>
    <cellStyle name="20% - Accent2 4" xfId="29"/>
    <cellStyle name="20% - Accent2 5" xfId="30"/>
    <cellStyle name="20% - Accent2 6" xfId="31"/>
    <cellStyle name="20% - Accent2 7" xfId="32"/>
    <cellStyle name="20% - Accent3" xfId="33"/>
    <cellStyle name="20% - Accent3 2" xfId="34"/>
    <cellStyle name="20% - Accent3 2 2" xfId="35"/>
    <cellStyle name="20% - Accent3 2 3" xfId="36"/>
    <cellStyle name="20% - Accent3 3" xfId="37"/>
    <cellStyle name="20% - Accent3 4" xfId="38"/>
    <cellStyle name="20% - Accent3 5" xfId="39"/>
    <cellStyle name="20% - Accent3 6" xfId="40"/>
    <cellStyle name="20% - Accent3 7" xfId="41"/>
    <cellStyle name="20% - Accent4" xfId="42"/>
    <cellStyle name="20% - Accent4 2" xfId="43"/>
    <cellStyle name="20% - Accent4 2 2" xfId="44"/>
    <cellStyle name="20% - Accent4 2 3" xfId="45"/>
    <cellStyle name="20% - Accent4 3" xfId="46"/>
    <cellStyle name="20% - Accent4 4" xfId="47"/>
    <cellStyle name="20% - Accent4 5" xfId="48"/>
    <cellStyle name="20% - Accent4 6" xfId="49"/>
    <cellStyle name="20% - Accent4 7" xfId="50"/>
    <cellStyle name="20% - Accent5" xfId="51"/>
    <cellStyle name="20% - Accent5 2" xfId="52"/>
    <cellStyle name="20% - Accent5 2 2" xfId="53"/>
    <cellStyle name="20% - Accent5 2 3" xfId="54"/>
    <cellStyle name="20% - Accent5 3" xfId="55"/>
    <cellStyle name="20% - Accent5 4" xfId="56"/>
    <cellStyle name="20% - Accent5 5" xfId="57"/>
    <cellStyle name="20% - Accent5 6" xfId="58"/>
    <cellStyle name="20% - Accent5 7" xfId="59"/>
    <cellStyle name="20% - Accent6" xfId="60"/>
    <cellStyle name="20% - Accent6 2" xfId="61"/>
    <cellStyle name="20% - Accent6 2 2" xfId="62"/>
    <cellStyle name="20% - Accent6 2 3" xfId="63"/>
    <cellStyle name="20% - Accent6 3" xfId="64"/>
    <cellStyle name="20% - Accent6 4" xfId="65"/>
    <cellStyle name="20% - Accent6 5" xfId="66"/>
    <cellStyle name="20% - Accent6 6" xfId="67"/>
    <cellStyle name="20% - Accent6 7" xfId="68"/>
    <cellStyle name="40% - Accent1" xfId="69"/>
    <cellStyle name="40% - Accent1 2" xfId="70"/>
    <cellStyle name="40% - Accent1 2 2" xfId="71"/>
    <cellStyle name="40% - Accent1 2 3" xfId="72"/>
    <cellStyle name="40% - Accent1 3" xfId="73"/>
    <cellStyle name="40% - Accent1 4" xfId="74"/>
    <cellStyle name="40% - Accent1 5" xfId="75"/>
    <cellStyle name="40% - Accent1 6" xfId="76"/>
    <cellStyle name="40% - Accent1 7" xfId="77"/>
    <cellStyle name="40% - Accent2" xfId="78"/>
    <cellStyle name="40% - Accent2 2" xfId="79"/>
    <cellStyle name="40% - Accent2 2 2" xfId="80"/>
    <cellStyle name="40% - Accent2 2 3" xfId="81"/>
    <cellStyle name="40% - Accent2 3" xfId="82"/>
    <cellStyle name="40% - Accent2 4" xfId="83"/>
    <cellStyle name="40% - Accent2 5" xfId="84"/>
    <cellStyle name="40% - Accent2 6" xfId="85"/>
    <cellStyle name="40% - Accent2 7" xfId="86"/>
    <cellStyle name="40% - Accent3" xfId="87"/>
    <cellStyle name="40% - Accent3 2" xfId="88"/>
    <cellStyle name="40% - Accent3 2 2" xfId="89"/>
    <cellStyle name="40% - Accent3 2 3" xfId="90"/>
    <cellStyle name="40% - Accent3 3" xfId="91"/>
    <cellStyle name="40% - Accent3 4" xfId="92"/>
    <cellStyle name="40% - Accent3 5" xfId="93"/>
    <cellStyle name="40% - Accent3 6" xfId="94"/>
    <cellStyle name="40% - Accent3 7" xfId="95"/>
    <cellStyle name="40% - Accent4" xfId="96"/>
    <cellStyle name="40% - Accent4 2" xfId="97"/>
    <cellStyle name="40% - Accent4 2 2" xfId="98"/>
    <cellStyle name="40% - Accent4 2 3" xfId="99"/>
    <cellStyle name="40% - Accent4 3" xfId="100"/>
    <cellStyle name="40% - Accent4 4" xfId="101"/>
    <cellStyle name="40% - Accent4 5" xfId="102"/>
    <cellStyle name="40% - Accent4 6" xfId="103"/>
    <cellStyle name="40% - Accent4 7" xfId="104"/>
    <cellStyle name="40% - Accent5" xfId="105"/>
    <cellStyle name="40% - Accent5 2" xfId="106"/>
    <cellStyle name="40% - Accent5 2 2" xfId="107"/>
    <cellStyle name="40% - Accent5 2 3" xfId="108"/>
    <cellStyle name="40% - Accent5 3" xfId="109"/>
    <cellStyle name="40% - Accent5 4" xfId="110"/>
    <cellStyle name="40% - Accent5 5" xfId="111"/>
    <cellStyle name="40% - Accent5 6" xfId="112"/>
    <cellStyle name="40% - Accent5 7" xfId="113"/>
    <cellStyle name="40% - Accent6" xfId="114"/>
    <cellStyle name="40% - Accent6 2" xfId="115"/>
    <cellStyle name="40% - Accent6 2 2" xfId="116"/>
    <cellStyle name="40% - Accent6 2 3" xfId="117"/>
    <cellStyle name="40% - Accent6 3" xfId="118"/>
    <cellStyle name="40% - Accent6 4" xfId="119"/>
    <cellStyle name="40% - Accent6 5" xfId="120"/>
    <cellStyle name="40% - Accent6 6" xfId="121"/>
    <cellStyle name="40% - Accent6 7" xfId="122"/>
    <cellStyle name="60% - Accent1" xfId="123"/>
    <cellStyle name="60% - Accent1 2" xfId="124"/>
    <cellStyle name="60% - Accent1 2 2" xfId="125"/>
    <cellStyle name="60% - Accent1 2 3" xfId="126"/>
    <cellStyle name="60% - Accent1 3" xfId="127"/>
    <cellStyle name="60% - Accent1 4" xfId="128"/>
    <cellStyle name="60% - Accent1 5" xfId="129"/>
    <cellStyle name="60% - Accent1 6" xfId="130"/>
    <cellStyle name="60% - Accent1 7" xfId="131"/>
    <cellStyle name="60% - Accent2" xfId="132"/>
    <cellStyle name="60% - Accent2 2" xfId="133"/>
    <cellStyle name="60% - Accent2 2 2" xfId="134"/>
    <cellStyle name="60% - Accent2 2 3" xfId="135"/>
    <cellStyle name="60% - Accent2 3" xfId="136"/>
    <cellStyle name="60% - Accent2 4" xfId="137"/>
    <cellStyle name="60% - Accent2 5" xfId="138"/>
    <cellStyle name="60% - Accent2 6" xfId="139"/>
    <cellStyle name="60% - Accent2 7" xfId="140"/>
    <cellStyle name="60% - Accent3" xfId="141"/>
    <cellStyle name="60% - Accent3 2" xfId="142"/>
    <cellStyle name="60% - Accent3 2 2" xfId="143"/>
    <cellStyle name="60% - Accent3 2 3" xfId="144"/>
    <cellStyle name="60% - Accent3 3" xfId="145"/>
    <cellStyle name="60% - Accent3 4" xfId="146"/>
    <cellStyle name="60% - Accent3 5" xfId="147"/>
    <cellStyle name="60% - Accent3 6" xfId="148"/>
    <cellStyle name="60% - Accent3 7" xfId="149"/>
    <cellStyle name="60% - Accent4" xfId="150"/>
    <cellStyle name="60% - Accent4 2" xfId="151"/>
    <cellStyle name="60% - Accent4 2 2" xfId="152"/>
    <cellStyle name="60% - Accent4 2 3" xfId="153"/>
    <cellStyle name="60% - Accent4 3" xfId="154"/>
    <cellStyle name="60% - Accent4 4" xfId="155"/>
    <cellStyle name="60% - Accent4 5" xfId="156"/>
    <cellStyle name="60% - Accent4 6" xfId="157"/>
    <cellStyle name="60% - Accent4 7" xfId="158"/>
    <cellStyle name="60% - Accent5" xfId="159"/>
    <cellStyle name="60% - Accent5 2" xfId="160"/>
    <cellStyle name="60% - Accent5 2 2" xfId="161"/>
    <cellStyle name="60% - Accent5 2 3" xfId="162"/>
    <cellStyle name="60% - Accent5 3" xfId="163"/>
    <cellStyle name="60% - Accent5 4" xfId="164"/>
    <cellStyle name="60% - Accent5 5" xfId="165"/>
    <cellStyle name="60% - Accent5 6" xfId="166"/>
    <cellStyle name="60% - Accent5 7" xfId="167"/>
    <cellStyle name="60% - Accent6" xfId="168"/>
    <cellStyle name="60% - Accent6 2" xfId="169"/>
    <cellStyle name="60% - Accent6 2 2" xfId="170"/>
    <cellStyle name="60% - Accent6 2 3" xfId="171"/>
    <cellStyle name="60% - Accent6 3" xfId="172"/>
    <cellStyle name="60% - Accent6 4" xfId="173"/>
    <cellStyle name="60% - Accent6 5" xfId="174"/>
    <cellStyle name="60% - Accent6 6" xfId="175"/>
    <cellStyle name="60% - Accent6 7" xfId="176"/>
    <cellStyle name="Accent1" xfId="177"/>
    <cellStyle name="Accent1 2" xfId="178"/>
    <cellStyle name="Accent1 2 2" xfId="179"/>
    <cellStyle name="Accent1 2 3" xfId="180"/>
    <cellStyle name="Accent1 3" xfId="181"/>
    <cellStyle name="Accent1 4" xfId="182"/>
    <cellStyle name="Accent1 5" xfId="183"/>
    <cellStyle name="Accent1 6" xfId="184"/>
    <cellStyle name="Accent1 7" xfId="185"/>
    <cellStyle name="Accent2" xfId="186"/>
    <cellStyle name="Accent2 2" xfId="187"/>
    <cellStyle name="Accent2 2 2" xfId="188"/>
    <cellStyle name="Accent2 2 3" xfId="189"/>
    <cellStyle name="Accent2 3" xfId="190"/>
    <cellStyle name="Accent2 4" xfId="191"/>
    <cellStyle name="Accent2 5" xfId="192"/>
    <cellStyle name="Accent2 6" xfId="193"/>
    <cellStyle name="Accent2 7" xfId="194"/>
    <cellStyle name="Accent3" xfId="195"/>
    <cellStyle name="Accent3 2" xfId="196"/>
    <cellStyle name="Accent3 2 2" xfId="197"/>
    <cellStyle name="Accent3 2 3" xfId="198"/>
    <cellStyle name="Accent3 3" xfId="199"/>
    <cellStyle name="Accent3 4" xfId="200"/>
    <cellStyle name="Accent3 5" xfId="201"/>
    <cellStyle name="Accent3 6" xfId="202"/>
    <cellStyle name="Accent3 7" xfId="203"/>
    <cellStyle name="Accent4" xfId="204"/>
    <cellStyle name="Accent4 2" xfId="205"/>
    <cellStyle name="Accent4 2 2" xfId="206"/>
    <cellStyle name="Accent4 2 3" xfId="207"/>
    <cellStyle name="Accent4 3" xfId="208"/>
    <cellStyle name="Accent4 4" xfId="209"/>
    <cellStyle name="Accent4 5" xfId="210"/>
    <cellStyle name="Accent4 6" xfId="211"/>
    <cellStyle name="Accent4 7" xfId="212"/>
    <cellStyle name="Accent5" xfId="213"/>
    <cellStyle name="Accent5 2" xfId="214"/>
    <cellStyle name="Accent5 2 2" xfId="215"/>
    <cellStyle name="Accent5 2 3" xfId="216"/>
    <cellStyle name="Accent5 3" xfId="217"/>
    <cellStyle name="Accent5 4" xfId="218"/>
    <cellStyle name="Accent5 5" xfId="219"/>
    <cellStyle name="Accent5 6" xfId="220"/>
    <cellStyle name="Accent5 7" xfId="221"/>
    <cellStyle name="Accent6" xfId="222"/>
    <cellStyle name="Accent6 2" xfId="223"/>
    <cellStyle name="Accent6 2 2" xfId="224"/>
    <cellStyle name="Accent6 2 3" xfId="225"/>
    <cellStyle name="Accent6 3" xfId="226"/>
    <cellStyle name="Accent6 4" xfId="227"/>
    <cellStyle name="Accent6 5" xfId="228"/>
    <cellStyle name="Accent6 6" xfId="229"/>
    <cellStyle name="Accent6 7" xfId="230"/>
    <cellStyle name="Bad" xfId="231"/>
    <cellStyle name="Bad 2" xfId="232"/>
    <cellStyle name="Bad 2 2" xfId="233"/>
    <cellStyle name="Bad 2 3" xfId="234"/>
    <cellStyle name="Bad 3" xfId="235"/>
    <cellStyle name="Bad 4" xfId="236"/>
    <cellStyle name="Bad 5" xfId="237"/>
    <cellStyle name="Bad 6" xfId="238"/>
    <cellStyle name="Bad 7" xfId="239"/>
    <cellStyle name="Calculation" xfId="240"/>
    <cellStyle name="Calculation 2" xfId="241"/>
    <cellStyle name="Calculation 2 2" xfId="242"/>
    <cellStyle name="Calculation 2 3" xfId="243"/>
    <cellStyle name="Calculation 2_10-WRD_charts_v1" xfId="244"/>
    <cellStyle name="Calculation 3" xfId="245"/>
    <cellStyle name="Calculation 4" xfId="246"/>
    <cellStyle name="Calculation 5" xfId="247"/>
    <cellStyle name="Calculation 6" xfId="248"/>
    <cellStyle name="Calculation 7" xfId="249"/>
    <cellStyle name="Check Cell" xfId="250"/>
    <cellStyle name="Check Cell 2" xfId="251"/>
    <cellStyle name="Check Cell 2 2" xfId="252"/>
    <cellStyle name="Check Cell 2 3" xfId="253"/>
    <cellStyle name="Check Cell 2_10-WRD_charts_v1" xfId="254"/>
    <cellStyle name="Check Cell 3" xfId="255"/>
    <cellStyle name="Check Cell 4" xfId="256"/>
    <cellStyle name="Check Cell 5" xfId="257"/>
    <cellStyle name="Check Cell 6" xfId="258"/>
    <cellStyle name="Check Cell 7" xfId="259"/>
    <cellStyle name="Comma" xfId="260"/>
    <cellStyle name="Comma [0]" xfId="261"/>
    <cellStyle name="Comma 13" xfId="262"/>
    <cellStyle name="Comma 13 2" xfId="263"/>
    <cellStyle name="Comma 13 2 2" xfId="264"/>
    <cellStyle name="Comma 13 2 2 2" xfId="265"/>
    <cellStyle name="Comma 13 2 3" xfId="266"/>
    <cellStyle name="Comma 13 2 4" xfId="267"/>
    <cellStyle name="Comma 13 2 5" xfId="268"/>
    <cellStyle name="Comma 13 2 6" xfId="269"/>
    <cellStyle name="Comma 13 3" xfId="270"/>
    <cellStyle name="Comma 13 3 2" xfId="271"/>
    <cellStyle name="Comma 13 4" xfId="272"/>
    <cellStyle name="Comma 13 5" xfId="273"/>
    <cellStyle name="Comma 13 6" xfId="274"/>
    <cellStyle name="Comma 2" xfId="275"/>
    <cellStyle name="Comma 2 2" xfId="276"/>
    <cellStyle name="Comma 2 3" xfId="277"/>
    <cellStyle name="Comma 2 7" xfId="278"/>
    <cellStyle name="Comma 3" xfId="279"/>
    <cellStyle name="Comma 4" xfId="280"/>
    <cellStyle name="Comma 5" xfId="281"/>
    <cellStyle name="Comma 6" xfId="282"/>
    <cellStyle name="Comma 7" xfId="283"/>
    <cellStyle name="Comma 8" xfId="284"/>
    <cellStyle name="Comma_2007 asylum trends_tab_graphs_working file 2" xfId="285"/>
    <cellStyle name="Comma_asyq2-08web-v5 2" xfId="286"/>
    <cellStyle name="Currency" xfId="287"/>
    <cellStyle name="Currency [0]" xfId="288"/>
    <cellStyle name="Explanatory Text" xfId="289"/>
    <cellStyle name="Explanatory Text 2" xfId="290"/>
    <cellStyle name="Explanatory Text 2 2" xfId="291"/>
    <cellStyle name="Explanatory Text 2 3" xfId="292"/>
    <cellStyle name="Explanatory Text 3" xfId="293"/>
    <cellStyle name="Explanatory Text 4" xfId="294"/>
    <cellStyle name="Explanatory Text 5" xfId="295"/>
    <cellStyle name="Explanatory Text 6" xfId="296"/>
    <cellStyle name="Explanatory Text 7" xfId="297"/>
    <cellStyle name="Followed Hyperlink" xfId="298"/>
    <cellStyle name="Good" xfId="299"/>
    <cellStyle name="Good 2" xfId="300"/>
    <cellStyle name="Good 2 2" xfId="301"/>
    <cellStyle name="Good 2 3" xfId="302"/>
    <cellStyle name="Good 3" xfId="303"/>
    <cellStyle name="Good 4" xfId="304"/>
    <cellStyle name="Good 5" xfId="305"/>
    <cellStyle name="Good 6" xfId="306"/>
    <cellStyle name="Good 7" xfId="307"/>
    <cellStyle name="Heading 1" xfId="308"/>
    <cellStyle name="Heading 1 2" xfId="309"/>
    <cellStyle name="Heading 1 2 2" xfId="310"/>
    <cellStyle name="Heading 1 2 3" xfId="311"/>
    <cellStyle name="Heading 1 2_10-WRD_charts_v1" xfId="312"/>
    <cellStyle name="Heading 1 3" xfId="313"/>
    <cellStyle name="Heading 1 4" xfId="314"/>
    <cellStyle name="Heading 1 5" xfId="315"/>
    <cellStyle name="Heading 1 6" xfId="316"/>
    <cellStyle name="Heading 1 7" xfId="317"/>
    <cellStyle name="Heading 2" xfId="318"/>
    <cellStyle name="Heading 2 2" xfId="319"/>
    <cellStyle name="Heading 2 2 2" xfId="320"/>
    <cellStyle name="Heading 2 2 3" xfId="321"/>
    <cellStyle name="Heading 2 2_10-WRD_charts_v1" xfId="322"/>
    <cellStyle name="Heading 2 3" xfId="323"/>
    <cellStyle name="Heading 2 4" xfId="324"/>
    <cellStyle name="Heading 2 5" xfId="325"/>
    <cellStyle name="Heading 2 6" xfId="326"/>
    <cellStyle name="Heading 2 7" xfId="327"/>
    <cellStyle name="Heading 3" xfId="328"/>
    <cellStyle name="Heading 3 2" xfId="329"/>
    <cellStyle name="Heading 3 2 2" xfId="330"/>
    <cellStyle name="Heading 3 2 3" xfId="331"/>
    <cellStyle name="Heading 3 2_10-WRD_charts_v1" xfId="332"/>
    <cellStyle name="Heading 3 3" xfId="333"/>
    <cellStyle name="Heading 3 4" xfId="334"/>
    <cellStyle name="Heading 3 5" xfId="335"/>
    <cellStyle name="Heading 3 6" xfId="336"/>
    <cellStyle name="Heading 3 7" xfId="337"/>
    <cellStyle name="Heading 4" xfId="338"/>
    <cellStyle name="Heading 4 2" xfId="339"/>
    <cellStyle name="Heading 4 2 2" xfId="340"/>
    <cellStyle name="Heading 4 2 3" xfId="341"/>
    <cellStyle name="Heading 4 3" xfId="342"/>
    <cellStyle name="Heading 4 4" xfId="343"/>
    <cellStyle name="Heading 4 5" xfId="344"/>
    <cellStyle name="Heading 4 6" xfId="345"/>
    <cellStyle name="Heading 4 7" xfId="346"/>
    <cellStyle name="Hyperlink" xfId="347"/>
    <cellStyle name="Hyperlink 2" xfId="348"/>
    <cellStyle name="Input" xfId="349"/>
    <cellStyle name="Input 2" xfId="350"/>
    <cellStyle name="Input 2 2" xfId="351"/>
    <cellStyle name="Input 2 3" xfId="352"/>
    <cellStyle name="Input 2_10-WRD_charts_v1" xfId="353"/>
    <cellStyle name="Input 3" xfId="354"/>
    <cellStyle name="Input 4" xfId="355"/>
    <cellStyle name="Input 5" xfId="356"/>
    <cellStyle name="Input 6" xfId="357"/>
    <cellStyle name="Input 7" xfId="358"/>
    <cellStyle name="Linked Cell" xfId="359"/>
    <cellStyle name="Linked Cell 2" xfId="360"/>
    <cellStyle name="Linked Cell 2 2" xfId="361"/>
    <cellStyle name="Linked Cell 2 3" xfId="362"/>
    <cellStyle name="Linked Cell 2_10-WRD_charts_v1" xfId="363"/>
    <cellStyle name="Linked Cell 3" xfId="364"/>
    <cellStyle name="Linked Cell 4" xfId="365"/>
    <cellStyle name="Linked Cell 5" xfId="366"/>
    <cellStyle name="Linked Cell 6" xfId="367"/>
    <cellStyle name="Linked Cell 7" xfId="368"/>
    <cellStyle name="Neutral" xfId="369"/>
    <cellStyle name="Neutral 2" xfId="370"/>
    <cellStyle name="Neutral 2 2" xfId="371"/>
    <cellStyle name="Neutral 2 3" xfId="372"/>
    <cellStyle name="Neutral 3" xfId="373"/>
    <cellStyle name="Neutral 4" xfId="374"/>
    <cellStyle name="Neutral 5" xfId="375"/>
    <cellStyle name="Neutral 6" xfId="376"/>
    <cellStyle name="Neutral 7" xfId="377"/>
    <cellStyle name="Normal 12" xfId="378"/>
    <cellStyle name="Normal 13" xfId="379"/>
    <cellStyle name="Normal 2" xfId="380"/>
    <cellStyle name="Normal 2 10" xfId="381"/>
    <cellStyle name="Normal 2 11" xfId="382"/>
    <cellStyle name="Normal 2 12" xfId="383"/>
    <cellStyle name="Normal 2 2" xfId="384"/>
    <cellStyle name="Normal 2 2 2" xfId="385"/>
    <cellStyle name="Normal 2 2 2 2" xfId="386"/>
    <cellStyle name="Normal 2 2 2 2 2" xfId="387"/>
    <cellStyle name="Normal 2 2 2 2 3" xfId="388"/>
    <cellStyle name="Normal 2 2 2 3" xfId="389"/>
    <cellStyle name="Normal 2 2 2_10-WRD_charts_v1" xfId="390"/>
    <cellStyle name="Normal 2 2 3" xfId="391"/>
    <cellStyle name="Normal 2 2 4" xfId="392"/>
    <cellStyle name="Normal 2 2 5" xfId="393"/>
    <cellStyle name="Normal 2 2 6" xfId="394"/>
    <cellStyle name="Normal 2 2 7" xfId="395"/>
    <cellStyle name="Normal 2 3" xfId="396"/>
    <cellStyle name="Normal 2 4" xfId="397"/>
    <cellStyle name="Normal 2 5" xfId="398"/>
    <cellStyle name="Normal 2 5 2" xfId="399"/>
    <cellStyle name="Normal 2 5_10-WRD_charts_v1" xfId="400"/>
    <cellStyle name="Normal 2 6" xfId="401"/>
    <cellStyle name="Normal 2 7" xfId="402"/>
    <cellStyle name="Normal 2 8" xfId="403"/>
    <cellStyle name="Normal 2 9" xfId="404"/>
    <cellStyle name="Normal 3" xfId="405"/>
    <cellStyle name="Normal 3 2" xfId="406"/>
    <cellStyle name="Normal 3 3" xfId="407"/>
    <cellStyle name="Normal 3 4" xfId="408"/>
    <cellStyle name="Normal 3 5" xfId="409"/>
    <cellStyle name="Normal 3 6" xfId="410"/>
    <cellStyle name="Normal 3 7" xfId="411"/>
    <cellStyle name="Normal 3 8" xfId="412"/>
    <cellStyle name="Normal 3_10-WRD_charts_v1" xfId="413"/>
    <cellStyle name="Normal 4" xfId="414"/>
    <cellStyle name="Normal 4 2" xfId="415"/>
    <cellStyle name="Normal 5" xfId="416"/>
    <cellStyle name="Normal 6" xfId="417"/>
    <cellStyle name="Normal 7" xfId="418"/>
    <cellStyle name="Normal 8" xfId="419"/>
    <cellStyle name="Normal 9" xfId="420"/>
    <cellStyle name="Normal_asymth99" xfId="421"/>
    <cellStyle name="Note" xfId="422"/>
    <cellStyle name="Note 2" xfId="423"/>
    <cellStyle name="Note 2 2" xfId="424"/>
    <cellStyle name="Note 2 3" xfId="425"/>
    <cellStyle name="Note 2_10-WRD_charts_v1" xfId="426"/>
    <cellStyle name="Note 3" xfId="427"/>
    <cellStyle name="Note 4" xfId="428"/>
    <cellStyle name="Note 5" xfId="429"/>
    <cellStyle name="Note 6" xfId="430"/>
    <cellStyle name="Note 7" xfId="431"/>
    <cellStyle name="Output" xfId="432"/>
    <cellStyle name="Output 2" xfId="433"/>
    <cellStyle name="Output 2 2" xfId="434"/>
    <cellStyle name="Output 2 3" xfId="435"/>
    <cellStyle name="Output 2_10-WRD_charts_v1" xfId="436"/>
    <cellStyle name="Output 3" xfId="437"/>
    <cellStyle name="Output 4" xfId="438"/>
    <cellStyle name="Output 5" xfId="439"/>
    <cellStyle name="Output 6" xfId="440"/>
    <cellStyle name="Output 7" xfId="441"/>
    <cellStyle name="Percent" xfId="442"/>
    <cellStyle name="Percent 2" xfId="443"/>
    <cellStyle name="Percent 2 2" xfId="444"/>
    <cellStyle name="Percent 3" xfId="445"/>
    <cellStyle name="Percent 4" xfId="446"/>
    <cellStyle name="Percent 5" xfId="447"/>
    <cellStyle name="Title" xfId="448"/>
    <cellStyle name="Title 2" xfId="449"/>
    <cellStyle name="Title 2 2" xfId="450"/>
    <cellStyle name="Title 2 3" xfId="451"/>
    <cellStyle name="Title 3" xfId="452"/>
    <cellStyle name="Title 4" xfId="453"/>
    <cellStyle name="Title 5" xfId="454"/>
    <cellStyle name="Title 6" xfId="455"/>
    <cellStyle name="Title 7" xfId="456"/>
    <cellStyle name="Total" xfId="457"/>
    <cellStyle name="Total 2" xfId="458"/>
    <cellStyle name="Total 2 2" xfId="459"/>
    <cellStyle name="Total 2 3" xfId="460"/>
    <cellStyle name="Total 2_10-WRD_charts_v1" xfId="461"/>
    <cellStyle name="Total 3" xfId="462"/>
    <cellStyle name="Total 4" xfId="463"/>
    <cellStyle name="Total 5" xfId="464"/>
    <cellStyle name="Total 6" xfId="465"/>
    <cellStyle name="Total 7" xfId="466"/>
    <cellStyle name="Warning Text" xfId="467"/>
    <cellStyle name="Warning Text 2" xfId="468"/>
    <cellStyle name="Warning Text 2 2" xfId="469"/>
    <cellStyle name="Warning Text 2 3" xfId="470"/>
    <cellStyle name="Warning Text 3" xfId="471"/>
    <cellStyle name="Warning Text 4" xfId="472"/>
    <cellStyle name="Warning Text 5" xfId="473"/>
    <cellStyle name="Warning Text 6" xfId="474"/>
    <cellStyle name="Warning Text 7" xfId="475"/>
  </cellStyles>
  <dxfs count="7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33"/>
      <rgbColor rgb="00FFFF99"/>
      <rgbColor rgb="00A6CAF0"/>
      <rgbColor rgb="00CC9CCC"/>
      <rgbColor rgb="00CC99FF"/>
      <rgbColor rgb="00E3E3E3"/>
      <rgbColor rgb="003366FF"/>
      <rgbColor rgb="0033CCCC"/>
      <rgbColor rgb="00339933"/>
      <rgbColor rgb="00FF99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 b="1"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 b="1"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0" b="0"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0" b="0"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FFFFFF"/>
                </a:solidFill>
                <a:latin typeface="Arial"/>
                <a:ea typeface="Arial"/>
                <a:cs typeface="Arial"/>
              </a:rPr>
              <a:t>Russian asylum applications lodged in Europe, 1999 (N=11,300)</a:t>
            </a:r>
          </a:p>
        </c:rich>
      </c:tx>
      <c:layout/>
      <c:spPr>
        <a:noFill/>
        <a:ln w="3175">
          <a:noFill/>
        </a:ln>
      </c:spPr>
    </c:title>
    <c:view3D>
      <c:rotX val="25"/>
      <c:hPercent val="50"/>
      <c:rotY val="0"/>
      <c:depthPercent val="100"/>
      <c:rAngAx val="1"/>
    </c:view3D>
    <c:plotArea>
      <c:layout/>
      <c:pie3DChart>
        <c:varyColors val="1"/>
        <c:ser>
          <c:idx val="0"/>
          <c:order val="0"/>
          <c:spPr>
            <a:solidFill>
              <a:srgbClr val="8080FF"/>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3175">
                <a:noFill/>
              </a:ln>
            </c:spPr>
          </c:dPt>
          <c:dLbls>
            <c:dLbl>
              <c:idx val="3"/>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Pr>
                <a:bodyPr vert="horz" rot="0" anchor="ctr"/>
                <a:lstStyle/>
                <a:p>
                  <a:pPr algn="ctr" rtl="1">
                    <a:defRPr lang="en-US" cap="none" sz="100" b="1" i="0" u="none" baseline="0">
                      <a:solidFill>
                        <a:srgbClr val="FFFFFF"/>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txPr>
              <a:bodyPr vert="horz" rot="0" anchor="ctr"/>
              <a:lstStyle/>
              <a:p>
                <a:pPr algn="ctr" rtl="1">
                  <a:defRPr lang="en-US" cap="none" sz="100" b="1" i="0" u="none" baseline="0">
                    <a:solidFill>
                      <a:srgbClr val="FFFFFF"/>
                    </a:solidFill>
                    <a:latin typeface="Arial"/>
                    <a:ea typeface="Arial"/>
                    <a:cs typeface="Arial"/>
                  </a:defRPr>
                </a:pPr>
              </a:p>
            </c:txPr>
            <c:dLblPos val="outEnd"/>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
          <c:order val="1"/>
          <c:spPr>
            <a:solidFill>
              <a:srgbClr val="80206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
          <c:order val="2"/>
          <c:spPr>
            <a:solidFill>
              <a:srgbClr val="FFFF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3"/>
          <c:order val="3"/>
          <c:spPr>
            <a:solidFill>
              <a:srgbClr val="A0E0E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4"/>
          <c:order val="4"/>
          <c:spPr>
            <a:solidFill>
              <a:srgbClr val="6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5"/>
          <c:order val="5"/>
          <c:spPr>
            <a:solidFill>
              <a:srgbClr val="FF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6"/>
          <c:order val="6"/>
          <c:spPr>
            <a:solidFill>
              <a:srgbClr val="0080C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7"/>
          <c:order val="7"/>
          <c:spPr>
            <a:solidFill>
              <a:srgbClr val="C0C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8"/>
          <c:order val="8"/>
          <c:spPr>
            <a:solidFill>
              <a:srgbClr val="0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9"/>
          <c:order val="9"/>
          <c:spPr>
            <a:solidFill>
              <a:srgbClr val="FF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0"/>
          <c:order val="10"/>
          <c:spPr>
            <a:solidFill>
              <a:srgbClr val="FFFF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1"/>
          <c:order val="11"/>
          <c:spPr>
            <a:solidFill>
              <a:srgbClr val="00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2"/>
          <c:order val="12"/>
          <c:spPr>
            <a:solidFill>
              <a:srgbClr val="800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3"/>
          <c:order val="13"/>
          <c:spPr>
            <a:solidFill>
              <a:srgbClr val="8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4"/>
          <c:order val="14"/>
          <c:spPr>
            <a:solidFill>
              <a:srgbClr val="00808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5"/>
          <c:order val="15"/>
          <c:spPr>
            <a:solidFill>
              <a:srgbClr val="000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6"/>
          <c:order val="16"/>
          <c:spPr>
            <a:solidFill>
              <a:srgbClr val="00CC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7"/>
          <c:order val="17"/>
          <c:spPr>
            <a:solidFill>
              <a:srgbClr val="69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8"/>
          <c:order val="18"/>
          <c:spPr>
            <a:solidFill>
              <a:srgbClr val="CCFF33"/>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19"/>
          <c:order val="19"/>
          <c:spPr>
            <a:solidFill>
              <a:srgbClr val="FFFF99"/>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0"/>
          <c:order val="20"/>
          <c:spPr>
            <a:solidFill>
              <a:srgbClr val="A6CAF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1"/>
          <c:order val="21"/>
          <c:spPr>
            <a:solidFill>
              <a:srgbClr val="CC9C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ser>
          <c:idx val="22"/>
          <c:order val="22"/>
          <c:spPr>
            <a:solidFill>
              <a:srgbClr val="CC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leaderLines>
              <c:spPr>
                <a:ln w="12700">
                  <a:solidFill>
                    <a:srgbClr val="FFFFFF"/>
                  </a:solidFill>
                </a:ln>
              </c:spPr>
            </c:leaderLines>
          </c:dLbls>
          <c:cat>
            <c:strLit>
              <c:ptCount val="1"/>
              <c:pt idx="0">
                <c:v>AUS</c:v>
              </c:pt>
            </c:strLit>
          </c:cat>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100</xdr:row>
      <xdr:rowOff>9525</xdr:rowOff>
    </xdr:from>
    <xdr:to>
      <xdr:col>4</xdr:col>
      <xdr:colOff>0</xdr:colOff>
      <xdr:row>102</xdr:row>
      <xdr:rowOff>0</xdr:rowOff>
    </xdr:to>
    <xdr:graphicFrame>
      <xdr:nvGraphicFramePr>
        <xdr:cNvPr id="1" name="Chart 1"/>
        <xdr:cNvGraphicFramePr/>
      </xdr:nvGraphicFramePr>
      <xdr:xfrm>
        <a:off x="2428875" y="16154400"/>
        <a:ext cx="0" cy="2952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101</xdr:row>
      <xdr:rowOff>9525</xdr:rowOff>
    </xdr:from>
    <xdr:to>
      <xdr:col>4</xdr:col>
      <xdr:colOff>0</xdr:colOff>
      <xdr:row>104</xdr:row>
      <xdr:rowOff>0</xdr:rowOff>
    </xdr:to>
    <xdr:graphicFrame>
      <xdr:nvGraphicFramePr>
        <xdr:cNvPr id="2" name="Chart 2"/>
        <xdr:cNvGraphicFramePr/>
      </xdr:nvGraphicFramePr>
      <xdr:xfrm>
        <a:off x="2428875" y="16316325"/>
        <a:ext cx="0" cy="4381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100</xdr:row>
      <xdr:rowOff>9525</xdr:rowOff>
    </xdr:from>
    <xdr:to>
      <xdr:col>4</xdr:col>
      <xdr:colOff>0</xdr:colOff>
      <xdr:row>102</xdr:row>
      <xdr:rowOff>0</xdr:rowOff>
    </xdr:to>
    <xdr:graphicFrame>
      <xdr:nvGraphicFramePr>
        <xdr:cNvPr id="3" name="Chart 3"/>
        <xdr:cNvGraphicFramePr/>
      </xdr:nvGraphicFramePr>
      <xdr:xfrm>
        <a:off x="2428875" y="16154400"/>
        <a:ext cx="0" cy="29527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101</xdr:row>
      <xdr:rowOff>9525</xdr:rowOff>
    </xdr:from>
    <xdr:to>
      <xdr:col>4</xdr:col>
      <xdr:colOff>0</xdr:colOff>
      <xdr:row>104</xdr:row>
      <xdr:rowOff>0</xdr:rowOff>
    </xdr:to>
    <xdr:graphicFrame>
      <xdr:nvGraphicFramePr>
        <xdr:cNvPr id="4" name="Chart 4"/>
        <xdr:cNvGraphicFramePr/>
      </xdr:nvGraphicFramePr>
      <xdr:xfrm>
        <a:off x="2428875" y="16316325"/>
        <a:ext cx="0" cy="43815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101</xdr:row>
      <xdr:rowOff>9525</xdr:rowOff>
    </xdr:from>
    <xdr:to>
      <xdr:col>4</xdr:col>
      <xdr:colOff>0</xdr:colOff>
      <xdr:row>104</xdr:row>
      <xdr:rowOff>0</xdr:rowOff>
    </xdr:to>
    <xdr:graphicFrame>
      <xdr:nvGraphicFramePr>
        <xdr:cNvPr id="5" name="Chart 5"/>
        <xdr:cNvGraphicFramePr/>
      </xdr:nvGraphicFramePr>
      <xdr:xfrm>
        <a:off x="2428875" y="16316325"/>
        <a:ext cx="0" cy="43815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100</xdr:row>
      <xdr:rowOff>9525</xdr:rowOff>
    </xdr:from>
    <xdr:to>
      <xdr:col>4</xdr:col>
      <xdr:colOff>0</xdr:colOff>
      <xdr:row>102</xdr:row>
      <xdr:rowOff>0</xdr:rowOff>
    </xdr:to>
    <xdr:graphicFrame>
      <xdr:nvGraphicFramePr>
        <xdr:cNvPr id="6" name="Chart 6"/>
        <xdr:cNvGraphicFramePr/>
      </xdr:nvGraphicFramePr>
      <xdr:xfrm>
        <a:off x="2428875" y="16154400"/>
        <a:ext cx="0" cy="29527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101</xdr:row>
      <xdr:rowOff>9525</xdr:rowOff>
    </xdr:from>
    <xdr:to>
      <xdr:col>4</xdr:col>
      <xdr:colOff>0</xdr:colOff>
      <xdr:row>103</xdr:row>
      <xdr:rowOff>0</xdr:rowOff>
    </xdr:to>
    <xdr:graphicFrame>
      <xdr:nvGraphicFramePr>
        <xdr:cNvPr id="7" name="Chart 7"/>
        <xdr:cNvGraphicFramePr/>
      </xdr:nvGraphicFramePr>
      <xdr:xfrm>
        <a:off x="2428875" y="16316325"/>
        <a:ext cx="0" cy="276225"/>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101</xdr:row>
      <xdr:rowOff>9525</xdr:rowOff>
    </xdr:from>
    <xdr:to>
      <xdr:col>4</xdr:col>
      <xdr:colOff>0</xdr:colOff>
      <xdr:row>103</xdr:row>
      <xdr:rowOff>0</xdr:rowOff>
    </xdr:to>
    <xdr:graphicFrame>
      <xdr:nvGraphicFramePr>
        <xdr:cNvPr id="8" name="Chart 8"/>
        <xdr:cNvGraphicFramePr/>
      </xdr:nvGraphicFramePr>
      <xdr:xfrm>
        <a:off x="2428875" y="16316325"/>
        <a:ext cx="0" cy="276225"/>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101</xdr:row>
      <xdr:rowOff>9525</xdr:rowOff>
    </xdr:from>
    <xdr:to>
      <xdr:col>4</xdr:col>
      <xdr:colOff>0</xdr:colOff>
      <xdr:row>103</xdr:row>
      <xdr:rowOff>0</xdr:rowOff>
    </xdr:to>
    <xdr:graphicFrame>
      <xdr:nvGraphicFramePr>
        <xdr:cNvPr id="9" name="Chart 9"/>
        <xdr:cNvGraphicFramePr/>
      </xdr:nvGraphicFramePr>
      <xdr:xfrm>
        <a:off x="2428875" y="16316325"/>
        <a:ext cx="0" cy="276225"/>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102</xdr:row>
      <xdr:rowOff>9525</xdr:rowOff>
    </xdr:from>
    <xdr:to>
      <xdr:col>4</xdr:col>
      <xdr:colOff>0</xdr:colOff>
      <xdr:row>104</xdr:row>
      <xdr:rowOff>0</xdr:rowOff>
    </xdr:to>
    <xdr:graphicFrame>
      <xdr:nvGraphicFramePr>
        <xdr:cNvPr id="10" name="Chart 10"/>
        <xdr:cNvGraphicFramePr/>
      </xdr:nvGraphicFramePr>
      <xdr:xfrm>
        <a:off x="2428875" y="16459200"/>
        <a:ext cx="0" cy="276225"/>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102</xdr:row>
      <xdr:rowOff>9525</xdr:rowOff>
    </xdr:from>
    <xdr:to>
      <xdr:col>4</xdr:col>
      <xdr:colOff>0</xdr:colOff>
      <xdr:row>104</xdr:row>
      <xdr:rowOff>0</xdr:rowOff>
    </xdr:to>
    <xdr:graphicFrame>
      <xdr:nvGraphicFramePr>
        <xdr:cNvPr id="11" name="Chart 11"/>
        <xdr:cNvGraphicFramePr/>
      </xdr:nvGraphicFramePr>
      <xdr:xfrm>
        <a:off x="2428875" y="16459200"/>
        <a:ext cx="0" cy="276225"/>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102</xdr:row>
      <xdr:rowOff>9525</xdr:rowOff>
    </xdr:from>
    <xdr:to>
      <xdr:col>4</xdr:col>
      <xdr:colOff>0</xdr:colOff>
      <xdr:row>104</xdr:row>
      <xdr:rowOff>0</xdr:rowOff>
    </xdr:to>
    <xdr:graphicFrame>
      <xdr:nvGraphicFramePr>
        <xdr:cNvPr id="12" name="Chart 12"/>
        <xdr:cNvGraphicFramePr/>
      </xdr:nvGraphicFramePr>
      <xdr:xfrm>
        <a:off x="2428875" y="16459200"/>
        <a:ext cx="0" cy="276225"/>
      </xdr:xfrm>
      <a:graphic>
        <a:graphicData uri="http://schemas.openxmlformats.org/drawingml/2006/chart">
          <c:chart xmlns:c="http://schemas.openxmlformats.org/drawingml/2006/chart" r:id="rId1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Diallokh\LOCALS~1\Temp\XPgrpwise\MSOFFICE\EXCEL\bel89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SOFFICE\EXCEL\bel899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1\Diallokh\LOCALS~1\Temp\XPgrpwise\BB\00ASR\00r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B\00mth\analysis\TAC\Asylum\Asy8084-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bouchab\Local%20Settings\Temp\MSOFFICE\EXCEL\bel8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B\00ASR\00re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B\01asr\analysis\SY\2209\sycha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NIT\PDU\ADM\cntryco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Diallokh\LOCALS~1\Temp\XPgrpwise\BB\01asr\01r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NIT\PDU\ASR\13ASR\11-admin-AS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1\Diallokh\LOCALS~1\Temp\XPgrpwise\BB\01asr\analysis\SY\2209\sy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84"/>
      <sheetName val="Sheet1"/>
      <sheetName val="model-1"/>
      <sheetName val="model-2"/>
      <sheetName val="Sheet2"/>
      <sheetName val="model-3"/>
      <sheetName val="applic80-84"/>
      <sheetName val="EU-applic80-84"/>
      <sheetName val="aus"/>
      <sheetName val="bel"/>
      <sheetName val="den"/>
      <sheetName val="fra"/>
      <sheetName val="gfr"/>
      <sheetName val="gre"/>
      <sheetName val="ita"/>
      <sheetName val="net"/>
      <sheetName val="por"/>
      <sheetName val="spa"/>
      <sheetName val="swe"/>
      <sheetName val="swi"/>
      <sheetName val="uk"/>
      <sheetName val="AUS-FRA"/>
      <sheetName val="GFR-NOR"/>
      <sheetName val="POR-UK"/>
      <sheetName val="tot1980-84"/>
      <sheetName val="EU80-84"/>
      <sheetName val="EU+SWI+NOR80-84"/>
      <sheetName val="Nordic's80-84"/>
      <sheetName val="Southern80-8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
      <sheetName val="all"/>
      <sheetName val="codestat"/>
      <sheetName val="Conventions"/>
      <sheetName val="Regions"/>
      <sheetName val="ISO codes"/>
      <sheetName val="Sheet1"/>
      <sheetName val="codes"/>
      <sheetName val="indicators"/>
      <sheetName val="Annex2"/>
      <sheetName val="code&amp;other"/>
      <sheetName val="Sheet7"/>
      <sheetName val="overview"/>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b"/>
      <sheetName val="%female"/>
      <sheetName val="reftotasy 8-4"/>
      <sheetName val="reftotasy 19-4"/>
      <sheetName val="reftotasy2-5"/>
      <sheetName val="reftotori15-5"/>
      <sheetName val="T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dmin"/>
      <sheetName val="Pivot"/>
      <sheetName val="Desk Officers"/>
      <sheetName val="Cod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17"/>
  <sheetViews>
    <sheetView tabSelected="1" zoomScalePageLayoutView="0" workbookViewId="0" topLeftCell="A1">
      <selection activeCell="B26" sqref="B26"/>
    </sheetView>
  </sheetViews>
  <sheetFormatPr defaultColWidth="8.8515625" defaultRowHeight="12.75"/>
  <cols>
    <col min="1" max="16384" width="8.8515625" style="254" customWidth="1"/>
  </cols>
  <sheetData>
    <row r="1" ht="15">
      <c r="A1" s="253" t="s">
        <v>300</v>
      </c>
    </row>
    <row r="2" ht="15">
      <c r="A2" s="255" t="s">
        <v>221</v>
      </c>
    </row>
    <row r="3" ht="15">
      <c r="A3" s="255" t="s">
        <v>222</v>
      </c>
    </row>
    <row r="4" ht="15">
      <c r="A4" s="255" t="s">
        <v>301</v>
      </c>
    </row>
    <row r="5" ht="15">
      <c r="A5" s="255" t="s">
        <v>223</v>
      </c>
    </row>
    <row r="6" ht="15">
      <c r="A6" s="255" t="s">
        <v>224</v>
      </c>
    </row>
    <row r="7" ht="15">
      <c r="A7" s="255" t="s">
        <v>225</v>
      </c>
    </row>
    <row r="8" ht="15">
      <c r="A8" s="256" t="s">
        <v>226</v>
      </c>
    </row>
    <row r="9" ht="15">
      <c r="A9" s="256" t="s">
        <v>302</v>
      </c>
    </row>
    <row r="10" ht="15">
      <c r="A10" s="255" t="s">
        <v>270</v>
      </c>
    </row>
    <row r="11" ht="15">
      <c r="A11" s="255" t="s">
        <v>229</v>
      </c>
    </row>
    <row r="12" ht="15">
      <c r="A12" s="256" t="s">
        <v>303</v>
      </c>
    </row>
    <row r="13" ht="15">
      <c r="A13" s="255" t="s">
        <v>304</v>
      </c>
    </row>
    <row r="14" ht="15">
      <c r="A14" s="255" t="s">
        <v>232</v>
      </c>
    </row>
    <row r="15" ht="15">
      <c r="A15" s="255" t="s">
        <v>233</v>
      </c>
    </row>
    <row r="16" ht="15">
      <c r="A16" s="255" t="s">
        <v>234</v>
      </c>
    </row>
    <row r="17" ht="15">
      <c r="A17" s="255" t="s">
        <v>235</v>
      </c>
    </row>
  </sheetData>
  <sheetProtection/>
  <hyperlinks>
    <hyperlink ref="A11" location="'T10'!A1" display="Table 10.  Origin of asylum applicants in the European Union (28) by quarter, 2014"/>
    <hyperlink ref="A12" location="'T11'!A1" display="Table 11.  Origin of asylum applicants in Canada and the United States of America, 2014"/>
    <hyperlink ref="A13" location="'T12'!A1" display="Table 12.  Origin of asylum applicants in Australia and New Zealand, 2014"/>
    <hyperlink ref="A14" location="'T13'!A1" display="Table 13.  Origin of asylum applicants in Japan and the Republic of Korea, 2014"/>
    <hyperlink ref="A15" location="'T14'!A1" display="Table 14.  Asylum applications lodged in 44 industrialized countries by origin, fourth quarter 2014"/>
    <hyperlink ref="A16" location="'T15'!A1" display="Table 15. Top-10 populations of origin of asylum applicants by country of asylum, 2014"/>
    <hyperlink ref="A2" location="'T1'!A1" display="Table 1.  Asylum applications submitted in Europe and selected non-European countries, 2010-2014"/>
    <hyperlink ref="A3" location="'T2'!A1" display="Table 2.  Asylum applications submitted in selected countries in Eastern Europe, 2010-2014"/>
    <hyperlink ref="A4" location="'T3'!A1" display="Table 3. Origin of asylum applications lodged in 44 industrialized countries, 2013 and 2014"/>
    <hyperlink ref="A5" location="'T4'!A1" display="Table 4. Origin of asylum applications lodged in Europe, 2013 and 2014"/>
    <hyperlink ref="A6" location="'T5'!A1" display="Table 5. Origin of asylum applications lodged in the European Union (28), 2013 and 2014"/>
    <hyperlink ref="A7" location="'T6'!A1" display="Table 6. Applications submitted by country of asylum and origin, 2014"/>
    <hyperlink ref="A8" location="'T7'!A1" display="Table 7.  Quarterly asylum applications lodged in 44 industrialized countries, 2013-2014"/>
    <hyperlink ref="A9" location="'T8'!A1" display="Table 8.  Origin of asylum applicants in 44 industrialized countries by quarter, 2014"/>
    <hyperlink ref="A10" location="'T9'!A1" display="Table 9.  Origin of asylum applicants in Europe by quarter, 2014"/>
    <hyperlink ref="A17" location="'T16'!A1" display="Table 16.  Monthly asylum applications lodged in 44 industrialized countries, 2014"/>
  </hyperlinks>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M49"/>
  <sheetViews>
    <sheetView zoomScale="130" zoomScaleNormal="130" zoomScalePageLayoutView="0" workbookViewId="0" topLeftCell="A1">
      <pane xSplit="1" ySplit="5" topLeftCell="B33"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0.8515625" style="1" customWidth="1"/>
    <col min="2" max="5" width="8.28125" style="1" customWidth="1"/>
    <col min="6" max="6" width="8.421875" style="1" customWidth="1"/>
    <col min="7" max="9" width="5.8515625" style="1" customWidth="1"/>
    <col min="10" max="13" width="6.28125" style="1" customWidth="1"/>
    <col min="14" max="16384" width="9.140625" style="1" customWidth="1"/>
  </cols>
  <sheetData>
    <row r="1" spans="1:13" ht="15.75" customHeight="1">
      <c r="A1" s="70" t="s">
        <v>270</v>
      </c>
      <c r="B1" s="5"/>
      <c r="C1" s="5"/>
      <c r="D1" s="5"/>
      <c r="E1" s="5"/>
      <c r="F1" s="5"/>
      <c r="G1" s="5"/>
      <c r="H1" s="5"/>
      <c r="I1" s="5"/>
      <c r="J1" s="5"/>
      <c r="K1" s="5"/>
      <c r="L1" s="5"/>
      <c r="M1" s="5"/>
    </row>
    <row r="2" spans="1:13" ht="14.25" customHeight="1">
      <c r="A2" s="78" t="s">
        <v>202</v>
      </c>
      <c r="B2" s="5"/>
      <c r="C2" s="5"/>
      <c r="D2" s="5"/>
      <c r="E2" s="5"/>
      <c r="F2" s="5"/>
      <c r="G2" s="5"/>
      <c r="H2" s="5"/>
      <c r="I2" s="5"/>
      <c r="J2" s="5"/>
      <c r="K2" s="5"/>
      <c r="L2" s="5"/>
      <c r="M2" s="5"/>
    </row>
    <row r="3" spans="1:13" ht="12" customHeight="1">
      <c r="A3" s="5"/>
      <c r="B3" s="5"/>
      <c r="C3" s="5"/>
      <c r="D3" s="5"/>
      <c r="E3" s="5"/>
      <c r="F3" s="5"/>
      <c r="G3" s="5"/>
      <c r="H3" s="5"/>
      <c r="I3" s="5"/>
      <c r="J3" s="5"/>
      <c r="K3" s="5"/>
      <c r="L3" s="5"/>
      <c r="M3" s="5"/>
    </row>
    <row r="4" spans="1:13" ht="12" customHeight="1">
      <c r="A4" s="113"/>
      <c r="B4" s="114" t="s">
        <v>42</v>
      </c>
      <c r="C4" s="115"/>
      <c r="D4" s="115"/>
      <c r="E4" s="115"/>
      <c r="F4" s="116"/>
      <c r="G4" s="126" t="s">
        <v>48</v>
      </c>
      <c r="H4" s="127"/>
      <c r="I4" s="128"/>
      <c r="J4" s="115" t="s">
        <v>43</v>
      </c>
      <c r="K4" s="115"/>
      <c r="L4" s="115"/>
      <c r="M4" s="115"/>
    </row>
    <row r="5" spans="1:13" ht="12" customHeight="1">
      <c r="A5" s="117" t="s">
        <v>47</v>
      </c>
      <c r="B5" s="118" t="s">
        <v>114</v>
      </c>
      <c r="C5" s="118" t="s">
        <v>115</v>
      </c>
      <c r="D5" s="118" t="s">
        <v>116</v>
      </c>
      <c r="E5" s="118" t="s">
        <v>117</v>
      </c>
      <c r="F5" s="118" t="s">
        <v>15</v>
      </c>
      <c r="G5" s="118" t="s">
        <v>161</v>
      </c>
      <c r="H5" s="118" t="s">
        <v>162</v>
      </c>
      <c r="I5" s="118" t="s">
        <v>163</v>
      </c>
      <c r="J5" s="118" t="s">
        <v>114</v>
      </c>
      <c r="K5" s="118" t="s">
        <v>115</v>
      </c>
      <c r="L5" s="118" t="s">
        <v>116</v>
      </c>
      <c r="M5" s="118" t="s">
        <v>117</v>
      </c>
    </row>
    <row r="6" spans="1:13" ht="12" customHeight="1">
      <c r="A6" s="119" t="s">
        <v>66</v>
      </c>
      <c r="B6" s="216">
        <v>21278</v>
      </c>
      <c r="C6" s="216">
        <v>25971</v>
      </c>
      <c r="D6" s="216">
        <v>47272</v>
      </c>
      <c r="E6" s="216">
        <v>52556</v>
      </c>
      <c r="F6" s="216">
        <f>SUM(B6:E6)</f>
        <v>147077</v>
      </c>
      <c r="G6" s="187">
        <f aca="true" t="shared" si="0" ref="G6:I21">+(C6-B6)/B6</f>
        <v>0.22055644327474386</v>
      </c>
      <c r="H6" s="187">
        <f t="shared" si="0"/>
        <v>0.820184051441993</v>
      </c>
      <c r="I6" s="187">
        <f t="shared" si="0"/>
        <v>0.11177864274834998</v>
      </c>
      <c r="J6" s="120">
        <f aca="true" t="shared" si="1" ref="J6:M47">+B6/B$47*100</f>
        <v>17.23850185930829</v>
      </c>
      <c r="K6" s="120">
        <f t="shared" si="1"/>
        <v>17.84261727445107</v>
      </c>
      <c r="L6" s="120">
        <f t="shared" si="1"/>
        <v>22.205416069708996</v>
      </c>
      <c r="M6" s="120">
        <f t="shared" si="1"/>
        <v>22.618350834911343</v>
      </c>
    </row>
    <row r="7" spans="1:13" ht="12">
      <c r="A7" s="129" t="s">
        <v>51</v>
      </c>
      <c r="B7" s="216">
        <v>9018</v>
      </c>
      <c r="C7" s="216">
        <v>11854</v>
      </c>
      <c r="D7" s="216">
        <v>23642</v>
      </c>
      <c r="E7" s="216">
        <v>21778</v>
      </c>
      <c r="F7" s="216">
        <f aca="true" t="shared" si="2" ref="F7:F47">SUM(B7:E7)</f>
        <v>66292</v>
      </c>
      <c r="G7" s="187">
        <f t="shared" si="0"/>
        <v>0.31448214681747616</v>
      </c>
      <c r="H7" s="187">
        <f t="shared" si="0"/>
        <v>0.9944322591530285</v>
      </c>
      <c r="I7" s="187">
        <f t="shared" si="0"/>
        <v>-0.07884273750105744</v>
      </c>
      <c r="J7" s="120">
        <f t="shared" si="1"/>
        <v>7.305987863861366</v>
      </c>
      <c r="K7" s="120">
        <f t="shared" si="1"/>
        <v>8.143944598642447</v>
      </c>
      <c r="L7" s="120">
        <f t="shared" si="1"/>
        <v>11.10552645794678</v>
      </c>
      <c r="M7" s="120">
        <f t="shared" si="1"/>
        <v>9.372525391633673</v>
      </c>
    </row>
    <row r="8" spans="1:13" ht="12">
      <c r="A8" s="125" t="s">
        <v>50</v>
      </c>
      <c r="B8" s="217">
        <v>9065</v>
      </c>
      <c r="C8" s="217">
        <v>10271</v>
      </c>
      <c r="D8" s="217">
        <v>17995</v>
      </c>
      <c r="E8" s="217">
        <v>21223</v>
      </c>
      <c r="F8" s="217">
        <f t="shared" si="2"/>
        <v>58554</v>
      </c>
      <c r="G8" s="187">
        <f t="shared" si="0"/>
        <v>0.13303916161059018</v>
      </c>
      <c r="H8" s="187">
        <f t="shared" si="0"/>
        <v>0.7520202511926785</v>
      </c>
      <c r="I8" s="187">
        <f t="shared" si="0"/>
        <v>0.17938316198944151</v>
      </c>
      <c r="J8" s="122">
        <f t="shared" si="1"/>
        <v>7.344065201364303</v>
      </c>
      <c r="K8" s="122">
        <f t="shared" si="1"/>
        <v>7.056390667509412</v>
      </c>
      <c r="L8" s="122">
        <f t="shared" si="1"/>
        <v>8.452920590929375</v>
      </c>
      <c r="M8" s="122">
        <f t="shared" si="1"/>
        <v>9.133671888448958</v>
      </c>
    </row>
    <row r="9" spans="1:13" ht="24">
      <c r="A9" s="125" t="s">
        <v>253</v>
      </c>
      <c r="B9" s="217">
        <v>7030</v>
      </c>
      <c r="C9" s="217">
        <v>5468</v>
      </c>
      <c r="D9" s="217">
        <v>11219</v>
      </c>
      <c r="E9" s="217">
        <v>31627</v>
      </c>
      <c r="F9" s="217">
        <f t="shared" si="2"/>
        <v>55344</v>
      </c>
      <c r="G9" s="187">
        <f t="shared" si="0"/>
        <v>-0.22219061166429588</v>
      </c>
      <c r="H9" s="187">
        <f t="shared" si="0"/>
        <v>1.0517556693489394</v>
      </c>
      <c r="I9" s="187">
        <f t="shared" si="0"/>
        <v>1.8190569569480346</v>
      </c>
      <c r="J9" s="122">
        <f t="shared" si="1"/>
        <v>5.695397503098847</v>
      </c>
      <c r="K9" s="122">
        <f t="shared" si="1"/>
        <v>3.756629750748853</v>
      </c>
      <c r="L9" s="122">
        <f t="shared" si="1"/>
        <v>5.269981445381309</v>
      </c>
      <c r="M9" s="122">
        <f t="shared" si="1"/>
        <v>13.611206748149424</v>
      </c>
    </row>
    <row r="10" spans="1:13" ht="12" customHeight="1">
      <c r="A10" s="112" t="s">
        <v>81</v>
      </c>
      <c r="B10" s="217">
        <v>4322</v>
      </c>
      <c r="C10" s="217">
        <v>14616</v>
      </c>
      <c r="D10" s="217">
        <v>19753</v>
      </c>
      <c r="E10" s="217">
        <v>8905</v>
      </c>
      <c r="F10" s="217">
        <f t="shared" si="2"/>
        <v>47596</v>
      </c>
      <c r="G10" s="187">
        <f t="shared" si="0"/>
        <v>2.3817677001388247</v>
      </c>
      <c r="H10" s="187">
        <f t="shared" si="0"/>
        <v>0.351464148877942</v>
      </c>
      <c r="I10" s="187">
        <f t="shared" si="0"/>
        <v>-0.5491824026730117</v>
      </c>
      <c r="J10" s="122">
        <f t="shared" si="1"/>
        <v>3.501494738036019</v>
      </c>
      <c r="K10" s="122">
        <f t="shared" si="1"/>
        <v>10.041496056500591</v>
      </c>
      <c r="L10" s="122">
        <f t="shared" si="1"/>
        <v>9.278718556967377</v>
      </c>
      <c r="M10" s="122">
        <f t="shared" si="1"/>
        <v>3.8324152177655364</v>
      </c>
    </row>
    <row r="11" spans="1:13" ht="12" customHeight="1">
      <c r="A11" s="112" t="s">
        <v>68</v>
      </c>
      <c r="B11" s="217">
        <v>5379</v>
      </c>
      <c r="C11" s="217">
        <v>5152</v>
      </c>
      <c r="D11" s="217">
        <v>6311</v>
      </c>
      <c r="E11" s="217">
        <v>6526</v>
      </c>
      <c r="F11" s="217">
        <f t="shared" si="2"/>
        <v>23368</v>
      </c>
      <c r="G11" s="187">
        <f t="shared" si="0"/>
        <v>-0.04220115263060048</v>
      </c>
      <c r="H11" s="187">
        <f t="shared" si="0"/>
        <v>0.22496118012422361</v>
      </c>
      <c r="I11" s="187">
        <f t="shared" si="0"/>
        <v>0.034067501188401204</v>
      </c>
      <c r="J11" s="122">
        <f t="shared" si="1"/>
        <v>4.357829753793556</v>
      </c>
      <c r="K11" s="122">
        <f t="shared" si="1"/>
        <v>3.5395311770040396</v>
      </c>
      <c r="L11" s="122">
        <f t="shared" si="1"/>
        <v>2.9645113558963763</v>
      </c>
      <c r="M11" s="122">
        <f t="shared" si="1"/>
        <v>2.8085729041143055</v>
      </c>
    </row>
    <row r="12" spans="1:13" ht="12" customHeight="1">
      <c r="A12" s="112" t="s">
        <v>70</v>
      </c>
      <c r="B12" s="217">
        <v>3510</v>
      </c>
      <c r="C12" s="217">
        <v>4889</v>
      </c>
      <c r="D12" s="217">
        <v>6079</v>
      </c>
      <c r="E12" s="217">
        <v>6097</v>
      </c>
      <c r="F12" s="217">
        <f t="shared" si="2"/>
        <v>20575</v>
      </c>
      <c r="G12" s="187">
        <f t="shared" si="0"/>
        <v>0.39287749287749285</v>
      </c>
      <c r="H12" s="187">
        <f t="shared" si="0"/>
        <v>0.2434035590100225</v>
      </c>
      <c r="I12" s="187">
        <f t="shared" si="0"/>
        <v>0.0029610133245599607</v>
      </c>
      <c r="J12" s="122">
        <f t="shared" si="1"/>
        <v>2.843647970964005</v>
      </c>
      <c r="K12" s="122">
        <f t="shared" si="1"/>
        <v>3.3588447058176922</v>
      </c>
      <c r="L12" s="122">
        <f t="shared" si="1"/>
        <v>2.8555323296615547</v>
      </c>
      <c r="M12" s="122">
        <f t="shared" si="1"/>
        <v>2.623945601652608</v>
      </c>
    </row>
    <row r="13" spans="1:13" ht="12" customHeight="1">
      <c r="A13" s="112" t="s">
        <v>62</v>
      </c>
      <c r="B13" s="217">
        <v>4581</v>
      </c>
      <c r="C13" s="217">
        <v>4915</v>
      </c>
      <c r="D13" s="217">
        <v>5175</v>
      </c>
      <c r="E13" s="217">
        <v>4441</v>
      </c>
      <c r="F13" s="217">
        <f t="shared" si="2"/>
        <v>19112</v>
      </c>
      <c r="G13" s="187">
        <f t="shared" si="0"/>
        <v>0.0729098450120061</v>
      </c>
      <c r="H13" s="187">
        <f t="shared" si="0"/>
        <v>0.052899287894201424</v>
      </c>
      <c r="I13" s="187">
        <f t="shared" si="0"/>
        <v>-0.14183574879227054</v>
      </c>
      <c r="J13" s="122">
        <f t="shared" si="1"/>
        <v>3.711325172360714</v>
      </c>
      <c r="K13" s="122">
        <f t="shared" si="1"/>
        <v>3.3767072466954295</v>
      </c>
      <c r="L13" s="122">
        <f t="shared" si="1"/>
        <v>2.4308899170913874</v>
      </c>
      <c r="M13" s="122">
        <f t="shared" si="1"/>
        <v>1.9112583921501118</v>
      </c>
    </row>
    <row r="14" spans="1:13" ht="12" customHeight="1">
      <c r="A14" s="112" t="s">
        <v>118</v>
      </c>
      <c r="B14" s="217">
        <v>3374</v>
      </c>
      <c r="C14" s="217">
        <v>3911</v>
      </c>
      <c r="D14" s="217">
        <v>5250</v>
      </c>
      <c r="E14" s="217">
        <v>6079</v>
      </c>
      <c r="F14" s="217">
        <f t="shared" si="2"/>
        <v>18614</v>
      </c>
      <c r="G14" s="187">
        <f t="shared" si="0"/>
        <v>0.15915826911677533</v>
      </c>
      <c r="H14" s="187">
        <f t="shared" si="0"/>
        <v>0.34236768090002556</v>
      </c>
      <c r="I14" s="187">
        <f t="shared" si="0"/>
        <v>0.1579047619047619</v>
      </c>
      <c r="J14" s="122">
        <f t="shared" si="1"/>
        <v>2.733466739040613</v>
      </c>
      <c r="K14" s="122">
        <f t="shared" si="1"/>
        <v>2.6869383604935555</v>
      </c>
      <c r="L14" s="122">
        <f t="shared" si="1"/>
        <v>2.4661202057448857</v>
      </c>
      <c r="M14" s="122">
        <f t="shared" si="1"/>
        <v>2.61619900154932</v>
      </c>
    </row>
    <row r="15" spans="1:13" ht="12">
      <c r="A15" s="125" t="s">
        <v>73</v>
      </c>
      <c r="B15" s="217">
        <v>4271</v>
      </c>
      <c r="C15" s="217">
        <v>3928</v>
      </c>
      <c r="D15" s="217">
        <v>3605</v>
      </c>
      <c r="E15" s="217">
        <v>4568</v>
      </c>
      <c r="F15" s="217">
        <f t="shared" si="2"/>
        <v>16372</v>
      </c>
      <c r="G15" s="187">
        <f t="shared" si="0"/>
        <v>-0.08030906110981034</v>
      </c>
      <c r="H15" s="187">
        <f t="shared" si="0"/>
        <v>-0.08223014256619145</v>
      </c>
      <c r="I15" s="187">
        <f t="shared" si="0"/>
        <v>0.26712898751733705</v>
      </c>
      <c r="J15" s="122">
        <f t="shared" si="1"/>
        <v>3.4601767760647473</v>
      </c>
      <c r="K15" s="122">
        <f t="shared" si="1"/>
        <v>2.698617714144384</v>
      </c>
      <c r="L15" s="122">
        <f t="shared" si="1"/>
        <v>1.693402541278155</v>
      </c>
      <c r="M15" s="122">
        <f t="shared" si="1"/>
        <v>1.9659149595455327</v>
      </c>
    </row>
    <row r="16" spans="1:13" ht="12" customHeight="1">
      <c r="A16" s="112" t="s">
        <v>108</v>
      </c>
      <c r="B16" s="217">
        <v>2051</v>
      </c>
      <c r="C16" s="217">
        <v>3274</v>
      </c>
      <c r="D16" s="217">
        <v>5869</v>
      </c>
      <c r="E16" s="217">
        <v>5046</v>
      </c>
      <c r="F16" s="217">
        <f t="shared" si="2"/>
        <v>16240</v>
      </c>
      <c r="G16" s="187">
        <f t="shared" si="0"/>
        <v>0.5962944904924428</v>
      </c>
      <c r="H16" s="187">
        <f t="shared" si="0"/>
        <v>0.7926084300549786</v>
      </c>
      <c r="I16" s="187">
        <f t="shared" si="0"/>
        <v>-0.1402283182825013</v>
      </c>
      <c r="J16" s="122">
        <f t="shared" si="1"/>
        <v>1.6616301961387958</v>
      </c>
      <c r="K16" s="122">
        <f t="shared" si="1"/>
        <v>2.2493061089889803</v>
      </c>
      <c r="L16" s="122">
        <f t="shared" si="1"/>
        <v>2.756887521431759</v>
      </c>
      <c r="M16" s="122">
        <f t="shared" si="1"/>
        <v>2.1716302289550695</v>
      </c>
    </row>
    <row r="17" spans="1:13" ht="12">
      <c r="A17" s="125" t="s">
        <v>53</v>
      </c>
      <c r="B17" s="217">
        <v>4786</v>
      </c>
      <c r="C17" s="217">
        <v>3734</v>
      </c>
      <c r="D17" s="217">
        <v>3779</v>
      </c>
      <c r="E17" s="217">
        <v>3702</v>
      </c>
      <c r="F17" s="217">
        <f t="shared" si="2"/>
        <v>16001</v>
      </c>
      <c r="G17" s="187">
        <f t="shared" si="0"/>
        <v>-0.21980777267028834</v>
      </c>
      <c r="H17" s="187">
        <f t="shared" si="0"/>
        <v>0.012051419389394752</v>
      </c>
      <c r="I17" s="187">
        <f t="shared" si="0"/>
        <v>-0.020375760783276</v>
      </c>
      <c r="J17" s="122">
        <f t="shared" si="1"/>
        <v>3.877407176362885</v>
      </c>
      <c r="K17" s="122">
        <f t="shared" si="1"/>
        <v>2.565335678364341</v>
      </c>
      <c r="L17" s="122">
        <f t="shared" si="1"/>
        <v>1.7751368109542711</v>
      </c>
      <c r="M17" s="122">
        <f t="shared" si="1"/>
        <v>1.593217421242899</v>
      </c>
    </row>
    <row r="18" spans="1:13" ht="12">
      <c r="A18" s="125" t="s">
        <v>56</v>
      </c>
      <c r="B18" s="217">
        <v>913</v>
      </c>
      <c r="C18" s="217">
        <v>2496</v>
      </c>
      <c r="D18" s="217">
        <v>5002</v>
      </c>
      <c r="E18" s="217">
        <v>5579</v>
      </c>
      <c r="F18" s="217">
        <f t="shared" si="2"/>
        <v>13990</v>
      </c>
      <c r="G18" s="187">
        <f t="shared" si="0"/>
        <v>1.7338444687842278</v>
      </c>
      <c r="H18" s="187">
        <f t="shared" si="0"/>
        <v>1.0040064102564104</v>
      </c>
      <c r="I18" s="187">
        <f t="shared" si="0"/>
        <v>0.11535385845661736</v>
      </c>
      <c r="J18" s="122">
        <f t="shared" si="1"/>
        <v>0.7396725348974748</v>
      </c>
      <c r="K18" s="122">
        <f t="shared" si="1"/>
        <v>1.7148039242628268</v>
      </c>
      <c r="L18" s="122">
        <f t="shared" si="1"/>
        <v>2.349625384597318</v>
      </c>
      <c r="M18" s="122">
        <f t="shared" si="1"/>
        <v>2.4010156653468755</v>
      </c>
    </row>
    <row r="19" spans="1:13" ht="12" customHeight="1">
      <c r="A19" s="112" t="s">
        <v>129</v>
      </c>
      <c r="B19" s="217">
        <v>2386</v>
      </c>
      <c r="C19" s="217">
        <v>4101</v>
      </c>
      <c r="D19" s="217">
        <v>3791</v>
      </c>
      <c r="E19" s="217">
        <v>2913</v>
      </c>
      <c r="F19" s="217">
        <f t="shared" si="2"/>
        <v>13191</v>
      </c>
      <c r="G19" s="187">
        <f t="shared" si="0"/>
        <v>0.7187761944677284</v>
      </c>
      <c r="H19" s="187">
        <f t="shared" si="0"/>
        <v>-0.07559131919044136</v>
      </c>
      <c r="I19" s="187">
        <f t="shared" si="0"/>
        <v>-0.23160116064362965</v>
      </c>
      <c r="J19" s="122">
        <f t="shared" si="1"/>
        <v>1.9330324953618563</v>
      </c>
      <c r="K19" s="122">
        <f t="shared" si="1"/>
        <v>2.8174723130616397</v>
      </c>
      <c r="L19" s="122">
        <f t="shared" si="1"/>
        <v>1.7807736571388308</v>
      </c>
      <c r="M19" s="122">
        <f t="shared" si="1"/>
        <v>1.2536581167154415</v>
      </c>
    </row>
    <row r="20" spans="1:13" ht="12" customHeight="1">
      <c r="A20" s="112" t="s">
        <v>149</v>
      </c>
      <c r="B20" s="217">
        <v>2050</v>
      </c>
      <c r="C20" s="217">
        <v>2747</v>
      </c>
      <c r="D20" s="217">
        <v>3331</v>
      </c>
      <c r="E20" s="217">
        <v>3655</v>
      </c>
      <c r="F20" s="217">
        <f t="shared" si="2"/>
        <v>11783</v>
      </c>
      <c r="G20" s="187">
        <f t="shared" si="0"/>
        <v>0.34</v>
      </c>
      <c r="H20" s="187">
        <f t="shared" si="0"/>
        <v>0.21259555879140882</v>
      </c>
      <c r="I20" s="187">
        <f t="shared" si="0"/>
        <v>0.09726808766136295</v>
      </c>
      <c r="J20" s="122">
        <f t="shared" si="1"/>
        <v>1.6608200400217124</v>
      </c>
      <c r="K20" s="122">
        <f t="shared" si="1"/>
        <v>1.8872461458132952</v>
      </c>
      <c r="L20" s="122">
        <f t="shared" si="1"/>
        <v>1.5646945533973742</v>
      </c>
      <c r="M20" s="122">
        <f t="shared" si="1"/>
        <v>1.572990187639869</v>
      </c>
    </row>
    <row r="21" spans="1:13" ht="12" customHeight="1">
      <c r="A21" s="112" t="s">
        <v>64</v>
      </c>
      <c r="B21" s="217">
        <v>1760</v>
      </c>
      <c r="C21" s="217">
        <v>1673</v>
      </c>
      <c r="D21" s="217">
        <v>3074</v>
      </c>
      <c r="E21" s="217">
        <v>4206</v>
      </c>
      <c r="F21" s="217">
        <f t="shared" si="2"/>
        <v>10713</v>
      </c>
      <c r="G21" s="187">
        <f t="shared" si="0"/>
        <v>-0.04943181818181818</v>
      </c>
      <c r="H21" s="187">
        <f t="shared" si="0"/>
        <v>0.8374178123132098</v>
      </c>
      <c r="I21" s="187">
        <f t="shared" si="0"/>
        <v>0.3682498373454782</v>
      </c>
      <c r="J21" s="122">
        <f t="shared" si="1"/>
        <v>1.4258747660674211</v>
      </c>
      <c r="K21" s="122">
        <f t="shared" si="1"/>
        <v>1.149385803402127</v>
      </c>
      <c r="L21" s="122">
        <f t="shared" si="1"/>
        <v>1.4439720976113866</v>
      </c>
      <c r="M21" s="122">
        <f t="shared" si="1"/>
        <v>1.810122224134963</v>
      </c>
    </row>
    <row r="22" spans="1:13" ht="12">
      <c r="A22" s="125" t="s">
        <v>61</v>
      </c>
      <c r="B22" s="217">
        <v>2035</v>
      </c>
      <c r="C22" s="217">
        <v>1934</v>
      </c>
      <c r="D22" s="217">
        <v>2128</v>
      </c>
      <c r="E22" s="217">
        <v>1992</v>
      </c>
      <c r="F22" s="217">
        <f t="shared" si="2"/>
        <v>8089</v>
      </c>
      <c r="G22" s="187">
        <f aca="true" t="shared" si="3" ref="G22:I47">+(C22-B22)/B22</f>
        <v>-0.04963144963144963</v>
      </c>
      <c r="H22" s="187">
        <f t="shared" si="3"/>
        <v>0.10031023784901758</v>
      </c>
      <c r="I22" s="187">
        <f t="shared" si="3"/>
        <v>-0.06390977443609022</v>
      </c>
      <c r="J22" s="122">
        <f t="shared" si="1"/>
        <v>1.6486676982654558</v>
      </c>
      <c r="K22" s="122">
        <f t="shared" si="1"/>
        <v>1.3286982329824948</v>
      </c>
      <c r="L22" s="122">
        <f t="shared" si="1"/>
        <v>0.9996007233952603</v>
      </c>
      <c r="M22" s="122">
        <f t="shared" si="1"/>
        <v>0.8572904114305389</v>
      </c>
    </row>
    <row r="23" spans="1:13" ht="12" customHeight="1">
      <c r="A23" s="112" t="s">
        <v>119</v>
      </c>
      <c r="B23" s="217">
        <v>2063</v>
      </c>
      <c r="C23" s="217">
        <v>1585</v>
      </c>
      <c r="D23" s="217">
        <v>2074</v>
      </c>
      <c r="E23" s="217">
        <v>2244</v>
      </c>
      <c r="F23" s="217">
        <f t="shared" si="2"/>
        <v>7966</v>
      </c>
      <c r="G23" s="187">
        <f t="shared" si="3"/>
        <v>-0.2317014057198255</v>
      </c>
      <c r="H23" s="187">
        <f t="shared" si="3"/>
        <v>0.3085173501577287</v>
      </c>
      <c r="I23" s="187">
        <f t="shared" si="3"/>
        <v>0.08196721311475409</v>
      </c>
      <c r="J23" s="122">
        <f t="shared" si="1"/>
        <v>1.671352069543801</v>
      </c>
      <c r="K23" s="122">
        <f t="shared" si="1"/>
        <v>1.0889279727390144</v>
      </c>
      <c r="L23" s="122">
        <f t="shared" si="1"/>
        <v>0.9742349155647416</v>
      </c>
      <c r="M23" s="122">
        <f t="shared" si="1"/>
        <v>0.9657428128765709</v>
      </c>
    </row>
    <row r="24" spans="1:13" ht="12" customHeight="1">
      <c r="A24" s="112" t="s">
        <v>86</v>
      </c>
      <c r="B24" s="217">
        <v>1120</v>
      </c>
      <c r="C24" s="217">
        <v>1646</v>
      </c>
      <c r="D24" s="217">
        <v>2542</v>
      </c>
      <c r="E24" s="217">
        <v>2089</v>
      </c>
      <c r="F24" s="217">
        <f t="shared" si="2"/>
        <v>7397</v>
      </c>
      <c r="G24" s="187">
        <f t="shared" si="3"/>
        <v>0.46964285714285714</v>
      </c>
      <c r="H24" s="187">
        <f t="shared" si="3"/>
        <v>0.5443499392466585</v>
      </c>
      <c r="I24" s="187">
        <f t="shared" si="3"/>
        <v>-0.17820613690007867</v>
      </c>
      <c r="J24" s="122">
        <f t="shared" si="1"/>
        <v>0.9073748511338134</v>
      </c>
      <c r="K24" s="122">
        <f t="shared" si="1"/>
        <v>1.1308362417213993</v>
      </c>
      <c r="L24" s="122">
        <f t="shared" si="1"/>
        <v>1.1940719167625713</v>
      </c>
      <c r="M24" s="122">
        <f t="shared" si="1"/>
        <v>0.8990359786538131</v>
      </c>
    </row>
    <row r="25" spans="1:13" ht="12" customHeight="1">
      <c r="A25" s="112" t="s">
        <v>134</v>
      </c>
      <c r="B25" s="217">
        <v>2289</v>
      </c>
      <c r="C25" s="217">
        <v>1954</v>
      </c>
      <c r="D25" s="217">
        <v>1490</v>
      </c>
      <c r="E25" s="217">
        <v>1504</v>
      </c>
      <c r="F25" s="217">
        <f t="shared" si="2"/>
        <v>7237</v>
      </c>
      <c r="G25" s="187">
        <f t="shared" si="3"/>
        <v>-0.14635211882918306</v>
      </c>
      <c r="H25" s="187">
        <f t="shared" si="3"/>
        <v>-0.2374616171954964</v>
      </c>
      <c r="I25" s="187">
        <f t="shared" si="3"/>
        <v>0.009395973154362415</v>
      </c>
      <c r="J25" s="122">
        <f t="shared" si="1"/>
        <v>1.8544473520047313</v>
      </c>
      <c r="K25" s="122">
        <f t="shared" si="1"/>
        <v>1.342438649042293</v>
      </c>
      <c r="L25" s="122">
        <f t="shared" si="1"/>
        <v>0.6999084012495009</v>
      </c>
      <c r="M25" s="122">
        <f t="shared" si="1"/>
        <v>0.647271475296953</v>
      </c>
    </row>
    <row r="26" spans="1:13" ht="24">
      <c r="A26" s="125" t="s">
        <v>193</v>
      </c>
      <c r="B26" s="217">
        <v>1887</v>
      </c>
      <c r="C26" s="217">
        <v>1223</v>
      </c>
      <c r="D26" s="217">
        <v>1772</v>
      </c>
      <c r="E26" s="217">
        <v>1971</v>
      </c>
      <c r="F26" s="217">
        <f t="shared" si="2"/>
        <v>6853</v>
      </c>
      <c r="G26" s="187">
        <f t="shared" si="3"/>
        <v>-0.35188129305776367</v>
      </c>
      <c r="H26" s="187">
        <f t="shared" si="3"/>
        <v>0.4488961569910057</v>
      </c>
      <c r="I26" s="187">
        <f t="shared" si="3"/>
        <v>0.11230248306997742</v>
      </c>
      <c r="J26" s="122">
        <f t="shared" si="1"/>
        <v>1.528764592937059</v>
      </c>
      <c r="K26" s="122">
        <f t="shared" si="1"/>
        <v>0.8402264420566654</v>
      </c>
      <c r="L26" s="122">
        <f t="shared" si="1"/>
        <v>0.8323742865866547</v>
      </c>
      <c r="M26" s="122">
        <f t="shared" si="1"/>
        <v>0.8482527113100361</v>
      </c>
    </row>
    <row r="27" spans="1:13" ht="12" customHeight="1">
      <c r="A27" s="112" t="s">
        <v>55</v>
      </c>
      <c r="B27" s="217">
        <v>1619</v>
      </c>
      <c r="C27" s="217">
        <v>1652</v>
      </c>
      <c r="D27" s="217">
        <v>1696</v>
      </c>
      <c r="E27" s="217">
        <v>1788</v>
      </c>
      <c r="F27" s="217">
        <f t="shared" si="2"/>
        <v>6755</v>
      </c>
      <c r="G27" s="187">
        <f t="shared" si="3"/>
        <v>0.02038295243977764</v>
      </c>
      <c r="H27" s="187">
        <f t="shared" si="3"/>
        <v>0.026634382566585957</v>
      </c>
      <c r="I27" s="187">
        <f t="shared" si="3"/>
        <v>0.054245283018867926</v>
      </c>
      <c r="J27" s="122">
        <f t="shared" si="1"/>
        <v>1.3116427535586106</v>
      </c>
      <c r="K27" s="122">
        <f t="shared" si="1"/>
        <v>1.1349583665393388</v>
      </c>
      <c r="L27" s="122">
        <f t="shared" si="1"/>
        <v>0.7966742607511098</v>
      </c>
      <c r="M27" s="122">
        <f t="shared" si="1"/>
        <v>0.7694956102599414</v>
      </c>
    </row>
    <row r="28" spans="1:13" ht="12" customHeight="1">
      <c r="A28" s="112" t="s">
        <v>153</v>
      </c>
      <c r="B28" s="217">
        <v>1399</v>
      </c>
      <c r="C28" s="217">
        <v>1526</v>
      </c>
      <c r="D28" s="217">
        <v>1543</v>
      </c>
      <c r="E28" s="217">
        <v>2125</v>
      </c>
      <c r="F28" s="217">
        <f t="shared" si="2"/>
        <v>6593</v>
      </c>
      <c r="G28" s="187">
        <f t="shared" si="3"/>
        <v>0.09077912794853467</v>
      </c>
      <c r="H28" s="187">
        <f t="shared" si="3"/>
        <v>0.011140235910878113</v>
      </c>
      <c r="I28" s="187">
        <f t="shared" si="3"/>
        <v>0.3771872974724563</v>
      </c>
      <c r="J28" s="122">
        <f t="shared" si="1"/>
        <v>1.133408407800183</v>
      </c>
      <c r="K28" s="122">
        <f t="shared" si="1"/>
        <v>1.0483937453626095</v>
      </c>
      <c r="L28" s="122">
        <f t="shared" si="1"/>
        <v>0.7248044718979731</v>
      </c>
      <c r="M28" s="122">
        <f t="shared" si="1"/>
        <v>0.9145291788603891</v>
      </c>
    </row>
    <row r="29" spans="1:13" ht="12" customHeight="1">
      <c r="A29" s="112" t="s">
        <v>63</v>
      </c>
      <c r="B29" s="217">
        <v>1680</v>
      </c>
      <c r="C29" s="217">
        <v>1360</v>
      </c>
      <c r="D29" s="217">
        <v>1260</v>
      </c>
      <c r="E29" s="217">
        <v>1342</v>
      </c>
      <c r="F29" s="217">
        <f t="shared" si="2"/>
        <v>5642</v>
      </c>
      <c r="G29" s="187">
        <f t="shared" si="3"/>
        <v>-0.19047619047619047</v>
      </c>
      <c r="H29" s="187">
        <f t="shared" si="3"/>
        <v>-0.07352941176470588</v>
      </c>
      <c r="I29" s="187">
        <f t="shared" si="3"/>
        <v>0.06507936507936508</v>
      </c>
      <c r="J29" s="122">
        <f t="shared" si="1"/>
        <v>1.36106227670072</v>
      </c>
      <c r="K29" s="122">
        <f t="shared" si="1"/>
        <v>0.9343482920662838</v>
      </c>
      <c r="L29" s="122">
        <f t="shared" si="1"/>
        <v>0.5918688493787726</v>
      </c>
      <c r="M29" s="122">
        <f t="shared" si="1"/>
        <v>0.577552074367361</v>
      </c>
    </row>
    <row r="30" spans="1:13" ht="12" customHeight="1">
      <c r="A30" s="112" t="s">
        <v>67</v>
      </c>
      <c r="B30" s="217">
        <v>1626</v>
      </c>
      <c r="C30" s="217">
        <v>1389</v>
      </c>
      <c r="D30" s="217">
        <v>1330</v>
      </c>
      <c r="E30" s="217">
        <v>1233</v>
      </c>
      <c r="F30" s="217">
        <f t="shared" si="2"/>
        <v>5578</v>
      </c>
      <c r="G30" s="187">
        <f t="shared" si="3"/>
        <v>-0.14575645756457564</v>
      </c>
      <c r="H30" s="187">
        <f t="shared" si="3"/>
        <v>-0.042476601871850254</v>
      </c>
      <c r="I30" s="187">
        <f t="shared" si="3"/>
        <v>-0.07293233082706767</v>
      </c>
      <c r="J30" s="122">
        <f t="shared" si="1"/>
        <v>1.317313846378197</v>
      </c>
      <c r="K30" s="122">
        <f t="shared" si="1"/>
        <v>0.9542718953529914</v>
      </c>
      <c r="L30" s="122">
        <f t="shared" si="1"/>
        <v>0.6247504521220377</v>
      </c>
      <c r="M30" s="122">
        <f t="shared" si="1"/>
        <v>0.5306421070752281</v>
      </c>
    </row>
    <row r="31" spans="1:13" ht="12" customHeight="1">
      <c r="A31" s="112" t="s">
        <v>59</v>
      </c>
      <c r="B31" s="217">
        <v>1396</v>
      </c>
      <c r="C31" s="217">
        <v>1363</v>
      </c>
      <c r="D31" s="217">
        <v>1326</v>
      </c>
      <c r="E31" s="217">
        <v>1310</v>
      </c>
      <c r="F31" s="217">
        <f t="shared" si="2"/>
        <v>5395</v>
      </c>
      <c r="G31" s="187">
        <f t="shared" si="3"/>
        <v>-0.02363896848137536</v>
      </c>
      <c r="H31" s="187">
        <f t="shared" si="3"/>
        <v>-0.02714600146735143</v>
      </c>
      <c r="I31" s="187">
        <f t="shared" si="3"/>
        <v>-0.012066365007541479</v>
      </c>
      <c r="J31" s="122">
        <f t="shared" si="1"/>
        <v>1.1309779394489319</v>
      </c>
      <c r="K31" s="122">
        <f t="shared" si="1"/>
        <v>0.9364093544752535</v>
      </c>
      <c r="L31" s="122">
        <f t="shared" si="1"/>
        <v>0.6228715033938511</v>
      </c>
      <c r="M31" s="122">
        <f t="shared" si="1"/>
        <v>0.5637803408504045</v>
      </c>
    </row>
    <row r="32" spans="1:13" ht="12" customHeight="1">
      <c r="A32" s="112" t="s">
        <v>60</v>
      </c>
      <c r="B32" s="217">
        <v>1155</v>
      </c>
      <c r="C32" s="217">
        <v>1095</v>
      </c>
      <c r="D32" s="217">
        <v>1413</v>
      </c>
      <c r="E32" s="217">
        <v>1387</v>
      </c>
      <c r="F32" s="217">
        <f t="shared" si="2"/>
        <v>5050</v>
      </c>
      <c r="G32" s="187">
        <f t="shared" si="3"/>
        <v>-0.05194805194805195</v>
      </c>
      <c r="H32" s="187">
        <f t="shared" si="3"/>
        <v>0.29041095890410956</v>
      </c>
      <c r="I32" s="187">
        <f t="shared" si="3"/>
        <v>-0.01840056617126681</v>
      </c>
      <c r="J32" s="122">
        <f t="shared" si="1"/>
        <v>0.9357303152317451</v>
      </c>
      <c r="K32" s="122">
        <f t="shared" si="1"/>
        <v>0.7522877792739564</v>
      </c>
      <c r="L32" s="122">
        <f t="shared" si="1"/>
        <v>0.6637386382319093</v>
      </c>
      <c r="M32" s="122">
        <f t="shared" si="1"/>
        <v>0.596918574625581</v>
      </c>
    </row>
    <row r="33" spans="1:13" ht="12" customHeight="1">
      <c r="A33" s="112" t="s">
        <v>84</v>
      </c>
      <c r="B33" s="217">
        <v>1231</v>
      </c>
      <c r="C33" s="217">
        <v>1103</v>
      </c>
      <c r="D33" s="217">
        <v>1242</v>
      </c>
      <c r="E33" s="217">
        <v>1253</v>
      </c>
      <c r="F33" s="217">
        <f t="shared" si="2"/>
        <v>4829</v>
      </c>
      <c r="G33" s="187">
        <f t="shared" si="3"/>
        <v>-0.10398050365556458</v>
      </c>
      <c r="H33" s="187">
        <f t="shared" si="3"/>
        <v>0.12601994560290117</v>
      </c>
      <c r="I33" s="187">
        <f t="shared" si="3"/>
        <v>0.008856682769726247</v>
      </c>
      <c r="J33" s="122">
        <f t="shared" si="1"/>
        <v>0.9973021801301111</v>
      </c>
      <c r="K33" s="122">
        <f t="shared" si="1"/>
        <v>0.7577839456978758</v>
      </c>
      <c r="L33" s="122">
        <f t="shared" si="1"/>
        <v>0.583413580101933</v>
      </c>
      <c r="M33" s="122">
        <f t="shared" si="1"/>
        <v>0.5392494405233259</v>
      </c>
    </row>
    <row r="34" spans="1:13" ht="12" customHeight="1">
      <c r="A34" s="112" t="s">
        <v>52</v>
      </c>
      <c r="B34" s="217">
        <v>1360</v>
      </c>
      <c r="C34" s="217">
        <v>1157</v>
      </c>
      <c r="D34" s="217">
        <v>999</v>
      </c>
      <c r="E34" s="217">
        <v>1269</v>
      </c>
      <c r="F34" s="217">
        <f t="shared" si="2"/>
        <v>4785</v>
      </c>
      <c r="G34" s="187">
        <f t="shared" si="3"/>
        <v>-0.14926470588235294</v>
      </c>
      <c r="H34" s="187">
        <f t="shared" si="3"/>
        <v>-0.1365600691443388</v>
      </c>
      <c r="I34" s="187">
        <f t="shared" si="3"/>
        <v>0.2702702702702703</v>
      </c>
      <c r="J34" s="122">
        <f t="shared" si="1"/>
        <v>1.1018123192339164</v>
      </c>
      <c r="K34" s="122">
        <f t="shared" si="1"/>
        <v>0.794883069059331</v>
      </c>
      <c r="L34" s="122">
        <f t="shared" si="1"/>
        <v>0.46926744486459826</v>
      </c>
      <c r="M34" s="122">
        <f t="shared" si="1"/>
        <v>0.5461353072818041</v>
      </c>
    </row>
    <row r="35" spans="1:13" ht="12" customHeight="1">
      <c r="A35" s="112" t="s">
        <v>83</v>
      </c>
      <c r="B35" s="217">
        <v>738</v>
      </c>
      <c r="C35" s="217">
        <v>878</v>
      </c>
      <c r="D35" s="217">
        <v>1254</v>
      </c>
      <c r="E35" s="217">
        <v>1426</v>
      </c>
      <c r="F35" s="217">
        <f t="shared" si="2"/>
        <v>4296</v>
      </c>
      <c r="G35" s="187">
        <f t="shared" si="3"/>
        <v>0.1897018970189702</v>
      </c>
      <c r="H35" s="187">
        <f t="shared" si="3"/>
        <v>0.428246013667426</v>
      </c>
      <c r="I35" s="187">
        <f t="shared" si="3"/>
        <v>0.1371610845295056</v>
      </c>
      <c r="J35" s="122">
        <f t="shared" si="1"/>
        <v>0.5978952144078163</v>
      </c>
      <c r="K35" s="122">
        <f t="shared" si="1"/>
        <v>0.6032042650251449</v>
      </c>
      <c r="L35" s="122">
        <f t="shared" si="1"/>
        <v>0.5890504262864927</v>
      </c>
      <c r="M35" s="122">
        <f t="shared" si="1"/>
        <v>0.6137028748493717</v>
      </c>
    </row>
    <row r="36" spans="1:13" ht="12" customHeight="1">
      <c r="A36" s="112" t="s">
        <v>80</v>
      </c>
      <c r="B36" s="217">
        <v>1121</v>
      </c>
      <c r="C36" s="217">
        <v>943</v>
      </c>
      <c r="D36" s="217">
        <v>987</v>
      </c>
      <c r="E36" s="217">
        <v>914</v>
      </c>
      <c r="F36" s="217">
        <f t="shared" si="2"/>
        <v>3965</v>
      </c>
      <c r="G36" s="187">
        <f t="shared" si="3"/>
        <v>-0.15878679750223015</v>
      </c>
      <c r="H36" s="187">
        <f t="shared" si="3"/>
        <v>0.04665959703075292</v>
      </c>
      <c r="I36" s="187">
        <f t="shared" si="3"/>
        <v>-0.07396149949341439</v>
      </c>
      <c r="J36" s="122">
        <f t="shared" si="1"/>
        <v>0.9081850072508971</v>
      </c>
      <c r="K36" s="122">
        <f t="shared" si="1"/>
        <v>0.6478606172194894</v>
      </c>
      <c r="L36" s="122">
        <f t="shared" si="1"/>
        <v>0.4636305986800386</v>
      </c>
      <c r="M36" s="122">
        <f t="shared" si="1"/>
        <v>0.3933551385780685</v>
      </c>
    </row>
    <row r="37" spans="1:13" ht="12" customHeight="1">
      <c r="A37" s="112" t="s">
        <v>82</v>
      </c>
      <c r="B37" s="217">
        <v>618</v>
      </c>
      <c r="C37" s="217">
        <v>749</v>
      </c>
      <c r="D37" s="217">
        <v>1089</v>
      </c>
      <c r="E37" s="217">
        <v>1072</v>
      </c>
      <c r="F37" s="217">
        <f t="shared" si="2"/>
        <v>3528</v>
      </c>
      <c r="G37" s="187">
        <f t="shared" si="3"/>
        <v>0.21197411003236247</v>
      </c>
      <c r="H37" s="187">
        <f t="shared" si="3"/>
        <v>0.4539385847797063</v>
      </c>
      <c r="I37" s="187">
        <f t="shared" si="3"/>
        <v>-0.015610651974288337</v>
      </c>
      <c r="J37" s="122">
        <f t="shared" si="1"/>
        <v>0.5006764803577649</v>
      </c>
      <c r="K37" s="122">
        <f t="shared" si="1"/>
        <v>0.514578581439446</v>
      </c>
      <c r="L37" s="122">
        <f t="shared" si="1"/>
        <v>0.5115437912487963</v>
      </c>
      <c r="M37" s="122">
        <f t="shared" si="1"/>
        <v>0.46135307281804094</v>
      </c>
    </row>
    <row r="38" spans="1:13" ht="12" customHeight="1">
      <c r="A38" s="112" t="s">
        <v>54</v>
      </c>
      <c r="B38" s="217">
        <v>745</v>
      </c>
      <c r="C38" s="217">
        <v>917</v>
      </c>
      <c r="D38" s="217">
        <v>937</v>
      </c>
      <c r="E38" s="217">
        <v>865</v>
      </c>
      <c r="F38" s="217">
        <f t="shared" si="2"/>
        <v>3464</v>
      </c>
      <c r="G38" s="187">
        <f t="shared" si="3"/>
        <v>0.23087248322147652</v>
      </c>
      <c r="H38" s="187">
        <f t="shared" si="3"/>
        <v>0.021810250817884406</v>
      </c>
      <c r="I38" s="187">
        <f t="shared" si="3"/>
        <v>-0.0768409818569904</v>
      </c>
      <c r="J38" s="122">
        <f t="shared" si="1"/>
        <v>0.6035663072274027</v>
      </c>
      <c r="K38" s="122">
        <f t="shared" si="1"/>
        <v>0.6299980763417516</v>
      </c>
      <c r="L38" s="122">
        <f t="shared" si="1"/>
        <v>0.44014373957770625</v>
      </c>
      <c r="M38" s="122">
        <f t="shared" si="1"/>
        <v>0.37226717163022893</v>
      </c>
    </row>
    <row r="39" spans="1:13" ht="12" customHeight="1">
      <c r="A39" s="112" t="s">
        <v>79</v>
      </c>
      <c r="B39" s="217">
        <v>675</v>
      </c>
      <c r="C39" s="217">
        <v>747</v>
      </c>
      <c r="D39" s="217">
        <v>928</v>
      </c>
      <c r="E39" s="217">
        <v>1062</v>
      </c>
      <c r="F39" s="217">
        <f t="shared" si="2"/>
        <v>3412</v>
      </c>
      <c r="G39" s="187">
        <f t="shared" si="3"/>
        <v>0.10666666666666667</v>
      </c>
      <c r="H39" s="187">
        <f t="shared" si="3"/>
        <v>0.24230254350736277</v>
      </c>
      <c r="I39" s="187">
        <f t="shared" si="3"/>
        <v>0.14439655172413793</v>
      </c>
      <c r="J39" s="122">
        <f t="shared" si="1"/>
        <v>0.5468553790315394</v>
      </c>
      <c r="K39" s="122">
        <f t="shared" si="1"/>
        <v>0.5132045398334661</v>
      </c>
      <c r="L39" s="122">
        <f t="shared" si="1"/>
        <v>0.4359161049392865</v>
      </c>
      <c r="M39" s="122">
        <f t="shared" si="1"/>
        <v>0.45704940609399214</v>
      </c>
    </row>
    <row r="40" spans="1:13" ht="12">
      <c r="A40" s="125" t="s">
        <v>195</v>
      </c>
      <c r="B40" s="217">
        <v>563</v>
      </c>
      <c r="C40" s="217">
        <v>606</v>
      </c>
      <c r="D40" s="217">
        <v>1087</v>
      </c>
      <c r="E40" s="217">
        <v>1106</v>
      </c>
      <c r="F40" s="217">
        <f t="shared" si="2"/>
        <v>3362</v>
      </c>
      <c r="G40" s="187">
        <f t="shared" si="3"/>
        <v>0.0763765541740675</v>
      </c>
      <c r="H40" s="187">
        <f t="shared" si="3"/>
        <v>0.7937293729372937</v>
      </c>
      <c r="I40" s="187">
        <f t="shared" si="3"/>
        <v>0.017479300827966882</v>
      </c>
      <c r="J40" s="122">
        <f t="shared" si="1"/>
        <v>0.45611789391815805</v>
      </c>
      <c r="K40" s="122">
        <f t="shared" si="1"/>
        <v>0.4163346066118882</v>
      </c>
      <c r="L40" s="122">
        <f t="shared" si="1"/>
        <v>0.510604316884703</v>
      </c>
      <c r="M40" s="122">
        <f t="shared" si="1"/>
        <v>0.4759855396798072</v>
      </c>
    </row>
    <row r="41" spans="1:13" ht="12" customHeight="1">
      <c r="A41" s="112" t="s">
        <v>142</v>
      </c>
      <c r="B41" s="217">
        <v>717</v>
      </c>
      <c r="C41" s="217">
        <v>711</v>
      </c>
      <c r="D41" s="217">
        <v>747</v>
      </c>
      <c r="E41" s="217">
        <v>746</v>
      </c>
      <c r="F41" s="217">
        <f t="shared" si="2"/>
        <v>2921</v>
      </c>
      <c r="G41" s="187">
        <f t="shared" si="3"/>
        <v>-0.008368200836820083</v>
      </c>
      <c r="H41" s="187">
        <f t="shared" si="3"/>
        <v>0.05063291139240506</v>
      </c>
      <c r="I41" s="187">
        <f t="shared" si="3"/>
        <v>-0.0013386880856760374</v>
      </c>
      <c r="J41" s="122">
        <f t="shared" si="1"/>
        <v>0.5808819359490575</v>
      </c>
      <c r="K41" s="122">
        <f t="shared" si="1"/>
        <v>0.4884717909258292</v>
      </c>
      <c r="L41" s="122">
        <f t="shared" si="1"/>
        <v>0.3508936749888438</v>
      </c>
      <c r="M41" s="122">
        <f t="shared" si="1"/>
        <v>0.32105353761404715</v>
      </c>
    </row>
    <row r="42" spans="1:13" ht="12" customHeight="1">
      <c r="A42" s="112" t="s">
        <v>69</v>
      </c>
      <c r="B42" s="217">
        <v>696</v>
      </c>
      <c r="C42" s="217">
        <v>530</v>
      </c>
      <c r="D42" s="217">
        <v>721</v>
      </c>
      <c r="E42" s="217">
        <v>670</v>
      </c>
      <c r="F42" s="217">
        <f t="shared" si="2"/>
        <v>2617</v>
      </c>
      <c r="G42" s="187">
        <f t="shared" si="3"/>
        <v>-0.23850574712643677</v>
      </c>
      <c r="H42" s="187">
        <f t="shared" si="3"/>
        <v>0.360377358490566</v>
      </c>
      <c r="I42" s="187">
        <f t="shared" si="3"/>
        <v>-0.07073509015256588</v>
      </c>
      <c r="J42" s="122">
        <f t="shared" si="1"/>
        <v>0.5638686574902985</v>
      </c>
      <c r="K42" s="122">
        <f t="shared" si="1"/>
        <v>0.3641210255846547</v>
      </c>
      <c r="L42" s="122">
        <f t="shared" si="1"/>
        <v>0.33868050825563095</v>
      </c>
      <c r="M42" s="122">
        <f t="shared" si="1"/>
        <v>0.2883456705112756</v>
      </c>
    </row>
    <row r="43" spans="1:13" ht="12" customHeight="1">
      <c r="A43" s="112" t="s">
        <v>197</v>
      </c>
      <c r="B43" s="217">
        <v>419</v>
      </c>
      <c r="C43" s="217">
        <v>445</v>
      </c>
      <c r="D43" s="217">
        <v>742</v>
      </c>
      <c r="E43" s="217">
        <v>938</v>
      </c>
      <c r="F43" s="217">
        <f t="shared" si="2"/>
        <v>2544</v>
      </c>
      <c r="G43" s="187">
        <f t="shared" si="3"/>
        <v>0.06205250596658711</v>
      </c>
      <c r="H43" s="187">
        <f t="shared" si="3"/>
        <v>0.6674157303370787</v>
      </c>
      <c r="I43" s="187">
        <f t="shared" si="3"/>
        <v>0.2641509433962264</v>
      </c>
      <c r="J43" s="122">
        <f t="shared" si="1"/>
        <v>0.3394554130580963</v>
      </c>
      <c r="K43" s="122">
        <f t="shared" si="1"/>
        <v>0.30572425733051195</v>
      </c>
      <c r="L43" s="122">
        <f t="shared" si="1"/>
        <v>0.34854498907861053</v>
      </c>
      <c r="M43" s="122">
        <f t="shared" si="1"/>
        <v>0.40368393871578584</v>
      </c>
    </row>
    <row r="44" spans="1:13" ht="12" customHeight="1">
      <c r="A44" s="112" t="s">
        <v>75</v>
      </c>
      <c r="B44" s="217">
        <v>564</v>
      </c>
      <c r="C44" s="217">
        <v>524</v>
      </c>
      <c r="D44" s="217">
        <v>693</v>
      </c>
      <c r="E44" s="217">
        <v>715</v>
      </c>
      <c r="F44" s="217">
        <f t="shared" si="2"/>
        <v>2496</v>
      </c>
      <c r="G44" s="187">
        <f t="shared" si="3"/>
        <v>-0.07092198581560284</v>
      </c>
      <c r="H44" s="187">
        <f t="shared" si="3"/>
        <v>0.32251908396946566</v>
      </c>
      <c r="I44" s="187">
        <f t="shared" si="3"/>
        <v>0.031746031746031744</v>
      </c>
      <c r="J44" s="122">
        <f t="shared" si="1"/>
        <v>0.4569280500352418</v>
      </c>
      <c r="K44" s="122">
        <f t="shared" si="1"/>
        <v>0.3599989007667152</v>
      </c>
      <c r="L44" s="122">
        <f t="shared" si="1"/>
        <v>0.3255278671583249</v>
      </c>
      <c r="M44" s="122">
        <f t="shared" si="1"/>
        <v>0.3077121707694956</v>
      </c>
    </row>
    <row r="45" spans="1:13" ht="12" customHeight="1">
      <c r="A45" s="112" t="s">
        <v>76</v>
      </c>
      <c r="B45" s="217">
        <v>499</v>
      </c>
      <c r="C45" s="217">
        <v>433</v>
      </c>
      <c r="D45" s="217">
        <v>467</v>
      </c>
      <c r="E45" s="217">
        <v>575</v>
      </c>
      <c r="F45" s="217">
        <f t="shared" si="2"/>
        <v>1974</v>
      </c>
      <c r="G45" s="187">
        <f t="shared" si="3"/>
        <v>-0.13226452905811623</v>
      </c>
      <c r="H45" s="187">
        <f t="shared" si="3"/>
        <v>0.07852193995381063</v>
      </c>
      <c r="I45" s="187">
        <f t="shared" si="3"/>
        <v>0.23126338329764454</v>
      </c>
      <c r="J45" s="122">
        <f t="shared" si="1"/>
        <v>0.4042679024247973</v>
      </c>
      <c r="K45" s="122">
        <f t="shared" si="1"/>
        <v>0.297480007694633</v>
      </c>
      <c r="L45" s="122">
        <f t="shared" si="1"/>
        <v>0.21936726401578316</v>
      </c>
      <c r="M45" s="122">
        <f t="shared" si="1"/>
        <v>0.24746083663281115</v>
      </c>
    </row>
    <row r="46" spans="1:13" ht="12" customHeight="1">
      <c r="A46" s="112" t="s">
        <v>78</v>
      </c>
      <c r="B46" s="217">
        <f>+B47-SUM(B6:B45)</f>
        <v>9444</v>
      </c>
      <c r="C46" s="217">
        <f>+C47-SUM(C6:C45)</f>
        <v>10086</v>
      </c>
      <c r="D46" s="217">
        <f>+D47-SUM(D6:D45)</f>
        <v>11271</v>
      </c>
      <c r="E46" s="217">
        <f>+E47-SUM(E6:E45)</f>
        <v>11863</v>
      </c>
      <c r="F46" s="217">
        <f t="shared" si="2"/>
        <v>42664</v>
      </c>
      <c r="G46" s="187">
        <f t="shared" si="3"/>
        <v>0.06797966963151207</v>
      </c>
      <c r="H46" s="187">
        <f t="shared" si="3"/>
        <v>0.11748958953004164</v>
      </c>
      <c r="I46" s="187">
        <f t="shared" si="3"/>
        <v>0.05252417709165114</v>
      </c>
      <c r="J46" s="122">
        <f t="shared" si="1"/>
        <v>7.651114369739048</v>
      </c>
      <c r="K46" s="122">
        <f t="shared" si="1"/>
        <v>6.929291818956278</v>
      </c>
      <c r="L46" s="122">
        <f t="shared" si="1"/>
        <v>5.294407778847734</v>
      </c>
      <c r="M46" s="122">
        <f t="shared" si="1"/>
        <v>5.105439834739197</v>
      </c>
    </row>
    <row r="47" spans="1:13" ht="12" customHeight="1">
      <c r="A47" s="123" t="s">
        <v>15</v>
      </c>
      <c r="B47" s="218">
        <v>123433</v>
      </c>
      <c r="C47" s="218">
        <v>145556</v>
      </c>
      <c r="D47" s="218">
        <v>212885</v>
      </c>
      <c r="E47" s="218">
        <v>232360</v>
      </c>
      <c r="F47" s="218">
        <f t="shared" si="2"/>
        <v>714234</v>
      </c>
      <c r="G47" s="194">
        <f t="shared" si="3"/>
        <v>0.17923083778244067</v>
      </c>
      <c r="H47" s="194">
        <f t="shared" si="3"/>
        <v>0.46256423644507955</v>
      </c>
      <c r="I47" s="194">
        <f t="shared" si="3"/>
        <v>0.0914813162035841</v>
      </c>
      <c r="J47" s="124">
        <f t="shared" si="1"/>
        <v>100</v>
      </c>
      <c r="K47" s="124">
        <f t="shared" si="1"/>
        <v>100</v>
      </c>
      <c r="L47" s="124">
        <f t="shared" si="1"/>
        <v>100</v>
      </c>
      <c r="M47" s="124">
        <f t="shared" si="1"/>
        <v>100</v>
      </c>
    </row>
    <row r="48" spans="1:13" ht="12" customHeight="1">
      <c r="A48" s="6"/>
      <c r="B48" s="210"/>
      <c r="C48" s="210"/>
      <c r="D48" s="210"/>
      <c r="E48" s="210"/>
      <c r="F48" s="210"/>
      <c r="G48" s="72"/>
      <c r="H48" s="72"/>
      <c r="I48" s="72"/>
      <c r="J48" s="73"/>
      <c r="K48" s="73"/>
      <c r="L48" s="73"/>
      <c r="M48" s="73"/>
    </row>
    <row r="49" spans="1:12" ht="12" customHeight="1">
      <c r="A49" s="5"/>
      <c r="B49" s="5"/>
      <c r="C49" s="5"/>
      <c r="D49" s="28"/>
      <c r="E49" s="28"/>
      <c r="F49" s="65"/>
      <c r="G49" s="5"/>
      <c r="H49" s="5"/>
      <c r="I49" s="5"/>
      <c r="J49" s="5"/>
      <c r="K49" s="5"/>
      <c r="L49" s="5"/>
    </row>
  </sheetData>
  <sheetProtection/>
  <printOptions gridLines="1" horizontalCentered="1"/>
  <pageMargins left="0.35433070866141736" right="0.35433070866141736" top="0.984251968503937" bottom="0.984251968503937" header="0.5118110236220472" footer="0.5118110236220472"/>
  <pageSetup fitToHeight="0" fitToWidth="1" horizontalDpi="200" verticalDpi="200" orientation="portrait" paperSize="9" scale="93"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M47"/>
  <sheetViews>
    <sheetView zoomScale="130" zoomScaleNormal="130" zoomScalePageLayoutView="0" workbookViewId="0" topLeftCell="A1">
      <pane xSplit="1" ySplit="5" topLeftCell="B26"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0.8515625" style="1" customWidth="1"/>
    <col min="2" max="5" width="8.28125" style="1" customWidth="1"/>
    <col min="6" max="6" width="8.421875" style="1" customWidth="1"/>
    <col min="7" max="9" width="5.8515625" style="1" customWidth="1"/>
    <col min="10" max="13" width="6.28125" style="1" customWidth="1"/>
    <col min="14" max="16384" width="9.140625" style="1" customWidth="1"/>
  </cols>
  <sheetData>
    <row r="1" spans="1:13" ht="15.75" customHeight="1">
      <c r="A1" s="70" t="s">
        <v>229</v>
      </c>
      <c r="B1" s="5"/>
      <c r="C1" s="5"/>
      <c r="D1" s="5"/>
      <c r="E1" s="5"/>
      <c r="F1" s="5"/>
      <c r="G1" s="5"/>
      <c r="H1" s="5"/>
      <c r="I1" s="5"/>
      <c r="J1" s="5"/>
      <c r="K1" s="5"/>
      <c r="L1" s="5"/>
      <c r="M1" s="5"/>
    </row>
    <row r="2" spans="1:13" ht="14.25" customHeight="1">
      <c r="A2" s="78" t="s">
        <v>203</v>
      </c>
      <c r="B2" s="5"/>
      <c r="C2" s="5"/>
      <c r="D2" s="5"/>
      <c r="E2" s="5"/>
      <c r="F2" s="5"/>
      <c r="G2" s="5"/>
      <c r="H2" s="5"/>
      <c r="I2" s="5"/>
      <c r="J2" s="5"/>
      <c r="K2" s="5"/>
      <c r="L2" s="5"/>
      <c r="M2" s="5"/>
    </row>
    <row r="3" spans="1:13" ht="12" customHeight="1">
      <c r="A3" s="5"/>
      <c r="B3" s="5"/>
      <c r="C3" s="5"/>
      <c r="D3" s="5"/>
      <c r="E3" s="5"/>
      <c r="F3" s="5"/>
      <c r="G3" s="5"/>
      <c r="H3" s="5"/>
      <c r="I3" s="5"/>
      <c r="J3" s="5"/>
      <c r="K3" s="5"/>
      <c r="L3" s="5"/>
      <c r="M3" s="5"/>
    </row>
    <row r="4" spans="1:13" ht="12" customHeight="1">
      <c r="A4" s="113"/>
      <c r="B4" s="114" t="s">
        <v>42</v>
      </c>
      <c r="C4" s="115"/>
      <c r="D4" s="115"/>
      <c r="E4" s="115"/>
      <c r="F4" s="116"/>
      <c r="G4" s="126" t="s">
        <v>48</v>
      </c>
      <c r="H4" s="127"/>
      <c r="I4" s="128"/>
      <c r="J4" s="115" t="s">
        <v>43</v>
      </c>
      <c r="K4" s="115"/>
      <c r="L4" s="115"/>
      <c r="M4" s="115"/>
    </row>
    <row r="5" spans="1:13" ht="12" customHeight="1">
      <c r="A5" s="117" t="s">
        <v>47</v>
      </c>
      <c r="B5" s="118" t="s">
        <v>114</v>
      </c>
      <c r="C5" s="118" t="s">
        <v>115</v>
      </c>
      <c r="D5" s="118" t="s">
        <v>116</v>
      </c>
      <c r="E5" s="118" t="s">
        <v>117</v>
      </c>
      <c r="F5" s="118" t="s">
        <v>15</v>
      </c>
      <c r="G5" s="118" t="s">
        <v>161</v>
      </c>
      <c r="H5" s="118" t="s">
        <v>162</v>
      </c>
      <c r="I5" s="118" t="s">
        <v>163</v>
      </c>
      <c r="J5" s="118" t="s">
        <v>114</v>
      </c>
      <c r="K5" s="118" t="s">
        <v>115</v>
      </c>
      <c r="L5" s="118" t="s">
        <v>116</v>
      </c>
      <c r="M5" s="118" t="s">
        <v>117</v>
      </c>
    </row>
    <row r="6" spans="1:13" ht="12" customHeight="1">
      <c r="A6" s="119" t="s">
        <v>66</v>
      </c>
      <c r="B6" s="216">
        <v>17355</v>
      </c>
      <c r="C6" s="216">
        <v>21943</v>
      </c>
      <c r="D6" s="216">
        <v>40589</v>
      </c>
      <c r="E6" s="216">
        <v>40708</v>
      </c>
      <c r="F6" s="216">
        <f>SUM(B6:E6)</f>
        <v>120595</v>
      </c>
      <c r="G6" s="187">
        <f aca="true" t="shared" si="0" ref="G6:I21">+(C6-B6)/B6</f>
        <v>0.2643618553730913</v>
      </c>
      <c r="H6" s="187">
        <f t="shared" si="0"/>
        <v>0.8497470719591669</v>
      </c>
      <c r="I6" s="187">
        <f t="shared" si="0"/>
        <v>0.0029318288206164234</v>
      </c>
      <c r="J6" s="120">
        <f aca="true" t="shared" si="1" ref="J6:M47">+B6/B$47*100</f>
        <v>16.847224649076825</v>
      </c>
      <c r="K6" s="120">
        <f t="shared" si="1"/>
        <v>18.693348326858857</v>
      </c>
      <c r="L6" s="120">
        <f t="shared" si="1"/>
        <v>24.670264882146288</v>
      </c>
      <c r="M6" s="120">
        <f t="shared" si="1"/>
        <v>21.900739744451915</v>
      </c>
    </row>
    <row r="7" spans="1:13" ht="24">
      <c r="A7" s="129" t="s">
        <v>253</v>
      </c>
      <c r="B7" s="216">
        <v>6872</v>
      </c>
      <c r="C7" s="216">
        <v>5330</v>
      </c>
      <c r="D7" s="216">
        <v>11053</v>
      </c>
      <c r="E7" s="216">
        <v>31376</v>
      </c>
      <c r="F7" s="216">
        <f aca="true" t="shared" si="2" ref="F7:F47">SUM(B7:E7)</f>
        <v>54631</v>
      </c>
      <c r="G7" s="187">
        <f t="shared" si="0"/>
        <v>-0.22438882421420256</v>
      </c>
      <c r="H7" s="187">
        <f t="shared" si="0"/>
        <v>1.073733583489681</v>
      </c>
      <c r="I7" s="187">
        <f t="shared" si="0"/>
        <v>1.8386863295033022</v>
      </c>
      <c r="J7" s="120">
        <f t="shared" si="1"/>
        <v>6.670937930766692</v>
      </c>
      <c r="K7" s="120">
        <f t="shared" si="1"/>
        <v>4.540652899884141</v>
      </c>
      <c r="L7" s="120">
        <f t="shared" si="1"/>
        <v>6.718087110851781</v>
      </c>
      <c r="M7" s="120">
        <f t="shared" si="1"/>
        <v>16.880161398789507</v>
      </c>
    </row>
    <row r="8" spans="1:13" ht="12">
      <c r="A8" s="125" t="s">
        <v>50</v>
      </c>
      <c r="B8" s="217">
        <v>7476</v>
      </c>
      <c r="C8" s="217">
        <v>6480</v>
      </c>
      <c r="D8" s="217">
        <v>10065</v>
      </c>
      <c r="E8" s="217">
        <v>14128</v>
      </c>
      <c r="F8" s="217">
        <f t="shared" si="2"/>
        <v>38149</v>
      </c>
      <c r="G8" s="187">
        <f t="shared" si="0"/>
        <v>-0.1332263242375602</v>
      </c>
      <c r="H8" s="187">
        <f t="shared" si="0"/>
        <v>0.5532407407407407</v>
      </c>
      <c r="I8" s="187">
        <f t="shared" si="0"/>
        <v>0.40367610531544956</v>
      </c>
      <c r="J8" s="122">
        <f t="shared" si="1"/>
        <v>7.257266002679247</v>
      </c>
      <c r="K8" s="122">
        <f t="shared" si="1"/>
        <v>5.520343488039256</v>
      </c>
      <c r="L8" s="122">
        <f t="shared" si="1"/>
        <v>6.117574122023267</v>
      </c>
      <c r="M8" s="122">
        <f t="shared" si="1"/>
        <v>7.600806993947545</v>
      </c>
    </row>
    <row r="9" spans="1:13" ht="12" customHeight="1">
      <c r="A9" s="112" t="s">
        <v>81</v>
      </c>
      <c r="B9" s="217">
        <v>2966</v>
      </c>
      <c r="C9" s="217">
        <v>11170</v>
      </c>
      <c r="D9" s="217">
        <v>15134</v>
      </c>
      <c r="E9" s="217">
        <v>7035</v>
      </c>
      <c r="F9" s="217">
        <f t="shared" si="2"/>
        <v>36305</v>
      </c>
      <c r="G9" s="187">
        <f t="shared" si="0"/>
        <v>2.7660148347943356</v>
      </c>
      <c r="H9" s="187">
        <f t="shared" si="0"/>
        <v>0.3548791405550582</v>
      </c>
      <c r="I9" s="187">
        <f t="shared" si="0"/>
        <v>-0.5351526364477336</v>
      </c>
      <c r="J9" s="122">
        <f t="shared" si="1"/>
        <v>2.8792203001533774</v>
      </c>
      <c r="K9" s="122">
        <f t="shared" si="1"/>
        <v>9.515777277993594</v>
      </c>
      <c r="L9" s="122">
        <f t="shared" si="1"/>
        <v>9.1985461264481</v>
      </c>
      <c r="M9" s="122">
        <f t="shared" si="1"/>
        <v>3.7848016139878955</v>
      </c>
    </row>
    <row r="10" spans="1:13" ht="12" customHeight="1">
      <c r="A10" s="112" t="s">
        <v>68</v>
      </c>
      <c r="B10" s="217">
        <v>4985</v>
      </c>
      <c r="C10" s="217">
        <v>4686</v>
      </c>
      <c r="D10" s="217">
        <v>5666</v>
      </c>
      <c r="E10" s="217">
        <v>5885</v>
      </c>
      <c r="F10" s="217">
        <f t="shared" si="2"/>
        <v>21222</v>
      </c>
      <c r="G10" s="187">
        <f t="shared" si="0"/>
        <v>-0.05997993981945837</v>
      </c>
      <c r="H10" s="187">
        <f t="shared" si="0"/>
        <v>0.20913358941527957</v>
      </c>
      <c r="I10" s="187">
        <f t="shared" si="0"/>
        <v>0.038651606071302504</v>
      </c>
      <c r="J10" s="122">
        <f t="shared" si="1"/>
        <v>4.839148076960413</v>
      </c>
      <c r="K10" s="122">
        <f t="shared" si="1"/>
        <v>3.992026170517277</v>
      </c>
      <c r="L10" s="122">
        <f t="shared" si="1"/>
        <v>3.4438325857311303</v>
      </c>
      <c r="M10" s="122">
        <f t="shared" si="1"/>
        <v>3.1661062542030938</v>
      </c>
    </row>
    <row r="11" spans="1:13" ht="12" customHeight="1">
      <c r="A11" s="112" t="s">
        <v>70</v>
      </c>
      <c r="B11" s="217">
        <v>3127</v>
      </c>
      <c r="C11" s="217">
        <v>4539</v>
      </c>
      <c r="D11" s="217">
        <v>5694</v>
      </c>
      <c r="E11" s="217">
        <v>5756</v>
      </c>
      <c r="F11" s="217">
        <f t="shared" si="2"/>
        <v>19116</v>
      </c>
      <c r="G11" s="187">
        <f t="shared" si="0"/>
        <v>0.45155100735529263</v>
      </c>
      <c r="H11" s="187">
        <f t="shared" si="0"/>
        <v>0.25446133509583607</v>
      </c>
      <c r="I11" s="187">
        <f t="shared" si="0"/>
        <v>0.010888654724271163</v>
      </c>
      <c r="J11" s="122">
        <f t="shared" si="1"/>
        <v>3.0355097365406642</v>
      </c>
      <c r="K11" s="122">
        <f t="shared" si="1"/>
        <v>3.8667961562052753</v>
      </c>
      <c r="L11" s="122">
        <f t="shared" si="1"/>
        <v>3.460851172459064</v>
      </c>
      <c r="M11" s="122">
        <f t="shared" si="1"/>
        <v>3.0967047747141896</v>
      </c>
    </row>
    <row r="12" spans="1:13" ht="12" customHeight="1">
      <c r="A12" s="112" t="s">
        <v>73</v>
      </c>
      <c r="B12" s="217">
        <v>4212</v>
      </c>
      <c r="C12" s="217">
        <v>3862</v>
      </c>
      <c r="D12" s="217">
        <v>3483</v>
      </c>
      <c r="E12" s="217">
        <v>4472</v>
      </c>
      <c r="F12" s="217">
        <f t="shared" si="2"/>
        <v>16029</v>
      </c>
      <c r="G12" s="187">
        <f t="shared" si="0"/>
        <v>-0.08309591642924977</v>
      </c>
      <c r="H12" s="187">
        <f t="shared" si="0"/>
        <v>-0.09813568099430348</v>
      </c>
      <c r="I12" s="187">
        <f t="shared" si="0"/>
        <v>0.2839506172839506</v>
      </c>
      <c r="J12" s="122">
        <f t="shared" si="1"/>
        <v>4.088764633933252</v>
      </c>
      <c r="K12" s="122">
        <f t="shared" si="1"/>
        <v>3.2900565664826553</v>
      </c>
      <c r="L12" s="122">
        <f t="shared" si="1"/>
        <v>2.1169906276211665</v>
      </c>
      <c r="M12" s="122">
        <f t="shared" si="1"/>
        <v>2.4059179556153327</v>
      </c>
    </row>
    <row r="13" spans="1:13" ht="12" customHeight="1">
      <c r="A13" s="112" t="s">
        <v>53</v>
      </c>
      <c r="B13" s="217">
        <v>4671</v>
      </c>
      <c r="C13" s="217">
        <v>3651</v>
      </c>
      <c r="D13" s="217">
        <v>3705</v>
      </c>
      <c r="E13" s="217">
        <v>3614</v>
      </c>
      <c r="F13" s="217">
        <f t="shared" si="2"/>
        <v>15641</v>
      </c>
      <c r="G13" s="187">
        <f t="shared" si="0"/>
        <v>-0.21836865767501606</v>
      </c>
      <c r="H13" s="187">
        <f t="shared" si="0"/>
        <v>0.014790468364831553</v>
      </c>
      <c r="I13" s="187">
        <f t="shared" si="0"/>
        <v>-0.02456140350877193</v>
      </c>
      <c r="J13" s="122">
        <f t="shared" si="1"/>
        <v>4.534335138913157</v>
      </c>
      <c r="K13" s="122">
        <f t="shared" si="1"/>
        <v>3.1103046411776734</v>
      </c>
      <c r="L13" s="122">
        <f t="shared" si="1"/>
        <v>2.251923708106925</v>
      </c>
      <c r="M13" s="122">
        <f t="shared" si="1"/>
        <v>1.9443174176193678</v>
      </c>
    </row>
    <row r="14" spans="1:13" ht="12" customHeight="1">
      <c r="A14" s="112" t="s">
        <v>62</v>
      </c>
      <c r="B14" s="217">
        <v>3757</v>
      </c>
      <c r="C14" s="217">
        <v>3921</v>
      </c>
      <c r="D14" s="217">
        <v>4159</v>
      </c>
      <c r="E14" s="217">
        <v>3485</v>
      </c>
      <c r="F14" s="217">
        <f t="shared" si="2"/>
        <v>15322</v>
      </c>
      <c r="G14" s="187">
        <f t="shared" si="0"/>
        <v>0.04365184988022358</v>
      </c>
      <c r="H14" s="187">
        <f t="shared" si="0"/>
        <v>0.0606988013261923</v>
      </c>
      <c r="I14" s="187">
        <f t="shared" si="0"/>
        <v>-0.1620581870641981</v>
      </c>
      <c r="J14" s="122">
        <f t="shared" si="1"/>
        <v>3.647077096317006</v>
      </c>
      <c r="K14" s="122">
        <f t="shared" si="1"/>
        <v>3.3403189531793087</v>
      </c>
      <c r="L14" s="122">
        <f t="shared" si="1"/>
        <v>2.527867935766991</v>
      </c>
      <c r="M14" s="122">
        <f t="shared" si="1"/>
        <v>1.8749159381304639</v>
      </c>
    </row>
    <row r="15" spans="1:13" ht="12">
      <c r="A15" s="125" t="s">
        <v>108</v>
      </c>
      <c r="B15" s="217">
        <v>1924</v>
      </c>
      <c r="C15" s="217">
        <v>3074</v>
      </c>
      <c r="D15" s="217">
        <v>5582</v>
      </c>
      <c r="E15" s="217">
        <v>4739</v>
      </c>
      <c r="F15" s="217">
        <f t="shared" si="2"/>
        <v>15319</v>
      </c>
      <c r="G15" s="187">
        <f t="shared" si="0"/>
        <v>0.5977130977130977</v>
      </c>
      <c r="H15" s="187">
        <f t="shared" si="0"/>
        <v>0.8158750813272609</v>
      </c>
      <c r="I15" s="187">
        <f t="shared" si="0"/>
        <v>-0.15102113937656753</v>
      </c>
      <c r="J15" s="122">
        <f t="shared" si="1"/>
        <v>1.8677073019201276</v>
      </c>
      <c r="K15" s="122">
        <f t="shared" si="1"/>
        <v>2.618755537381585</v>
      </c>
      <c r="L15" s="122">
        <f t="shared" si="1"/>
        <v>3.39277682554733</v>
      </c>
      <c r="M15" s="122">
        <f t="shared" si="1"/>
        <v>2.549562878278413</v>
      </c>
    </row>
    <row r="16" spans="1:13" ht="12" customHeight="1">
      <c r="A16" s="112" t="s">
        <v>51</v>
      </c>
      <c r="B16" s="217">
        <v>2502</v>
      </c>
      <c r="C16" s="217">
        <v>2469</v>
      </c>
      <c r="D16" s="217">
        <v>4092</v>
      </c>
      <c r="E16" s="217">
        <v>5966</v>
      </c>
      <c r="F16" s="217">
        <f t="shared" si="2"/>
        <v>15029</v>
      </c>
      <c r="G16" s="187">
        <f t="shared" si="0"/>
        <v>-0.013189448441247002</v>
      </c>
      <c r="H16" s="187">
        <f t="shared" si="0"/>
        <v>0.6573511543134872</v>
      </c>
      <c r="I16" s="187">
        <f t="shared" si="0"/>
        <v>0.4579667644183773</v>
      </c>
      <c r="J16" s="122">
        <f t="shared" si="1"/>
        <v>2.4287960859688975</v>
      </c>
      <c r="K16" s="122">
        <f t="shared" si="1"/>
        <v>2.1033530975260684</v>
      </c>
      <c r="L16" s="122">
        <f t="shared" si="1"/>
        <v>2.4871448889537215</v>
      </c>
      <c r="M16" s="122">
        <f t="shared" si="1"/>
        <v>3.209683927370545</v>
      </c>
    </row>
    <row r="17" spans="1:13" ht="12">
      <c r="A17" s="125" t="s">
        <v>56</v>
      </c>
      <c r="B17" s="217">
        <v>875</v>
      </c>
      <c r="C17" s="217">
        <v>2441</v>
      </c>
      <c r="D17" s="217">
        <v>4838</v>
      </c>
      <c r="E17" s="217">
        <v>5475</v>
      </c>
      <c r="F17" s="217">
        <f t="shared" si="2"/>
        <v>13629</v>
      </c>
      <c r="G17" s="187">
        <f t="shared" si="0"/>
        <v>1.7897142857142858</v>
      </c>
      <c r="H17" s="187">
        <f t="shared" si="0"/>
        <v>0.9819746005735355</v>
      </c>
      <c r="I17" s="187">
        <f t="shared" si="0"/>
        <v>0.13166597767672591</v>
      </c>
      <c r="J17" s="122">
        <f t="shared" si="1"/>
        <v>0.8493991108004737</v>
      </c>
      <c r="K17" s="122">
        <f t="shared" si="1"/>
        <v>2.0794997614666393</v>
      </c>
      <c r="L17" s="122">
        <f t="shared" si="1"/>
        <v>2.9405686639193807</v>
      </c>
      <c r="M17" s="122">
        <f t="shared" si="1"/>
        <v>2.945527908540686</v>
      </c>
    </row>
    <row r="18" spans="1:13" ht="12">
      <c r="A18" s="125" t="s">
        <v>129</v>
      </c>
      <c r="B18" s="217">
        <v>2241</v>
      </c>
      <c r="C18" s="217">
        <v>4014</v>
      </c>
      <c r="D18" s="217">
        <v>3722</v>
      </c>
      <c r="E18" s="217">
        <v>2845</v>
      </c>
      <c r="F18" s="217">
        <f t="shared" si="2"/>
        <v>12822</v>
      </c>
      <c r="G18" s="187">
        <f t="shared" si="0"/>
        <v>0.7911646586345381</v>
      </c>
      <c r="H18" s="187">
        <f t="shared" si="0"/>
        <v>-0.07274539113104135</v>
      </c>
      <c r="I18" s="187">
        <f t="shared" si="0"/>
        <v>-0.2356260075228372</v>
      </c>
      <c r="J18" s="122">
        <f t="shared" si="1"/>
        <v>2.1754324654901276</v>
      </c>
      <c r="K18" s="122">
        <f t="shared" si="1"/>
        <v>3.4195461050909834</v>
      </c>
      <c r="L18" s="122">
        <f t="shared" si="1"/>
        <v>2.2622564214774563</v>
      </c>
      <c r="M18" s="122">
        <f t="shared" si="1"/>
        <v>1.5305985205110961</v>
      </c>
    </row>
    <row r="19" spans="1:13" ht="12" customHeight="1">
      <c r="A19" s="112" t="s">
        <v>149</v>
      </c>
      <c r="B19" s="217">
        <v>1964</v>
      </c>
      <c r="C19" s="217">
        <v>2623</v>
      </c>
      <c r="D19" s="217">
        <v>3200</v>
      </c>
      <c r="E19" s="217">
        <v>3536</v>
      </c>
      <c r="F19" s="217">
        <f t="shared" si="2"/>
        <v>11323</v>
      </c>
      <c r="G19" s="187">
        <f t="shared" si="0"/>
        <v>0.33553971486761713</v>
      </c>
      <c r="H19" s="187">
        <f t="shared" si="0"/>
        <v>0.21997712542889822</v>
      </c>
      <c r="I19" s="187">
        <f t="shared" si="0"/>
        <v>0.105</v>
      </c>
      <c r="J19" s="122">
        <f t="shared" si="1"/>
        <v>1.9065369755567205</v>
      </c>
      <c r="K19" s="122">
        <f t="shared" si="1"/>
        <v>2.2345464458529274</v>
      </c>
      <c r="L19" s="122">
        <f t="shared" si="1"/>
        <v>1.944981340335266</v>
      </c>
      <c r="M19" s="122">
        <f t="shared" si="1"/>
        <v>1.9023537323470074</v>
      </c>
    </row>
    <row r="20" spans="1:13" ht="12" customHeight="1">
      <c r="A20" s="112" t="s">
        <v>64</v>
      </c>
      <c r="B20" s="217">
        <v>1632</v>
      </c>
      <c r="C20" s="217">
        <v>1587</v>
      </c>
      <c r="D20" s="217">
        <v>2957</v>
      </c>
      <c r="E20" s="217">
        <v>4099</v>
      </c>
      <c r="F20" s="217">
        <f t="shared" si="2"/>
        <v>10275</v>
      </c>
      <c r="G20" s="187">
        <f t="shared" si="0"/>
        <v>-0.027573529411764705</v>
      </c>
      <c r="H20" s="187">
        <f t="shared" si="0"/>
        <v>0.8632640201638311</v>
      </c>
      <c r="I20" s="187">
        <f t="shared" si="0"/>
        <v>0.3862022319918837</v>
      </c>
      <c r="J20" s="122">
        <f t="shared" si="1"/>
        <v>1.5842506843729978</v>
      </c>
      <c r="K20" s="122">
        <f t="shared" si="1"/>
        <v>1.3519730116540585</v>
      </c>
      <c r="L20" s="122">
        <f t="shared" si="1"/>
        <v>1.7972843198035569</v>
      </c>
      <c r="M20" s="122">
        <f t="shared" si="1"/>
        <v>2.2052454606590453</v>
      </c>
    </row>
    <row r="21" spans="1:13" ht="12">
      <c r="A21" s="125" t="s">
        <v>118</v>
      </c>
      <c r="B21" s="217">
        <v>2125</v>
      </c>
      <c r="C21" s="217">
        <v>2268</v>
      </c>
      <c r="D21" s="217">
        <v>2505</v>
      </c>
      <c r="E21" s="217">
        <v>2897</v>
      </c>
      <c r="F21" s="217">
        <f t="shared" si="2"/>
        <v>9795</v>
      </c>
      <c r="G21" s="187">
        <f t="shared" si="0"/>
        <v>0.06729411764705882</v>
      </c>
      <c r="H21" s="187">
        <f t="shared" si="0"/>
        <v>0.10449735449735449</v>
      </c>
      <c r="I21" s="187">
        <f t="shared" si="0"/>
        <v>0.1564870259481038</v>
      </c>
      <c r="J21" s="122">
        <f t="shared" si="1"/>
        <v>2.0628264119440076</v>
      </c>
      <c r="K21" s="122">
        <f t="shared" si="1"/>
        <v>1.9321202208137396</v>
      </c>
      <c r="L21" s="122">
        <f t="shared" si="1"/>
        <v>1.5225557054812004</v>
      </c>
      <c r="M21" s="122">
        <f t="shared" si="1"/>
        <v>1.5585743106926697</v>
      </c>
    </row>
    <row r="22" spans="1:13" ht="12">
      <c r="A22" s="125" t="s">
        <v>119</v>
      </c>
      <c r="B22" s="217">
        <v>2027</v>
      </c>
      <c r="C22" s="217">
        <v>1528</v>
      </c>
      <c r="D22" s="217">
        <v>2030</v>
      </c>
      <c r="E22" s="217">
        <v>2208</v>
      </c>
      <c r="F22" s="217">
        <f t="shared" si="2"/>
        <v>7793</v>
      </c>
      <c r="G22" s="187">
        <f aca="true" t="shared" si="3" ref="G22:I47">+(C22-B22)/B22</f>
        <v>-0.24617661568820917</v>
      </c>
      <c r="H22" s="187">
        <f t="shared" si="3"/>
        <v>0.3285340314136126</v>
      </c>
      <c r="I22" s="187">
        <f t="shared" si="3"/>
        <v>0.08768472906403942</v>
      </c>
      <c r="J22" s="122">
        <f t="shared" si="1"/>
        <v>1.9676937115343547</v>
      </c>
      <c r="K22" s="122">
        <f t="shared" si="1"/>
        <v>1.3017106249574049</v>
      </c>
      <c r="L22" s="122">
        <f t="shared" si="1"/>
        <v>1.2338475377751845</v>
      </c>
      <c r="M22" s="122">
        <f t="shared" si="1"/>
        <v>1.187895090786819</v>
      </c>
    </row>
    <row r="23" spans="1:13" ht="12" customHeight="1">
      <c r="A23" s="112" t="s">
        <v>61</v>
      </c>
      <c r="B23" s="217">
        <v>1918</v>
      </c>
      <c r="C23" s="217">
        <v>1821</v>
      </c>
      <c r="D23" s="217">
        <v>2007</v>
      </c>
      <c r="E23" s="217">
        <v>1900</v>
      </c>
      <c r="F23" s="217">
        <f t="shared" si="2"/>
        <v>7646</v>
      </c>
      <c r="G23" s="187">
        <f t="shared" si="3"/>
        <v>-0.05057351407716371</v>
      </c>
      <c r="H23" s="187">
        <f t="shared" si="3"/>
        <v>0.10214168039538715</v>
      </c>
      <c r="I23" s="187">
        <f t="shared" si="3"/>
        <v>-0.05331340308918784</v>
      </c>
      <c r="J23" s="122">
        <f t="shared" si="1"/>
        <v>1.8618828508746383</v>
      </c>
      <c r="K23" s="122">
        <f t="shared" si="1"/>
        <v>1.5513187487221427</v>
      </c>
      <c r="L23" s="122">
        <f t="shared" si="1"/>
        <v>1.2198679843915248</v>
      </c>
      <c r="M23" s="122">
        <f t="shared" si="1"/>
        <v>1.0221923335574983</v>
      </c>
    </row>
    <row r="24" spans="1:13" ht="12" customHeight="1">
      <c r="A24" s="112" t="s">
        <v>134</v>
      </c>
      <c r="B24" s="217">
        <v>2212</v>
      </c>
      <c r="C24" s="217">
        <v>1848</v>
      </c>
      <c r="D24" s="217">
        <v>1377</v>
      </c>
      <c r="E24" s="217">
        <v>1349</v>
      </c>
      <c r="F24" s="217">
        <f t="shared" si="2"/>
        <v>6786</v>
      </c>
      <c r="G24" s="187">
        <f t="shared" si="3"/>
        <v>-0.16455696202531644</v>
      </c>
      <c r="H24" s="187">
        <f t="shared" si="3"/>
        <v>-0.25487012987012986</v>
      </c>
      <c r="I24" s="187">
        <f t="shared" si="3"/>
        <v>-0.020334059549745823</v>
      </c>
      <c r="J24" s="122">
        <f t="shared" si="1"/>
        <v>2.1472809521035976</v>
      </c>
      <c r="K24" s="122">
        <f t="shared" si="1"/>
        <v>1.574320179922306</v>
      </c>
      <c r="L24" s="122">
        <f t="shared" si="1"/>
        <v>0.8369497830130193</v>
      </c>
      <c r="M24" s="122">
        <f t="shared" si="1"/>
        <v>0.7257565568258237</v>
      </c>
    </row>
    <row r="25" spans="1:13" ht="24">
      <c r="A25" s="125" t="s">
        <v>193</v>
      </c>
      <c r="B25" s="217">
        <v>1866</v>
      </c>
      <c r="C25" s="217">
        <v>1200</v>
      </c>
      <c r="D25" s="217">
        <v>1762</v>
      </c>
      <c r="E25" s="217">
        <v>1930</v>
      </c>
      <c r="F25" s="217">
        <f t="shared" si="2"/>
        <v>6758</v>
      </c>
      <c r="G25" s="187">
        <f t="shared" si="3"/>
        <v>-0.35691318327974275</v>
      </c>
      <c r="H25" s="187">
        <f t="shared" si="3"/>
        <v>0.4683333333333333</v>
      </c>
      <c r="I25" s="187">
        <f t="shared" si="3"/>
        <v>0.09534619750283768</v>
      </c>
      <c r="J25" s="122">
        <f t="shared" si="1"/>
        <v>1.8114042751470674</v>
      </c>
      <c r="K25" s="122">
        <f t="shared" si="1"/>
        <v>1.0222858311183807</v>
      </c>
      <c r="L25" s="122">
        <f t="shared" si="1"/>
        <v>1.0709553505221059</v>
      </c>
      <c r="M25" s="122">
        <f t="shared" si="1"/>
        <v>1.0383322125084062</v>
      </c>
    </row>
    <row r="26" spans="1:13" ht="12">
      <c r="A26" s="125" t="s">
        <v>153</v>
      </c>
      <c r="B26" s="217">
        <v>1329</v>
      </c>
      <c r="C26" s="217">
        <v>1483</v>
      </c>
      <c r="D26" s="217">
        <v>1483</v>
      </c>
      <c r="E26" s="217">
        <v>2039</v>
      </c>
      <c r="F26" s="217">
        <f t="shared" si="2"/>
        <v>6334</v>
      </c>
      <c r="G26" s="187">
        <f t="shared" si="3"/>
        <v>0.11587659894657637</v>
      </c>
      <c r="H26" s="187">
        <f t="shared" si="3"/>
        <v>0</v>
      </c>
      <c r="I26" s="187">
        <f t="shared" si="3"/>
        <v>0.3749157113958193</v>
      </c>
      <c r="J26" s="122">
        <f t="shared" si="1"/>
        <v>1.2901159065758052</v>
      </c>
      <c r="K26" s="122">
        <f t="shared" si="1"/>
        <v>1.2633749062904656</v>
      </c>
      <c r="L26" s="122">
        <f t="shared" si="1"/>
        <v>0.901377289911625</v>
      </c>
      <c r="M26" s="122">
        <f t="shared" si="1"/>
        <v>1.0969737726967048</v>
      </c>
    </row>
    <row r="27" spans="1:13" ht="12" customHeight="1">
      <c r="A27" s="112" t="s">
        <v>55</v>
      </c>
      <c r="B27" s="217">
        <v>1490</v>
      </c>
      <c r="C27" s="217">
        <v>1543</v>
      </c>
      <c r="D27" s="217">
        <v>1572</v>
      </c>
      <c r="E27" s="217">
        <v>1655</v>
      </c>
      <c r="F27" s="217">
        <f t="shared" si="2"/>
        <v>6260</v>
      </c>
      <c r="G27" s="187">
        <f t="shared" si="3"/>
        <v>0.03557046979865772</v>
      </c>
      <c r="H27" s="187">
        <f t="shared" si="3"/>
        <v>0.018794556059624108</v>
      </c>
      <c r="I27" s="187">
        <f t="shared" si="3"/>
        <v>0.052798982188295165</v>
      </c>
      <c r="J27" s="122">
        <f t="shared" si="1"/>
        <v>1.4464053429630923</v>
      </c>
      <c r="K27" s="122">
        <f t="shared" si="1"/>
        <v>1.3144891978463846</v>
      </c>
      <c r="L27" s="122">
        <f t="shared" si="1"/>
        <v>0.9554720834396995</v>
      </c>
      <c r="M27" s="122">
        <f t="shared" si="1"/>
        <v>0.8903833221250841</v>
      </c>
    </row>
    <row r="28" spans="1:13" ht="12" customHeight="1">
      <c r="A28" s="112" t="s">
        <v>86</v>
      </c>
      <c r="B28" s="217">
        <v>905</v>
      </c>
      <c r="C28" s="217">
        <v>1376</v>
      </c>
      <c r="D28" s="217">
        <v>1982</v>
      </c>
      <c r="E28" s="217">
        <v>1783</v>
      </c>
      <c r="F28" s="217">
        <f t="shared" si="2"/>
        <v>6046</v>
      </c>
      <c r="G28" s="187">
        <f t="shared" si="3"/>
        <v>0.5204419889502763</v>
      </c>
      <c r="H28" s="187">
        <f t="shared" si="3"/>
        <v>0.44040697674418605</v>
      </c>
      <c r="I28" s="187">
        <f t="shared" si="3"/>
        <v>-0.10040363269424823</v>
      </c>
      <c r="J28" s="122">
        <f t="shared" si="1"/>
        <v>0.8785213660279185</v>
      </c>
      <c r="K28" s="122">
        <f t="shared" si="1"/>
        <v>1.1722210863490765</v>
      </c>
      <c r="L28" s="122">
        <f t="shared" si="1"/>
        <v>1.2046728176701553</v>
      </c>
      <c r="M28" s="122">
        <f t="shared" si="1"/>
        <v>0.9592468056489577</v>
      </c>
    </row>
    <row r="29" spans="1:13" ht="12" customHeight="1">
      <c r="A29" s="112" t="s">
        <v>67</v>
      </c>
      <c r="B29" s="217">
        <v>1537</v>
      </c>
      <c r="C29" s="217">
        <v>1328</v>
      </c>
      <c r="D29" s="217">
        <v>1266</v>
      </c>
      <c r="E29" s="217">
        <v>1172</v>
      </c>
      <c r="F29" s="217">
        <f t="shared" si="2"/>
        <v>5303</v>
      </c>
      <c r="G29" s="187">
        <f t="shared" si="3"/>
        <v>-0.13597918022121014</v>
      </c>
      <c r="H29" s="187">
        <f t="shared" si="3"/>
        <v>-0.046686746987951805</v>
      </c>
      <c r="I29" s="187">
        <f t="shared" si="3"/>
        <v>-0.07424960505529225</v>
      </c>
      <c r="J29" s="122">
        <f t="shared" si="1"/>
        <v>1.4920302094860893</v>
      </c>
      <c r="K29" s="122">
        <f t="shared" si="1"/>
        <v>1.1313296531043413</v>
      </c>
      <c r="L29" s="122">
        <f t="shared" si="1"/>
        <v>0.7694832427701397</v>
      </c>
      <c r="M29" s="122">
        <f t="shared" si="1"/>
        <v>0.6305312710154675</v>
      </c>
    </row>
    <row r="30" spans="1:13" ht="12" customHeight="1">
      <c r="A30" s="112" t="s">
        <v>59</v>
      </c>
      <c r="B30" s="217">
        <v>1274</v>
      </c>
      <c r="C30" s="217">
        <v>1238</v>
      </c>
      <c r="D30" s="217">
        <v>1222</v>
      </c>
      <c r="E30" s="217">
        <v>1198</v>
      </c>
      <c r="F30" s="217">
        <f t="shared" si="2"/>
        <v>4932</v>
      </c>
      <c r="G30" s="187">
        <f t="shared" si="3"/>
        <v>-0.0282574568288854</v>
      </c>
      <c r="H30" s="187">
        <f t="shared" si="3"/>
        <v>-0.012924071082390954</v>
      </c>
      <c r="I30" s="187">
        <f t="shared" si="3"/>
        <v>-0.019639934533551555</v>
      </c>
      <c r="J30" s="122">
        <f t="shared" si="1"/>
        <v>1.2367251053254897</v>
      </c>
      <c r="K30" s="122">
        <f t="shared" si="1"/>
        <v>1.0546582157704627</v>
      </c>
      <c r="L30" s="122">
        <f t="shared" si="1"/>
        <v>0.7427397493405298</v>
      </c>
      <c r="M30" s="122">
        <f t="shared" si="1"/>
        <v>0.6445191661062541</v>
      </c>
    </row>
    <row r="31" spans="1:13" ht="12" customHeight="1">
      <c r="A31" s="112" t="s">
        <v>60</v>
      </c>
      <c r="B31" s="217">
        <v>1123</v>
      </c>
      <c r="C31" s="217">
        <v>1049</v>
      </c>
      <c r="D31" s="217">
        <v>1391</v>
      </c>
      <c r="E31" s="217">
        <v>1367</v>
      </c>
      <c r="F31" s="217">
        <f t="shared" si="2"/>
        <v>4930</v>
      </c>
      <c r="G31" s="187">
        <f t="shared" si="3"/>
        <v>-0.06589492430988424</v>
      </c>
      <c r="H31" s="187">
        <f t="shared" si="3"/>
        <v>0.3260247855100095</v>
      </c>
      <c r="I31" s="187">
        <f t="shared" si="3"/>
        <v>-0.017253774263120056</v>
      </c>
      <c r="J31" s="122">
        <f t="shared" si="1"/>
        <v>1.090143087347351</v>
      </c>
      <c r="K31" s="122">
        <f t="shared" si="1"/>
        <v>0.8936481973693178</v>
      </c>
      <c r="L31" s="122">
        <f t="shared" si="1"/>
        <v>0.8454590763769859</v>
      </c>
      <c r="M31" s="122">
        <f t="shared" si="1"/>
        <v>0.7354404841963685</v>
      </c>
    </row>
    <row r="32" spans="1:13" ht="12" customHeight="1">
      <c r="A32" s="112" t="s">
        <v>63</v>
      </c>
      <c r="B32" s="217">
        <v>1488</v>
      </c>
      <c r="C32" s="217">
        <v>1195</v>
      </c>
      <c r="D32" s="217">
        <v>1017</v>
      </c>
      <c r="E32" s="217">
        <v>1014</v>
      </c>
      <c r="F32" s="217">
        <f t="shared" si="2"/>
        <v>4714</v>
      </c>
      <c r="G32" s="187">
        <f t="shared" si="3"/>
        <v>-0.19690860215053763</v>
      </c>
      <c r="H32" s="187">
        <f t="shared" si="3"/>
        <v>-0.1489539748953975</v>
      </c>
      <c r="I32" s="187">
        <f t="shared" si="3"/>
        <v>-0.0029498525073746312</v>
      </c>
      <c r="J32" s="122">
        <f t="shared" si="1"/>
        <v>1.4444638592812629</v>
      </c>
      <c r="K32" s="122">
        <f t="shared" si="1"/>
        <v>1.018026306822054</v>
      </c>
      <c r="L32" s="122">
        <f t="shared" si="1"/>
        <v>0.6181393822253017</v>
      </c>
      <c r="M32" s="122">
        <f t="shared" si="1"/>
        <v>0.5455279085406859</v>
      </c>
    </row>
    <row r="33" spans="1:13" ht="12" customHeight="1">
      <c r="A33" s="112" t="s">
        <v>52</v>
      </c>
      <c r="B33" s="217">
        <v>1282</v>
      </c>
      <c r="C33" s="217">
        <v>1099</v>
      </c>
      <c r="D33" s="217">
        <v>922</v>
      </c>
      <c r="E33" s="217">
        <v>1172</v>
      </c>
      <c r="F33" s="217">
        <f t="shared" si="2"/>
        <v>4475</v>
      </c>
      <c r="G33" s="187">
        <f t="shared" si="3"/>
        <v>-0.14274570982839313</v>
      </c>
      <c r="H33" s="187">
        <f t="shared" si="3"/>
        <v>-0.1610555050045496</v>
      </c>
      <c r="I33" s="187">
        <f t="shared" si="3"/>
        <v>0.27114967462039047</v>
      </c>
      <c r="J33" s="122">
        <f t="shared" si="1"/>
        <v>1.2444910400528082</v>
      </c>
      <c r="K33" s="122">
        <f t="shared" si="1"/>
        <v>0.9362434403325838</v>
      </c>
      <c r="L33" s="122">
        <f t="shared" si="1"/>
        <v>0.5603977486840985</v>
      </c>
      <c r="M33" s="122">
        <f t="shared" si="1"/>
        <v>0.6305312710154675</v>
      </c>
    </row>
    <row r="34" spans="1:13" ht="12" customHeight="1">
      <c r="A34" s="112" t="s">
        <v>83</v>
      </c>
      <c r="B34" s="217">
        <v>629</v>
      </c>
      <c r="C34" s="217">
        <v>801</v>
      </c>
      <c r="D34" s="217">
        <v>1189</v>
      </c>
      <c r="E34" s="217">
        <v>1367</v>
      </c>
      <c r="F34" s="217">
        <f t="shared" si="2"/>
        <v>3986</v>
      </c>
      <c r="G34" s="187">
        <f t="shared" si="3"/>
        <v>0.27344992050874406</v>
      </c>
      <c r="H34" s="187">
        <f t="shared" si="3"/>
        <v>0.484394506866417</v>
      </c>
      <c r="I34" s="187">
        <f t="shared" si="3"/>
        <v>0.14970563498738435</v>
      </c>
      <c r="J34" s="122">
        <f t="shared" si="1"/>
        <v>0.6105966179354262</v>
      </c>
      <c r="K34" s="122">
        <f t="shared" si="1"/>
        <v>0.6823757922715191</v>
      </c>
      <c r="L34" s="122">
        <f t="shared" si="1"/>
        <v>0.7226821292683223</v>
      </c>
      <c r="M34" s="122">
        <f t="shared" si="1"/>
        <v>0.7354404841963685</v>
      </c>
    </row>
    <row r="35" spans="1:13" ht="12" customHeight="1">
      <c r="A35" s="112" t="s">
        <v>84</v>
      </c>
      <c r="B35" s="217">
        <v>1005</v>
      </c>
      <c r="C35" s="217">
        <v>934</v>
      </c>
      <c r="D35" s="217">
        <v>1010</v>
      </c>
      <c r="E35" s="217">
        <v>1023</v>
      </c>
      <c r="F35" s="217">
        <f t="shared" si="2"/>
        <v>3972</v>
      </c>
      <c r="G35" s="187">
        <f t="shared" si="3"/>
        <v>-0.07064676616915423</v>
      </c>
      <c r="H35" s="187">
        <f t="shared" si="3"/>
        <v>0.08137044967880086</v>
      </c>
      <c r="I35" s="187">
        <f t="shared" si="3"/>
        <v>0.01287128712871287</v>
      </c>
      <c r="J35" s="122">
        <f t="shared" si="1"/>
        <v>0.9755955501194011</v>
      </c>
      <c r="K35" s="122">
        <f t="shared" si="1"/>
        <v>0.7956791385538062</v>
      </c>
      <c r="L35" s="122">
        <f t="shared" si="1"/>
        <v>0.6138847355433183</v>
      </c>
      <c r="M35" s="122">
        <f t="shared" si="1"/>
        <v>0.5503698722259583</v>
      </c>
    </row>
    <row r="36" spans="1:13" ht="12" customHeight="1">
      <c r="A36" s="112" t="s">
        <v>80</v>
      </c>
      <c r="B36" s="217">
        <v>1034</v>
      </c>
      <c r="C36" s="217">
        <v>887</v>
      </c>
      <c r="D36" s="217">
        <v>938</v>
      </c>
      <c r="E36" s="217">
        <v>855</v>
      </c>
      <c r="F36" s="217">
        <f t="shared" si="2"/>
        <v>3714</v>
      </c>
      <c r="G36" s="187">
        <f t="shared" si="3"/>
        <v>-0.14216634429400388</v>
      </c>
      <c r="H36" s="187">
        <f t="shared" si="3"/>
        <v>0.05749718151071026</v>
      </c>
      <c r="I36" s="187">
        <f t="shared" si="3"/>
        <v>-0.08848614072494669</v>
      </c>
      <c r="J36" s="122">
        <f t="shared" si="1"/>
        <v>1.0037470635059311</v>
      </c>
      <c r="K36" s="122">
        <f t="shared" si="1"/>
        <v>0.7556396101683364</v>
      </c>
      <c r="L36" s="122">
        <f t="shared" si="1"/>
        <v>0.5701226553857749</v>
      </c>
      <c r="M36" s="122">
        <f t="shared" si="1"/>
        <v>0.4599865501008742</v>
      </c>
    </row>
    <row r="37" spans="1:13" ht="12" customHeight="1">
      <c r="A37" s="112" t="s">
        <v>54</v>
      </c>
      <c r="B37" s="217">
        <v>721</v>
      </c>
      <c r="C37" s="217">
        <v>895</v>
      </c>
      <c r="D37" s="217">
        <v>903</v>
      </c>
      <c r="E37" s="217">
        <v>852</v>
      </c>
      <c r="F37" s="217">
        <f t="shared" si="2"/>
        <v>3371</v>
      </c>
      <c r="G37" s="187">
        <f t="shared" si="3"/>
        <v>0.24133148404993066</v>
      </c>
      <c r="H37" s="187">
        <f t="shared" si="3"/>
        <v>0.008938547486033519</v>
      </c>
      <c r="I37" s="187">
        <f t="shared" si="3"/>
        <v>-0.05647840531561462</v>
      </c>
      <c r="J37" s="122">
        <f t="shared" si="1"/>
        <v>0.6999048672995903</v>
      </c>
      <c r="K37" s="122">
        <f t="shared" si="1"/>
        <v>0.7624548490424589</v>
      </c>
      <c r="L37" s="122">
        <f t="shared" si="1"/>
        <v>0.548849421975858</v>
      </c>
      <c r="M37" s="122">
        <f t="shared" si="1"/>
        <v>0.45837256220578343</v>
      </c>
    </row>
    <row r="38" spans="1:13" ht="12" customHeight="1">
      <c r="A38" s="112" t="s">
        <v>79</v>
      </c>
      <c r="B38" s="217">
        <v>626</v>
      </c>
      <c r="C38" s="217">
        <v>711</v>
      </c>
      <c r="D38" s="217">
        <v>906</v>
      </c>
      <c r="E38" s="217">
        <v>1029</v>
      </c>
      <c r="F38" s="217">
        <f t="shared" si="2"/>
        <v>3272</v>
      </c>
      <c r="G38" s="187">
        <f t="shared" si="3"/>
        <v>0.13578274760383385</v>
      </c>
      <c r="H38" s="187">
        <f t="shared" si="3"/>
        <v>0.2742616033755274</v>
      </c>
      <c r="I38" s="187">
        <f t="shared" si="3"/>
        <v>0.1357615894039735</v>
      </c>
      <c r="J38" s="122">
        <f t="shared" si="1"/>
        <v>0.6076843924126818</v>
      </c>
      <c r="K38" s="122">
        <f t="shared" si="1"/>
        <v>0.6057043549376405</v>
      </c>
      <c r="L38" s="122">
        <f t="shared" si="1"/>
        <v>0.5506728419824222</v>
      </c>
      <c r="M38" s="122">
        <f t="shared" si="1"/>
        <v>0.5535978480161399</v>
      </c>
    </row>
    <row r="39" spans="1:13" ht="12" customHeight="1">
      <c r="A39" s="112" t="s">
        <v>195</v>
      </c>
      <c r="B39" s="217">
        <v>514</v>
      </c>
      <c r="C39" s="217">
        <v>543</v>
      </c>
      <c r="D39" s="217">
        <v>1009</v>
      </c>
      <c r="E39" s="217">
        <v>996</v>
      </c>
      <c r="F39" s="217">
        <f t="shared" si="2"/>
        <v>3062</v>
      </c>
      <c r="G39" s="187">
        <f t="shared" si="3"/>
        <v>0.05642023346303502</v>
      </c>
      <c r="H39" s="187">
        <f t="shared" si="3"/>
        <v>0.858195211786372</v>
      </c>
      <c r="I39" s="187">
        <f t="shared" si="3"/>
        <v>-0.01288404360753221</v>
      </c>
      <c r="J39" s="122">
        <f t="shared" si="1"/>
        <v>0.49896130623022117</v>
      </c>
      <c r="K39" s="122">
        <f t="shared" si="1"/>
        <v>0.4625843385810673</v>
      </c>
      <c r="L39" s="122">
        <f t="shared" si="1"/>
        <v>0.6132769288744636</v>
      </c>
      <c r="M39" s="122">
        <f t="shared" si="1"/>
        <v>0.5358439811701412</v>
      </c>
    </row>
    <row r="40" spans="1:13" ht="12">
      <c r="A40" s="125" t="s">
        <v>82</v>
      </c>
      <c r="B40" s="217">
        <v>460</v>
      </c>
      <c r="C40" s="217">
        <v>558</v>
      </c>
      <c r="D40" s="217">
        <v>829</v>
      </c>
      <c r="E40" s="217">
        <v>822</v>
      </c>
      <c r="F40" s="217">
        <f t="shared" si="2"/>
        <v>2669</v>
      </c>
      <c r="G40" s="187">
        <f t="shared" si="3"/>
        <v>0.21304347826086956</v>
      </c>
      <c r="H40" s="187">
        <f t="shared" si="3"/>
        <v>0.48566308243727596</v>
      </c>
      <c r="I40" s="187">
        <f t="shared" si="3"/>
        <v>-0.008443908323281062</v>
      </c>
      <c r="J40" s="122">
        <f t="shared" si="1"/>
        <v>0.4465412468208205</v>
      </c>
      <c r="K40" s="122">
        <f t="shared" si="1"/>
        <v>0.475362911470047</v>
      </c>
      <c r="L40" s="122">
        <f t="shared" si="1"/>
        <v>0.5038717284806049</v>
      </c>
      <c r="M40" s="122">
        <f t="shared" si="1"/>
        <v>0.4422326832548755</v>
      </c>
    </row>
    <row r="41" spans="1:13" ht="12" customHeight="1">
      <c r="A41" s="112" t="s">
        <v>69</v>
      </c>
      <c r="B41" s="217">
        <v>677</v>
      </c>
      <c r="C41" s="217">
        <v>525</v>
      </c>
      <c r="D41" s="217">
        <v>710</v>
      </c>
      <c r="E41" s="217">
        <v>646</v>
      </c>
      <c r="F41" s="217">
        <f t="shared" si="2"/>
        <v>2558</v>
      </c>
      <c r="G41" s="187">
        <f t="shared" si="3"/>
        <v>-0.22451994091580502</v>
      </c>
      <c r="H41" s="187">
        <f t="shared" si="3"/>
        <v>0.3523809523809524</v>
      </c>
      <c r="I41" s="187">
        <f t="shared" si="3"/>
        <v>-0.09014084507042254</v>
      </c>
      <c r="J41" s="122">
        <f t="shared" si="1"/>
        <v>0.6571922262993379</v>
      </c>
      <c r="K41" s="122">
        <f t="shared" si="1"/>
        <v>0.4472500511142915</v>
      </c>
      <c r="L41" s="122">
        <f t="shared" si="1"/>
        <v>0.43154273488688716</v>
      </c>
      <c r="M41" s="122">
        <f t="shared" si="1"/>
        <v>0.34754539340954943</v>
      </c>
    </row>
    <row r="42" spans="1:13" ht="12" customHeight="1">
      <c r="A42" s="112" t="s">
        <v>75</v>
      </c>
      <c r="B42" s="217">
        <v>522</v>
      </c>
      <c r="C42" s="217">
        <v>477</v>
      </c>
      <c r="D42" s="217">
        <v>668</v>
      </c>
      <c r="E42" s="217">
        <v>663</v>
      </c>
      <c r="F42" s="217">
        <f t="shared" si="2"/>
        <v>2330</v>
      </c>
      <c r="G42" s="187">
        <f t="shared" si="3"/>
        <v>-0.08620689655172414</v>
      </c>
      <c r="H42" s="187">
        <f t="shared" si="3"/>
        <v>0.40041928721174</v>
      </c>
      <c r="I42" s="187">
        <f t="shared" si="3"/>
        <v>-0.0074850299401197605</v>
      </c>
      <c r="J42" s="122">
        <f t="shared" si="1"/>
        <v>0.5067272409575397</v>
      </c>
      <c r="K42" s="122">
        <f t="shared" si="1"/>
        <v>0.40635861786955635</v>
      </c>
      <c r="L42" s="122">
        <f t="shared" si="1"/>
        <v>0.40601485479498683</v>
      </c>
      <c r="M42" s="122">
        <f t="shared" si="1"/>
        <v>0.3566913248150639</v>
      </c>
    </row>
    <row r="43" spans="1:13" ht="12" customHeight="1">
      <c r="A43" s="112" t="s">
        <v>142</v>
      </c>
      <c r="B43" s="217">
        <v>478</v>
      </c>
      <c r="C43" s="217">
        <v>535</v>
      </c>
      <c r="D43" s="217">
        <v>560</v>
      </c>
      <c r="E43" s="217">
        <v>577</v>
      </c>
      <c r="F43" s="217">
        <f t="shared" si="2"/>
        <v>2150</v>
      </c>
      <c r="G43" s="187">
        <f t="shared" si="3"/>
        <v>0.1192468619246862</v>
      </c>
      <c r="H43" s="187">
        <f t="shared" si="3"/>
        <v>0.04672897196261682</v>
      </c>
      <c r="I43" s="187">
        <f t="shared" si="3"/>
        <v>0.030357142857142857</v>
      </c>
      <c r="J43" s="122">
        <f t="shared" si="1"/>
        <v>0.46401459995728733</v>
      </c>
      <c r="K43" s="122">
        <f t="shared" si="1"/>
        <v>0.45576909970694474</v>
      </c>
      <c r="L43" s="122">
        <f t="shared" si="1"/>
        <v>0.34037173455867153</v>
      </c>
      <c r="M43" s="122">
        <f t="shared" si="1"/>
        <v>0.31042367182246133</v>
      </c>
    </row>
    <row r="44" spans="1:13" ht="12" customHeight="1">
      <c r="A44" s="112" t="s">
        <v>197</v>
      </c>
      <c r="B44" s="217">
        <v>318</v>
      </c>
      <c r="C44" s="217">
        <v>313</v>
      </c>
      <c r="D44" s="217">
        <v>603</v>
      </c>
      <c r="E44" s="217">
        <v>747</v>
      </c>
      <c r="F44" s="217">
        <f t="shared" si="2"/>
        <v>1981</v>
      </c>
      <c r="G44" s="187">
        <f t="shared" si="3"/>
        <v>-0.015723270440251572</v>
      </c>
      <c r="H44" s="187">
        <f t="shared" si="3"/>
        <v>0.9265175718849841</v>
      </c>
      <c r="I44" s="187">
        <f t="shared" si="3"/>
        <v>0.23880597014925373</v>
      </c>
      <c r="J44" s="122">
        <f t="shared" si="1"/>
        <v>0.308695905410915</v>
      </c>
      <c r="K44" s="122">
        <f t="shared" si="1"/>
        <v>0.2666462209500443</v>
      </c>
      <c r="L44" s="122">
        <f t="shared" si="1"/>
        <v>0.3665074213194267</v>
      </c>
      <c r="M44" s="122">
        <f t="shared" si="1"/>
        <v>0.40188298587760585</v>
      </c>
    </row>
    <row r="45" spans="1:13" ht="12" customHeight="1">
      <c r="A45" s="112" t="s">
        <v>71</v>
      </c>
      <c r="B45" s="217">
        <v>410</v>
      </c>
      <c r="C45" s="217">
        <v>431</v>
      </c>
      <c r="D45" s="217">
        <v>446</v>
      </c>
      <c r="E45" s="217">
        <v>582</v>
      </c>
      <c r="F45" s="217">
        <f t="shared" si="2"/>
        <v>1869</v>
      </c>
      <c r="G45" s="187">
        <f t="shared" si="3"/>
        <v>0.05121951219512195</v>
      </c>
      <c r="H45" s="187">
        <f t="shared" si="3"/>
        <v>0.03480278422273782</v>
      </c>
      <c r="I45" s="187">
        <f t="shared" si="3"/>
        <v>0.30493273542600896</v>
      </c>
      <c r="J45" s="122">
        <f t="shared" si="1"/>
        <v>0.3980041547750791</v>
      </c>
      <c r="K45" s="122">
        <f t="shared" si="1"/>
        <v>0.36717099434335176</v>
      </c>
      <c r="L45" s="122">
        <f t="shared" si="1"/>
        <v>0.27108177430922775</v>
      </c>
      <c r="M45" s="122">
        <f t="shared" si="1"/>
        <v>0.3131136516476126</v>
      </c>
    </row>
    <row r="46" spans="1:13" ht="12" customHeight="1">
      <c r="A46" s="112" t="s">
        <v>78</v>
      </c>
      <c r="B46" s="217">
        <f>+B47-SUM(B6:B45)</f>
        <v>8485</v>
      </c>
      <c r="C46" s="217">
        <f>+C47-SUM(C6:C45)</f>
        <v>9008</v>
      </c>
      <c r="D46" s="217">
        <f>+D47-SUM(D6:D45)</f>
        <v>10280</v>
      </c>
      <c r="E46" s="217">
        <f>+E47-SUM(E6:E45)</f>
        <v>10913</v>
      </c>
      <c r="F46" s="217">
        <f t="shared" si="2"/>
        <v>38686</v>
      </c>
      <c r="G46" s="187">
        <f t="shared" si="3"/>
        <v>0.061638185032410135</v>
      </c>
      <c r="H46" s="187">
        <f t="shared" si="3"/>
        <v>0.14120781527531084</v>
      </c>
      <c r="I46" s="187">
        <f t="shared" si="3"/>
        <v>0.061575875486381326</v>
      </c>
      <c r="J46" s="122">
        <f t="shared" si="1"/>
        <v>8.236744520162308</v>
      </c>
      <c r="K46" s="122">
        <f t="shared" si="1"/>
        <v>7.673958972261978</v>
      </c>
      <c r="L46" s="122">
        <f t="shared" si="1"/>
        <v>6.248252555827043</v>
      </c>
      <c r="M46" s="122">
        <f t="shared" si="1"/>
        <v>5.871149966375252</v>
      </c>
    </row>
    <row r="47" spans="1:13" ht="12" customHeight="1">
      <c r="A47" s="123" t="s">
        <v>15</v>
      </c>
      <c r="B47" s="218">
        <v>103014</v>
      </c>
      <c r="C47" s="218">
        <v>117384</v>
      </c>
      <c r="D47" s="218">
        <v>164526</v>
      </c>
      <c r="E47" s="218">
        <v>185875</v>
      </c>
      <c r="F47" s="218">
        <f t="shared" si="2"/>
        <v>570799</v>
      </c>
      <c r="G47" s="194">
        <f t="shared" si="3"/>
        <v>0.13949560253946067</v>
      </c>
      <c r="H47" s="194">
        <f t="shared" si="3"/>
        <v>0.40160498875485584</v>
      </c>
      <c r="I47" s="194">
        <f t="shared" si="3"/>
        <v>0.129760645733805</v>
      </c>
      <c r="J47" s="124">
        <f t="shared" si="1"/>
        <v>100</v>
      </c>
      <c r="K47" s="124">
        <f t="shared" si="1"/>
        <v>100</v>
      </c>
      <c r="L47" s="124">
        <f t="shared" si="1"/>
        <v>100</v>
      </c>
      <c r="M47" s="124">
        <f t="shared" si="1"/>
        <v>100</v>
      </c>
    </row>
    <row r="49" ht="11.25" customHeight="1"/>
  </sheetData>
  <sheetProtection/>
  <printOptions gridLines="1" horizontalCentered="1"/>
  <pageMargins left="0.35433070866141736" right="0.35433070866141736" top="0.984251968503937" bottom="0.984251968503937" header="0.5118110236220472" footer="0.5118110236220472"/>
  <pageSetup fitToHeight="0" fitToWidth="1" horizontalDpi="200" verticalDpi="200" orientation="portrait" paperSize="9" scale="93"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M48"/>
  <sheetViews>
    <sheetView zoomScale="140" zoomScaleNormal="140" zoomScalePageLayoutView="0" workbookViewId="0" topLeftCell="A1">
      <pane xSplit="1" ySplit="4" topLeftCell="B29"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0.28125" style="1" customWidth="1"/>
    <col min="2" max="5" width="7.28125" style="1" customWidth="1"/>
    <col min="6" max="6" width="8.57421875" style="1" bestFit="1" customWidth="1"/>
    <col min="7" max="9" width="5.421875" style="1" customWidth="1"/>
    <col min="10" max="13" width="6.57421875" style="1" bestFit="1" customWidth="1"/>
    <col min="14" max="16384" width="9.140625" style="1" customWidth="1"/>
  </cols>
  <sheetData>
    <row r="1" spans="1:13" ht="14.25" customHeight="1">
      <c r="A1" s="70" t="s">
        <v>297</v>
      </c>
      <c r="B1" s="5"/>
      <c r="C1" s="5"/>
      <c r="D1" s="5"/>
      <c r="E1" s="5"/>
      <c r="F1" s="5"/>
      <c r="G1" s="5"/>
      <c r="H1" s="5"/>
      <c r="I1" s="5"/>
      <c r="J1" s="5"/>
      <c r="K1" s="5"/>
      <c r="L1" s="5"/>
      <c r="M1" s="5"/>
    </row>
    <row r="2" spans="1:13" ht="12" customHeight="1">
      <c r="A2" s="5"/>
      <c r="B2" s="5"/>
      <c r="C2" s="5"/>
      <c r="D2" s="5"/>
      <c r="E2" s="5"/>
      <c r="F2" s="5"/>
      <c r="G2" s="5"/>
      <c r="H2" s="5"/>
      <c r="I2" s="5"/>
      <c r="J2" s="5"/>
      <c r="K2" s="5"/>
      <c r="L2" s="5"/>
      <c r="M2" s="5"/>
    </row>
    <row r="3" spans="1:13" ht="12" customHeight="1">
      <c r="A3" s="113"/>
      <c r="B3" s="114" t="s">
        <v>42</v>
      </c>
      <c r="C3" s="115"/>
      <c r="D3" s="115"/>
      <c r="E3" s="115"/>
      <c r="F3" s="116"/>
      <c r="G3" s="126" t="s">
        <v>48</v>
      </c>
      <c r="H3" s="127"/>
      <c r="I3" s="128"/>
      <c r="J3" s="115" t="s">
        <v>43</v>
      </c>
      <c r="K3" s="115"/>
      <c r="L3" s="115"/>
      <c r="M3" s="115"/>
    </row>
    <row r="4" spans="1:13" ht="12" customHeight="1">
      <c r="A4" s="117" t="s">
        <v>47</v>
      </c>
      <c r="B4" s="118" t="s">
        <v>114</v>
      </c>
      <c r="C4" s="118" t="s">
        <v>115</v>
      </c>
      <c r="D4" s="118" t="s">
        <v>116</v>
      </c>
      <c r="E4" s="118" t="s">
        <v>117</v>
      </c>
      <c r="F4" s="118" t="s">
        <v>15</v>
      </c>
      <c r="G4" s="118" t="s">
        <v>161</v>
      </c>
      <c r="H4" s="118" t="s">
        <v>162</v>
      </c>
      <c r="I4" s="118" t="s">
        <v>163</v>
      </c>
      <c r="J4" s="118" t="s">
        <v>114</v>
      </c>
      <c r="K4" s="118" t="s">
        <v>115</v>
      </c>
      <c r="L4" s="118" t="s">
        <v>116</v>
      </c>
      <c r="M4" s="118" t="s">
        <v>117</v>
      </c>
    </row>
    <row r="5" spans="1:13" ht="12" customHeight="1">
      <c r="A5" s="119" t="s">
        <v>59</v>
      </c>
      <c r="B5" s="216">
        <v>3291</v>
      </c>
      <c r="C5" s="216">
        <v>3684</v>
      </c>
      <c r="D5" s="216">
        <v>3887</v>
      </c>
      <c r="E5" s="216">
        <v>4043</v>
      </c>
      <c r="F5" s="216">
        <f aca="true" t="shared" si="0" ref="F5:F46">SUM(B5:E5)</f>
        <v>14905</v>
      </c>
      <c r="G5" s="187">
        <f aca="true" t="shared" si="1" ref="G5:I46">+(C5-B5)/B5</f>
        <v>0.11941659070191431</v>
      </c>
      <c r="H5" s="187">
        <f t="shared" si="1"/>
        <v>0.05510314875135722</v>
      </c>
      <c r="I5" s="187">
        <f t="shared" si="1"/>
        <v>0.04013377926421405</v>
      </c>
      <c r="J5" s="120">
        <f aca="true" t="shared" si="2" ref="J5:M46">+B5/B$46*100</f>
        <v>14.256010396361274</v>
      </c>
      <c r="K5" s="120">
        <f t="shared" si="2"/>
        <v>14.148008756096624</v>
      </c>
      <c r="L5" s="120">
        <f t="shared" si="2"/>
        <v>13.5799881214408</v>
      </c>
      <c r="M5" s="120">
        <f t="shared" si="2"/>
        <v>12.73265518218751</v>
      </c>
    </row>
    <row r="6" spans="1:13" ht="12" customHeight="1">
      <c r="A6" s="121" t="s">
        <v>106</v>
      </c>
      <c r="B6" s="216">
        <v>2936</v>
      </c>
      <c r="C6" s="216">
        <v>3819</v>
      </c>
      <c r="D6" s="216">
        <v>3686</v>
      </c>
      <c r="E6" s="216">
        <v>3627</v>
      </c>
      <c r="F6" s="216">
        <f t="shared" si="0"/>
        <v>14068</v>
      </c>
      <c r="G6" s="187">
        <f t="shared" si="1"/>
        <v>0.3007493188010899</v>
      </c>
      <c r="H6" s="187">
        <f t="shared" si="1"/>
        <v>-0.03482587064676617</v>
      </c>
      <c r="I6" s="187">
        <f t="shared" si="1"/>
        <v>-0.016006511123168747</v>
      </c>
      <c r="J6" s="120">
        <f t="shared" si="2"/>
        <v>12.718215291314708</v>
      </c>
      <c r="K6" s="120">
        <f t="shared" si="2"/>
        <v>14.666461845692998</v>
      </c>
      <c r="L6" s="120">
        <f t="shared" si="2"/>
        <v>12.877755651049855</v>
      </c>
      <c r="M6" s="120">
        <f t="shared" si="2"/>
        <v>11.422542751865965</v>
      </c>
    </row>
    <row r="7" spans="1:13" ht="12" customHeight="1">
      <c r="A7" s="112" t="s">
        <v>136</v>
      </c>
      <c r="B7" s="217">
        <v>1837</v>
      </c>
      <c r="C7" s="217">
        <v>2076</v>
      </c>
      <c r="D7" s="217">
        <v>2701</v>
      </c>
      <c r="E7" s="217">
        <v>3630</v>
      </c>
      <c r="F7" s="217">
        <f t="shared" si="0"/>
        <v>10244</v>
      </c>
      <c r="G7" s="187">
        <f t="shared" si="1"/>
        <v>0.1301034295046271</v>
      </c>
      <c r="H7" s="187">
        <f t="shared" si="1"/>
        <v>0.3010597302504817</v>
      </c>
      <c r="I7" s="187">
        <f t="shared" si="1"/>
        <v>0.34394668641243986</v>
      </c>
      <c r="J7" s="122">
        <f t="shared" si="2"/>
        <v>7.957548191466319</v>
      </c>
      <c r="K7" s="122">
        <f t="shared" si="2"/>
        <v>7.972656400015361</v>
      </c>
      <c r="L7" s="122">
        <f t="shared" si="2"/>
        <v>9.436467176745973</v>
      </c>
      <c r="M7" s="122">
        <f t="shared" si="2"/>
        <v>11.43199067804617</v>
      </c>
    </row>
    <row r="8" spans="1:13" ht="12" customHeight="1">
      <c r="A8" s="112" t="s">
        <v>105</v>
      </c>
      <c r="B8" s="217">
        <v>1800</v>
      </c>
      <c r="C8" s="217">
        <v>2023</v>
      </c>
      <c r="D8" s="217">
        <v>2316</v>
      </c>
      <c r="E8" s="217">
        <v>3006</v>
      </c>
      <c r="F8" s="217">
        <f t="shared" si="0"/>
        <v>9145</v>
      </c>
      <c r="G8" s="187">
        <f t="shared" si="1"/>
        <v>0.1238888888888889</v>
      </c>
      <c r="H8" s="187">
        <f t="shared" si="1"/>
        <v>0.14483440434997527</v>
      </c>
      <c r="I8" s="187">
        <f t="shared" si="1"/>
        <v>0.2979274611398964</v>
      </c>
      <c r="J8" s="122">
        <f t="shared" si="2"/>
        <v>7.797270955165692</v>
      </c>
      <c r="K8" s="122">
        <f t="shared" si="2"/>
        <v>7.769115557433082</v>
      </c>
      <c r="L8" s="122">
        <f t="shared" si="2"/>
        <v>8.0913950319673</v>
      </c>
      <c r="M8" s="122">
        <f t="shared" si="2"/>
        <v>9.466822032563853</v>
      </c>
    </row>
    <row r="9" spans="1:13" ht="12" customHeight="1">
      <c r="A9" s="112" t="s">
        <v>137</v>
      </c>
      <c r="B9" s="217">
        <v>1140</v>
      </c>
      <c r="C9" s="217">
        <v>1314</v>
      </c>
      <c r="D9" s="217">
        <v>1909</v>
      </c>
      <c r="E9" s="217">
        <v>2622</v>
      </c>
      <c r="F9" s="217">
        <f t="shared" si="0"/>
        <v>6985</v>
      </c>
      <c r="G9" s="187">
        <f t="shared" si="1"/>
        <v>0.15263157894736842</v>
      </c>
      <c r="H9" s="187">
        <f t="shared" si="1"/>
        <v>0.4528158295281583</v>
      </c>
      <c r="I9" s="187">
        <f t="shared" si="1"/>
        <v>0.37349397590361444</v>
      </c>
      <c r="J9" s="122">
        <f t="shared" si="2"/>
        <v>4.938271604938271</v>
      </c>
      <c r="K9" s="122">
        <f t="shared" si="2"/>
        <v>5.0462767387380465</v>
      </c>
      <c r="L9" s="122">
        <f t="shared" si="2"/>
        <v>6.6694616217727</v>
      </c>
      <c r="M9" s="122">
        <f t="shared" si="2"/>
        <v>8.257487481497812</v>
      </c>
    </row>
    <row r="10" spans="1:13" ht="12" customHeight="1">
      <c r="A10" s="112" t="s">
        <v>54</v>
      </c>
      <c r="B10" s="217">
        <v>960</v>
      </c>
      <c r="C10" s="217">
        <v>1061</v>
      </c>
      <c r="D10" s="217">
        <v>828</v>
      </c>
      <c r="E10" s="217">
        <v>840</v>
      </c>
      <c r="F10" s="217">
        <f t="shared" si="0"/>
        <v>3689</v>
      </c>
      <c r="G10" s="187">
        <f t="shared" si="1"/>
        <v>0.10520833333333333</v>
      </c>
      <c r="H10" s="187">
        <f t="shared" si="1"/>
        <v>-0.21960414703110273</v>
      </c>
      <c r="I10" s="187">
        <f t="shared" si="1"/>
        <v>0.014492753623188406</v>
      </c>
      <c r="J10" s="122">
        <f t="shared" si="2"/>
        <v>4.158544509421702</v>
      </c>
      <c r="K10" s="122">
        <f t="shared" si="2"/>
        <v>4.0746572449018785</v>
      </c>
      <c r="L10" s="122">
        <f t="shared" si="2"/>
        <v>2.8927785347447856</v>
      </c>
      <c r="M10" s="122">
        <f t="shared" si="2"/>
        <v>2.645419330456965</v>
      </c>
    </row>
    <row r="11" spans="1:13" ht="12" customHeight="1">
      <c r="A11" s="112" t="s">
        <v>135</v>
      </c>
      <c r="B11" s="217">
        <v>680</v>
      </c>
      <c r="C11" s="217">
        <v>890</v>
      </c>
      <c r="D11" s="217">
        <v>978</v>
      </c>
      <c r="E11" s="217">
        <v>1007</v>
      </c>
      <c r="F11" s="217">
        <f t="shared" si="0"/>
        <v>3555</v>
      </c>
      <c r="G11" s="187">
        <f t="shared" si="1"/>
        <v>0.3088235294117647</v>
      </c>
      <c r="H11" s="187">
        <f t="shared" si="1"/>
        <v>0.09887640449438202</v>
      </c>
      <c r="I11" s="187">
        <f t="shared" si="1"/>
        <v>0.02965235173824131</v>
      </c>
      <c r="J11" s="122">
        <f t="shared" si="2"/>
        <v>2.945635694173706</v>
      </c>
      <c r="K11" s="122">
        <f t="shared" si="2"/>
        <v>3.4179499980798034</v>
      </c>
      <c r="L11" s="122">
        <f t="shared" si="2"/>
        <v>3.4168326171260874</v>
      </c>
      <c r="M11" s="122">
        <f t="shared" si="2"/>
        <v>3.1713538878216228</v>
      </c>
    </row>
    <row r="12" spans="1:13" ht="12" customHeight="1">
      <c r="A12" s="112" t="s">
        <v>268</v>
      </c>
      <c r="B12" s="217">
        <v>425</v>
      </c>
      <c r="C12" s="217">
        <v>754</v>
      </c>
      <c r="D12" s="217">
        <v>933</v>
      </c>
      <c r="E12" s="217">
        <v>1166</v>
      </c>
      <c r="F12" s="217">
        <f t="shared" si="0"/>
        <v>3278</v>
      </c>
      <c r="G12" s="187">
        <f t="shared" si="1"/>
        <v>0.7741176470588236</v>
      </c>
      <c r="H12" s="187">
        <f t="shared" si="1"/>
        <v>0.23740053050397877</v>
      </c>
      <c r="I12" s="187">
        <f t="shared" si="1"/>
        <v>0.2497320471596999</v>
      </c>
      <c r="J12" s="122">
        <f t="shared" si="2"/>
        <v>1.8410223088585662</v>
      </c>
      <c r="K12" s="122">
        <f t="shared" si="2"/>
        <v>2.895656515227159</v>
      </c>
      <c r="L12" s="122">
        <f t="shared" si="2"/>
        <v>3.2596163924116968</v>
      </c>
      <c r="M12" s="122">
        <f t="shared" si="2"/>
        <v>3.672093975372406</v>
      </c>
    </row>
    <row r="13" spans="1:13" ht="12" customHeight="1">
      <c r="A13" s="112" t="s">
        <v>71</v>
      </c>
      <c r="B13" s="217">
        <v>728</v>
      </c>
      <c r="C13" s="217">
        <v>557</v>
      </c>
      <c r="D13" s="217">
        <v>604</v>
      </c>
      <c r="E13" s="217">
        <v>671</v>
      </c>
      <c r="F13" s="217">
        <f t="shared" si="0"/>
        <v>2560</v>
      </c>
      <c r="G13" s="187">
        <f t="shared" si="1"/>
        <v>-0.2348901098901099</v>
      </c>
      <c r="H13" s="187">
        <f t="shared" si="1"/>
        <v>0.0843806104129264</v>
      </c>
      <c r="I13" s="187">
        <f t="shared" si="1"/>
        <v>0.11092715231788079</v>
      </c>
      <c r="J13" s="122">
        <f t="shared" si="2"/>
        <v>3.153562919644791</v>
      </c>
      <c r="K13" s="122">
        <f t="shared" si="2"/>
        <v>2.139099043742079</v>
      </c>
      <c r="L13" s="122">
        <f t="shared" si="2"/>
        <v>2.110191105055375</v>
      </c>
      <c r="M13" s="122">
        <f t="shared" si="2"/>
        <v>2.113186155638837</v>
      </c>
    </row>
    <row r="14" spans="1:13" ht="12" customHeight="1">
      <c r="A14" s="112" t="s">
        <v>66</v>
      </c>
      <c r="B14" s="217">
        <v>562</v>
      </c>
      <c r="C14" s="217">
        <v>536</v>
      </c>
      <c r="D14" s="217">
        <v>592</v>
      </c>
      <c r="E14" s="217">
        <v>573</v>
      </c>
      <c r="F14" s="217">
        <f t="shared" si="0"/>
        <v>2263</v>
      </c>
      <c r="G14" s="187">
        <f t="shared" si="1"/>
        <v>-0.046263345195729534</v>
      </c>
      <c r="H14" s="187">
        <f t="shared" si="1"/>
        <v>0.1044776119402985</v>
      </c>
      <c r="I14" s="187">
        <f t="shared" si="1"/>
        <v>-0.03209459459459459</v>
      </c>
      <c r="J14" s="122">
        <f t="shared" si="2"/>
        <v>2.4344812648906218</v>
      </c>
      <c r="K14" s="122">
        <f t="shared" si="2"/>
        <v>2.058450785360421</v>
      </c>
      <c r="L14" s="122">
        <f t="shared" si="2"/>
        <v>2.0682667784648707</v>
      </c>
      <c r="M14" s="122">
        <f t="shared" si="2"/>
        <v>1.804553900418858</v>
      </c>
    </row>
    <row r="15" spans="1:13" ht="12" customHeight="1">
      <c r="A15" s="112" t="s">
        <v>51</v>
      </c>
      <c r="B15" s="217">
        <v>363</v>
      </c>
      <c r="C15" s="217">
        <v>322</v>
      </c>
      <c r="D15" s="217">
        <v>630</v>
      </c>
      <c r="E15" s="217">
        <v>654</v>
      </c>
      <c r="F15" s="217">
        <f t="shared" si="0"/>
        <v>1969</v>
      </c>
      <c r="G15" s="187">
        <f t="shared" si="1"/>
        <v>-0.11294765840220386</v>
      </c>
      <c r="H15" s="187">
        <f t="shared" si="1"/>
        <v>0.9565217391304348</v>
      </c>
      <c r="I15" s="187">
        <f t="shared" si="1"/>
        <v>0.0380952380952381</v>
      </c>
      <c r="J15" s="122">
        <f t="shared" si="2"/>
        <v>1.5724496426250814</v>
      </c>
      <c r="K15" s="122">
        <f t="shared" si="2"/>
        <v>1.2366066285187602</v>
      </c>
      <c r="L15" s="122">
        <f t="shared" si="2"/>
        <v>2.201027146001467</v>
      </c>
      <c r="M15" s="122">
        <f t="shared" si="2"/>
        <v>2.0596479072843508</v>
      </c>
    </row>
    <row r="16" spans="1:13" ht="12" customHeight="1">
      <c r="A16" s="112" t="s">
        <v>80</v>
      </c>
      <c r="B16" s="217">
        <v>526</v>
      </c>
      <c r="C16" s="217">
        <v>375</v>
      </c>
      <c r="D16" s="217">
        <v>406</v>
      </c>
      <c r="E16" s="217">
        <v>364</v>
      </c>
      <c r="F16" s="217">
        <f t="shared" si="0"/>
        <v>1671</v>
      </c>
      <c r="G16" s="187">
        <f t="shared" si="1"/>
        <v>-0.2870722433460076</v>
      </c>
      <c r="H16" s="187">
        <f t="shared" si="1"/>
        <v>0.08266666666666667</v>
      </c>
      <c r="I16" s="187">
        <f t="shared" si="1"/>
        <v>-0.10344827586206896</v>
      </c>
      <c r="J16" s="122">
        <f t="shared" si="2"/>
        <v>2.278535845787308</v>
      </c>
      <c r="K16" s="122">
        <f t="shared" si="2"/>
        <v>1.4401474711010407</v>
      </c>
      <c r="L16" s="122">
        <f t="shared" si="2"/>
        <v>1.4184397163120568</v>
      </c>
      <c r="M16" s="122">
        <f t="shared" si="2"/>
        <v>1.1463483765313514</v>
      </c>
    </row>
    <row r="17" spans="1:13" ht="12" customHeight="1">
      <c r="A17" s="112" t="s">
        <v>56</v>
      </c>
      <c r="B17" s="217">
        <v>207</v>
      </c>
      <c r="C17" s="217">
        <v>448</v>
      </c>
      <c r="D17" s="217">
        <v>463</v>
      </c>
      <c r="E17" s="217">
        <v>521</v>
      </c>
      <c r="F17" s="217">
        <f t="shared" si="0"/>
        <v>1639</v>
      </c>
      <c r="G17" s="187">
        <f t="shared" si="1"/>
        <v>1.1642512077294687</v>
      </c>
      <c r="H17" s="187">
        <f t="shared" si="1"/>
        <v>0.033482142857142856</v>
      </c>
      <c r="I17" s="187">
        <f t="shared" si="1"/>
        <v>0.12526997840172785</v>
      </c>
      <c r="J17" s="122">
        <f t="shared" si="2"/>
        <v>0.8966861598440545</v>
      </c>
      <c r="K17" s="122">
        <f t="shared" si="2"/>
        <v>1.72049617880871</v>
      </c>
      <c r="L17" s="122">
        <f t="shared" si="2"/>
        <v>1.6175802676169515</v>
      </c>
      <c r="M17" s="122">
        <f t="shared" si="2"/>
        <v>1.6407898466286648</v>
      </c>
    </row>
    <row r="18" spans="1:13" ht="12" customHeight="1">
      <c r="A18" s="112" t="s">
        <v>82</v>
      </c>
      <c r="B18" s="217">
        <v>419</v>
      </c>
      <c r="C18" s="217">
        <v>441</v>
      </c>
      <c r="D18" s="217">
        <v>377</v>
      </c>
      <c r="E18" s="217">
        <v>382</v>
      </c>
      <c r="F18" s="217">
        <f t="shared" si="0"/>
        <v>1619</v>
      </c>
      <c r="G18" s="187">
        <f t="shared" si="1"/>
        <v>0.05250596658711217</v>
      </c>
      <c r="H18" s="187">
        <f t="shared" si="1"/>
        <v>-0.14512471655328799</v>
      </c>
      <c r="I18" s="187">
        <f t="shared" si="1"/>
        <v>0.013262599469496022</v>
      </c>
      <c r="J18" s="122">
        <f t="shared" si="2"/>
        <v>1.8150314056746806</v>
      </c>
      <c r="K18" s="122">
        <f t="shared" si="2"/>
        <v>1.693613426014824</v>
      </c>
      <c r="L18" s="122">
        <f t="shared" si="2"/>
        <v>1.3171225937183384</v>
      </c>
      <c r="M18" s="122">
        <f t="shared" si="2"/>
        <v>1.203035933612572</v>
      </c>
    </row>
    <row r="19" spans="1:13" ht="12" customHeight="1">
      <c r="A19" s="112" t="s">
        <v>68</v>
      </c>
      <c r="B19" s="217">
        <v>335</v>
      </c>
      <c r="C19" s="217">
        <v>342</v>
      </c>
      <c r="D19" s="217">
        <v>382</v>
      </c>
      <c r="E19" s="217">
        <v>450</v>
      </c>
      <c r="F19" s="217">
        <f t="shared" si="0"/>
        <v>1509</v>
      </c>
      <c r="G19" s="187">
        <f t="shared" si="1"/>
        <v>0.020895522388059702</v>
      </c>
      <c r="H19" s="187">
        <f t="shared" si="1"/>
        <v>0.11695906432748537</v>
      </c>
      <c r="I19" s="187">
        <f t="shared" si="1"/>
        <v>0.17801047120418848</v>
      </c>
      <c r="J19" s="122">
        <f t="shared" si="2"/>
        <v>1.4511587611002816</v>
      </c>
      <c r="K19" s="122">
        <f t="shared" si="2"/>
        <v>1.3134144936441492</v>
      </c>
      <c r="L19" s="122">
        <f t="shared" si="2"/>
        <v>1.3345910631310485</v>
      </c>
      <c r="M19" s="122">
        <f t="shared" si="2"/>
        <v>1.4171889270305167</v>
      </c>
    </row>
    <row r="20" spans="1:13" ht="12" customHeight="1">
      <c r="A20" s="112" t="s">
        <v>64</v>
      </c>
      <c r="B20" s="217">
        <v>258</v>
      </c>
      <c r="C20" s="217">
        <v>384</v>
      </c>
      <c r="D20" s="217">
        <v>401</v>
      </c>
      <c r="E20" s="217">
        <v>448</v>
      </c>
      <c r="F20" s="217">
        <f t="shared" si="0"/>
        <v>1491</v>
      </c>
      <c r="G20" s="187">
        <f t="shared" si="1"/>
        <v>0.4883720930232558</v>
      </c>
      <c r="H20" s="187">
        <f t="shared" si="1"/>
        <v>0.044270833333333336</v>
      </c>
      <c r="I20" s="187">
        <f t="shared" si="1"/>
        <v>0.1172069825436409</v>
      </c>
      <c r="J20" s="122">
        <f t="shared" si="2"/>
        <v>1.1176088369070825</v>
      </c>
      <c r="K20" s="122">
        <f t="shared" si="2"/>
        <v>1.4747110104074657</v>
      </c>
      <c r="L20" s="122">
        <f t="shared" si="2"/>
        <v>1.4009712468993467</v>
      </c>
      <c r="M20" s="122">
        <f t="shared" si="2"/>
        <v>1.410890309577048</v>
      </c>
    </row>
    <row r="21" spans="1:13" ht="12">
      <c r="A21" s="125" t="s">
        <v>104</v>
      </c>
      <c r="B21" s="217">
        <v>328</v>
      </c>
      <c r="C21" s="217">
        <v>333</v>
      </c>
      <c r="D21" s="217">
        <v>357</v>
      </c>
      <c r="E21" s="217">
        <v>378</v>
      </c>
      <c r="F21" s="217">
        <f t="shared" si="0"/>
        <v>1396</v>
      </c>
      <c r="G21" s="187">
        <f t="shared" si="1"/>
        <v>0.01524390243902439</v>
      </c>
      <c r="H21" s="187">
        <f t="shared" si="1"/>
        <v>0.07207207207207207</v>
      </c>
      <c r="I21" s="187">
        <f t="shared" si="1"/>
        <v>0.058823529411764705</v>
      </c>
      <c r="J21" s="122">
        <f t="shared" si="2"/>
        <v>1.4208360407190816</v>
      </c>
      <c r="K21" s="122">
        <f t="shared" si="2"/>
        <v>1.2788509543377242</v>
      </c>
      <c r="L21" s="122">
        <f t="shared" si="2"/>
        <v>1.247248716067498</v>
      </c>
      <c r="M21" s="122">
        <f t="shared" si="2"/>
        <v>1.1904386987056341</v>
      </c>
    </row>
    <row r="22" spans="1:13" ht="12" customHeight="1">
      <c r="A22" s="112" t="s">
        <v>152</v>
      </c>
      <c r="B22" s="217">
        <v>301</v>
      </c>
      <c r="C22" s="217">
        <v>343</v>
      </c>
      <c r="D22" s="217">
        <v>382</v>
      </c>
      <c r="E22" s="217">
        <v>329</v>
      </c>
      <c r="F22" s="217">
        <f t="shared" si="0"/>
        <v>1355</v>
      </c>
      <c r="G22" s="187">
        <f t="shared" si="1"/>
        <v>0.13953488372093023</v>
      </c>
      <c r="H22" s="187">
        <f t="shared" si="1"/>
        <v>0.11370262390670553</v>
      </c>
      <c r="I22" s="187">
        <f t="shared" si="1"/>
        <v>-0.1387434554973822</v>
      </c>
      <c r="J22" s="122">
        <f t="shared" si="2"/>
        <v>1.3038769763915963</v>
      </c>
      <c r="K22" s="122">
        <f t="shared" si="2"/>
        <v>1.3172548869004186</v>
      </c>
      <c r="L22" s="122">
        <f t="shared" si="2"/>
        <v>1.3345910631310485</v>
      </c>
      <c r="M22" s="122">
        <f t="shared" si="2"/>
        <v>1.0361225710956445</v>
      </c>
    </row>
    <row r="23" spans="1:13" ht="12">
      <c r="A23" s="125" t="s">
        <v>118</v>
      </c>
      <c r="B23" s="217">
        <v>265</v>
      </c>
      <c r="C23" s="217">
        <v>314</v>
      </c>
      <c r="D23" s="217">
        <v>360</v>
      </c>
      <c r="E23" s="217">
        <v>330</v>
      </c>
      <c r="F23" s="217">
        <f t="shared" si="0"/>
        <v>1269</v>
      </c>
      <c r="G23" s="187">
        <f t="shared" si="1"/>
        <v>0.18490566037735848</v>
      </c>
      <c r="H23" s="187">
        <f t="shared" si="1"/>
        <v>0.1464968152866242</v>
      </c>
      <c r="I23" s="187">
        <f t="shared" si="1"/>
        <v>-0.08333333333333333</v>
      </c>
      <c r="J23" s="122">
        <f t="shared" si="2"/>
        <v>1.1479315572882824</v>
      </c>
      <c r="K23" s="122">
        <f t="shared" si="2"/>
        <v>1.2058834824686049</v>
      </c>
      <c r="L23" s="122">
        <f t="shared" si="2"/>
        <v>1.257729797715124</v>
      </c>
      <c r="M23" s="122">
        <f t="shared" si="2"/>
        <v>1.039271879822379</v>
      </c>
    </row>
    <row r="24" spans="1:13" ht="12">
      <c r="A24" s="125" t="s">
        <v>53</v>
      </c>
      <c r="B24" s="217">
        <v>256</v>
      </c>
      <c r="C24" s="217">
        <v>310</v>
      </c>
      <c r="D24" s="217">
        <v>290</v>
      </c>
      <c r="E24" s="217">
        <v>323</v>
      </c>
      <c r="F24" s="217">
        <f t="shared" si="0"/>
        <v>1179</v>
      </c>
      <c r="G24" s="187">
        <f t="shared" si="1"/>
        <v>0.2109375</v>
      </c>
      <c r="H24" s="187">
        <f t="shared" si="1"/>
        <v>-0.06451612903225806</v>
      </c>
      <c r="I24" s="187">
        <f t="shared" si="1"/>
        <v>0.11379310344827587</v>
      </c>
      <c r="J24" s="122">
        <f t="shared" si="2"/>
        <v>1.108945202512454</v>
      </c>
      <c r="K24" s="122">
        <f t="shared" si="2"/>
        <v>1.190521909443527</v>
      </c>
      <c r="L24" s="122">
        <f t="shared" si="2"/>
        <v>1.0131712259371835</v>
      </c>
      <c r="M24" s="122">
        <f t="shared" si="2"/>
        <v>1.0172267187352375</v>
      </c>
    </row>
    <row r="25" spans="1:13" ht="12">
      <c r="A25" s="125" t="s">
        <v>70</v>
      </c>
      <c r="B25" s="217">
        <v>258</v>
      </c>
      <c r="C25" s="217">
        <v>254</v>
      </c>
      <c r="D25" s="217">
        <v>287</v>
      </c>
      <c r="E25" s="217">
        <v>327</v>
      </c>
      <c r="F25" s="217">
        <f t="shared" si="0"/>
        <v>1126</v>
      </c>
      <c r="G25" s="187">
        <f t="shared" si="1"/>
        <v>-0.015503875968992248</v>
      </c>
      <c r="H25" s="187">
        <f t="shared" si="1"/>
        <v>0.12992125984251968</v>
      </c>
      <c r="I25" s="187">
        <f t="shared" si="1"/>
        <v>0.13937282229965156</v>
      </c>
      <c r="J25" s="122">
        <f t="shared" si="2"/>
        <v>1.1176088369070825</v>
      </c>
      <c r="K25" s="122">
        <f t="shared" si="2"/>
        <v>0.9754598870924382</v>
      </c>
      <c r="L25" s="122">
        <f t="shared" si="2"/>
        <v>1.0026901442895575</v>
      </c>
      <c r="M25" s="122">
        <f t="shared" si="2"/>
        <v>1.0298239536421754</v>
      </c>
    </row>
    <row r="26" spans="1:13" ht="12" customHeight="1">
      <c r="A26" s="112" t="s">
        <v>81</v>
      </c>
      <c r="B26" s="217">
        <v>176</v>
      </c>
      <c r="C26" s="217">
        <v>174</v>
      </c>
      <c r="D26" s="217">
        <v>207</v>
      </c>
      <c r="E26" s="217">
        <v>230</v>
      </c>
      <c r="F26" s="217">
        <f t="shared" si="0"/>
        <v>787</v>
      </c>
      <c r="G26" s="187">
        <f t="shared" si="1"/>
        <v>-0.011363636363636364</v>
      </c>
      <c r="H26" s="187">
        <f t="shared" si="1"/>
        <v>0.1896551724137931</v>
      </c>
      <c r="I26" s="187">
        <f t="shared" si="1"/>
        <v>0.1111111111111111</v>
      </c>
      <c r="J26" s="122">
        <f t="shared" si="2"/>
        <v>0.7623998267273121</v>
      </c>
      <c r="K26" s="122">
        <f t="shared" si="2"/>
        <v>0.6682284265908829</v>
      </c>
      <c r="L26" s="122">
        <f t="shared" si="2"/>
        <v>0.7231946336861964</v>
      </c>
      <c r="M26" s="122">
        <f t="shared" si="2"/>
        <v>0.7243410071489308</v>
      </c>
    </row>
    <row r="27" spans="1:13" ht="12" customHeight="1">
      <c r="A27" s="112" t="s">
        <v>75</v>
      </c>
      <c r="B27" s="217">
        <v>188</v>
      </c>
      <c r="C27" s="217">
        <v>208</v>
      </c>
      <c r="D27" s="217">
        <v>178</v>
      </c>
      <c r="E27" s="217">
        <v>188</v>
      </c>
      <c r="F27" s="217">
        <f t="shared" si="0"/>
        <v>762</v>
      </c>
      <c r="G27" s="187">
        <f t="shared" si="1"/>
        <v>0.10638297872340426</v>
      </c>
      <c r="H27" s="187">
        <f t="shared" si="1"/>
        <v>-0.14423076923076922</v>
      </c>
      <c r="I27" s="187">
        <f t="shared" si="1"/>
        <v>0.056179775280898875</v>
      </c>
      <c r="J27" s="122">
        <f t="shared" si="2"/>
        <v>0.8143816330950835</v>
      </c>
      <c r="K27" s="122">
        <f t="shared" si="2"/>
        <v>0.798801797304044</v>
      </c>
      <c r="L27" s="122">
        <f t="shared" si="2"/>
        <v>0.6218775110924781</v>
      </c>
      <c r="M27" s="122">
        <f t="shared" si="2"/>
        <v>0.5920700406260826</v>
      </c>
    </row>
    <row r="28" spans="1:13" ht="12" customHeight="1">
      <c r="A28" s="112" t="s">
        <v>50</v>
      </c>
      <c r="B28" s="217">
        <v>132</v>
      </c>
      <c r="C28" s="217">
        <v>193</v>
      </c>
      <c r="D28" s="217">
        <v>207</v>
      </c>
      <c r="E28" s="217">
        <v>206</v>
      </c>
      <c r="F28" s="217">
        <f t="shared" si="0"/>
        <v>738</v>
      </c>
      <c r="G28" s="187">
        <f t="shared" si="1"/>
        <v>0.4621212121212121</v>
      </c>
      <c r="H28" s="187">
        <f t="shared" si="1"/>
        <v>0.07253886010362694</v>
      </c>
      <c r="I28" s="187">
        <f t="shared" si="1"/>
        <v>-0.004830917874396135</v>
      </c>
      <c r="J28" s="122">
        <f t="shared" si="2"/>
        <v>0.571799870045484</v>
      </c>
      <c r="K28" s="122">
        <f t="shared" si="2"/>
        <v>0.7411958984600022</v>
      </c>
      <c r="L28" s="122">
        <f t="shared" si="2"/>
        <v>0.7231946336861964</v>
      </c>
      <c r="M28" s="122">
        <f t="shared" si="2"/>
        <v>0.6487575977073032</v>
      </c>
    </row>
    <row r="29" spans="1:13" ht="12" customHeight="1">
      <c r="A29" s="112" t="s">
        <v>62</v>
      </c>
      <c r="B29" s="217">
        <v>212</v>
      </c>
      <c r="C29" s="217">
        <v>142</v>
      </c>
      <c r="D29" s="217">
        <v>218</v>
      </c>
      <c r="E29" s="217">
        <v>153</v>
      </c>
      <c r="F29" s="217">
        <f t="shared" si="0"/>
        <v>725</v>
      </c>
      <c r="G29" s="187">
        <f t="shared" si="1"/>
        <v>-0.330188679245283</v>
      </c>
      <c r="H29" s="187">
        <f t="shared" si="1"/>
        <v>0.5352112676056338</v>
      </c>
      <c r="I29" s="187">
        <f t="shared" si="1"/>
        <v>-0.2981651376146789</v>
      </c>
      <c r="J29" s="122">
        <f t="shared" si="2"/>
        <v>0.9183452458306259</v>
      </c>
      <c r="K29" s="122">
        <f t="shared" si="2"/>
        <v>0.5453358423902608</v>
      </c>
      <c r="L29" s="122">
        <f t="shared" si="2"/>
        <v>0.7616252663941585</v>
      </c>
      <c r="M29" s="122">
        <f t="shared" si="2"/>
        <v>0.4818442351903757</v>
      </c>
    </row>
    <row r="30" spans="1:13" ht="12" customHeight="1">
      <c r="A30" s="112" t="s">
        <v>139</v>
      </c>
      <c r="B30" s="217">
        <v>142</v>
      </c>
      <c r="C30" s="217">
        <v>248</v>
      </c>
      <c r="D30" s="217">
        <v>183</v>
      </c>
      <c r="E30" s="217">
        <v>97</v>
      </c>
      <c r="F30" s="217">
        <f t="shared" si="0"/>
        <v>670</v>
      </c>
      <c r="G30" s="187">
        <f t="shared" si="1"/>
        <v>0.7464788732394366</v>
      </c>
      <c r="H30" s="187">
        <f t="shared" si="1"/>
        <v>-0.2620967741935484</v>
      </c>
      <c r="I30" s="187">
        <f t="shared" si="1"/>
        <v>-0.46994535519125685</v>
      </c>
      <c r="J30" s="122">
        <f t="shared" si="2"/>
        <v>0.6151180420186267</v>
      </c>
      <c r="K30" s="122">
        <f t="shared" si="2"/>
        <v>0.9524175275548216</v>
      </c>
      <c r="L30" s="122">
        <f t="shared" si="2"/>
        <v>0.6393459805051882</v>
      </c>
      <c r="M30" s="122">
        <f t="shared" si="2"/>
        <v>0.30548294649324476</v>
      </c>
    </row>
    <row r="31" spans="1:13" ht="12" customHeight="1">
      <c r="A31" s="112" t="s">
        <v>73</v>
      </c>
      <c r="B31" s="217">
        <v>135</v>
      </c>
      <c r="C31" s="217">
        <v>154</v>
      </c>
      <c r="D31" s="217">
        <v>177</v>
      </c>
      <c r="E31" s="217">
        <v>159</v>
      </c>
      <c r="F31" s="217">
        <f t="shared" si="0"/>
        <v>625</v>
      </c>
      <c r="G31" s="187">
        <f t="shared" si="1"/>
        <v>0.14074074074074075</v>
      </c>
      <c r="H31" s="187">
        <f t="shared" si="1"/>
        <v>0.14935064935064934</v>
      </c>
      <c r="I31" s="187">
        <f t="shared" si="1"/>
        <v>-0.1016949152542373</v>
      </c>
      <c r="J31" s="122">
        <f t="shared" si="2"/>
        <v>0.5847953216374269</v>
      </c>
      <c r="K31" s="122">
        <f t="shared" si="2"/>
        <v>0.591420561465494</v>
      </c>
      <c r="L31" s="122">
        <f t="shared" si="2"/>
        <v>0.6183838172099361</v>
      </c>
      <c r="M31" s="122">
        <f t="shared" si="2"/>
        <v>0.5007400875507826</v>
      </c>
    </row>
    <row r="32" spans="1:13" ht="12" customHeight="1">
      <c r="A32" s="112" t="s">
        <v>134</v>
      </c>
      <c r="B32" s="217">
        <v>126</v>
      </c>
      <c r="C32" s="217">
        <v>134</v>
      </c>
      <c r="D32" s="217">
        <v>170</v>
      </c>
      <c r="E32" s="217">
        <v>141</v>
      </c>
      <c r="F32" s="217">
        <f t="shared" si="0"/>
        <v>571</v>
      </c>
      <c r="G32" s="187">
        <f t="shared" si="1"/>
        <v>0.06349206349206349</v>
      </c>
      <c r="H32" s="187">
        <f t="shared" si="1"/>
        <v>0.26865671641791045</v>
      </c>
      <c r="I32" s="187">
        <f t="shared" si="1"/>
        <v>-0.17058823529411765</v>
      </c>
      <c r="J32" s="122">
        <f t="shared" si="2"/>
        <v>0.5458089668615985</v>
      </c>
      <c r="K32" s="122">
        <f t="shared" si="2"/>
        <v>0.5146126963401052</v>
      </c>
      <c r="L32" s="122">
        <f t="shared" si="2"/>
        <v>0.593927960032142</v>
      </c>
      <c r="M32" s="122">
        <f t="shared" si="2"/>
        <v>0.44405253046956195</v>
      </c>
    </row>
    <row r="33" spans="1:13" ht="12" customHeight="1">
      <c r="A33" s="112" t="s">
        <v>133</v>
      </c>
      <c r="B33" s="217">
        <v>110</v>
      </c>
      <c r="C33" s="217">
        <v>136</v>
      </c>
      <c r="D33" s="217">
        <v>130</v>
      </c>
      <c r="E33" s="217">
        <v>144</v>
      </c>
      <c r="F33" s="217">
        <f t="shared" si="0"/>
        <v>520</v>
      </c>
      <c r="G33" s="187">
        <f t="shared" si="1"/>
        <v>0.23636363636363636</v>
      </c>
      <c r="H33" s="187">
        <f t="shared" si="1"/>
        <v>-0.04411764705882353</v>
      </c>
      <c r="I33" s="187">
        <f t="shared" si="1"/>
        <v>0.1076923076923077</v>
      </c>
      <c r="J33" s="122">
        <f t="shared" si="2"/>
        <v>0.4764998917045701</v>
      </c>
      <c r="K33" s="122">
        <f t="shared" si="2"/>
        <v>0.5222934828526441</v>
      </c>
      <c r="L33" s="122">
        <f t="shared" si="2"/>
        <v>0.4541802047304615</v>
      </c>
      <c r="M33" s="122">
        <f t="shared" si="2"/>
        <v>0.4535004566497654</v>
      </c>
    </row>
    <row r="34" spans="1:13" ht="12" customHeight="1">
      <c r="A34" s="112" t="s">
        <v>34</v>
      </c>
      <c r="B34" s="217">
        <v>170</v>
      </c>
      <c r="C34" s="217">
        <v>95</v>
      </c>
      <c r="D34" s="217">
        <v>61</v>
      </c>
      <c r="E34" s="217">
        <v>149</v>
      </c>
      <c r="F34" s="217">
        <f t="shared" si="0"/>
        <v>475</v>
      </c>
      <c r="G34" s="187">
        <f t="shared" si="1"/>
        <v>-0.4411764705882353</v>
      </c>
      <c r="H34" s="187">
        <f t="shared" si="1"/>
        <v>-0.35789473684210527</v>
      </c>
      <c r="I34" s="187">
        <f t="shared" si="1"/>
        <v>1.4426229508196722</v>
      </c>
      <c r="J34" s="122">
        <f t="shared" si="2"/>
        <v>0.7364089235434265</v>
      </c>
      <c r="K34" s="122">
        <f t="shared" si="2"/>
        <v>0.364837359345597</v>
      </c>
      <c r="L34" s="122">
        <f t="shared" si="2"/>
        <v>0.2131153268350627</v>
      </c>
      <c r="M34" s="122">
        <f t="shared" si="2"/>
        <v>0.46924700028343774</v>
      </c>
    </row>
    <row r="35" spans="1:13" ht="12" customHeight="1">
      <c r="A35" s="112" t="s">
        <v>138</v>
      </c>
      <c r="B35" s="217">
        <v>105</v>
      </c>
      <c r="C35" s="217">
        <v>122</v>
      </c>
      <c r="D35" s="217">
        <v>129</v>
      </c>
      <c r="E35" s="217">
        <v>114</v>
      </c>
      <c r="F35" s="217">
        <f t="shared" si="0"/>
        <v>470</v>
      </c>
      <c r="G35" s="187">
        <f t="shared" si="1"/>
        <v>0.1619047619047619</v>
      </c>
      <c r="H35" s="187">
        <f t="shared" si="1"/>
        <v>0.05737704918032787</v>
      </c>
      <c r="I35" s="187">
        <f t="shared" si="1"/>
        <v>-0.11627906976744186</v>
      </c>
      <c r="J35" s="122">
        <f t="shared" si="2"/>
        <v>0.4548408057179987</v>
      </c>
      <c r="K35" s="122">
        <f t="shared" si="2"/>
        <v>0.4685279772648719</v>
      </c>
      <c r="L35" s="122">
        <f t="shared" si="2"/>
        <v>0.4506865108479195</v>
      </c>
      <c r="M35" s="122">
        <f t="shared" si="2"/>
        <v>0.35902119484773093</v>
      </c>
    </row>
    <row r="36" spans="1:13" ht="12" customHeight="1">
      <c r="A36" s="112" t="s">
        <v>128</v>
      </c>
      <c r="B36" s="217">
        <v>114</v>
      </c>
      <c r="C36" s="217">
        <v>105</v>
      </c>
      <c r="D36" s="217">
        <v>126</v>
      </c>
      <c r="E36" s="217">
        <v>113</v>
      </c>
      <c r="F36" s="217">
        <f t="shared" si="0"/>
        <v>458</v>
      </c>
      <c r="G36" s="187">
        <f t="shared" si="1"/>
        <v>-0.07894736842105263</v>
      </c>
      <c r="H36" s="187">
        <f t="shared" si="1"/>
        <v>0.2</v>
      </c>
      <c r="I36" s="187">
        <f t="shared" si="1"/>
        <v>-0.10317460317460317</v>
      </c>
      <c r="J36" s="122">
        <f t="shared" si="2"/>
        <v>0.49382716049382713</v>
      </c>
      <c r="K36" s="122">
        <f t="shared" si="2"/>
        <v>0.4032412919082914</v>
      </c>
      <c r="L36" s="122">
        <f t="shared" si="2"/>
        <v>0.4402054292002935</v>
      </c>
      <c r="M36" s="122">
        <f t="shared" si="2"/>
        <v>0.3558718861209964</v>
      </c>
    </row>
    <row r="37" spans="1:13" ht="12" customHeight="1">
      <c r="A37" s="112" t="s">
        <v>150</v>
      </c>
      <c r="B37" s="217">
        <v>110</v>
      </c>
      <c r="C37" s="217">
        <v>102</v>
      </c>
      <c r="D37" s="217">
        <v>125</v>
      </c>
      <c r="E37" s="217">
        <v>107</v>
      </c>
      <c r="F37" s="217">
        <f t="shared" si="0"/>
        <v>444</v>
      </c>
      <c r="G37" s="187">
        <f t="shared" si="1"/>
        <v>-0.07272727272727272</v>
      </c>
      <c r="H37" s="187">
        <f t="shared" si="1"/>
        <v>0.22549019607843138</v>
      </c>
      <c r="I37" s="187">
        <f t="shared" si="1"/>
        <v>-0.144</v>
      </c>
      <c r="J37" s="122">
        <f t="shared" si="2"/>
        <v>0.4764998917045701</v>
      </c>
      <c r="K37" s="122">
        <f t="shared" si="2"/>
        <v>0.3917201121394831</v>
      </c>
      <c r="L37" s="122">
        <f t="shared" si="2"/>
        <v>0.4367117353177514</v>
      </c>
      <c r="M37" s="122">
        <f t="shared" si="2"/>
        <v>0.33697603376058954</v>
      </c>
    </row>
    <row r="38" spans="1:13" ht="12">
      <c r="A38" s="125" t="s">
        <v>63</v>
      </c>
      <c r="B38" s="217">
        <v>123</v>
      </c>
      <c r="C38" s="217">
        <v>88</v>
      </c>
      <c r="D38" s="217">
        <v>99</v>
      </c>
      <c r="E38" s="217">
        <v>133</v>
      </c>
      <c r="F38" s="217">
        <f t="shared" si="0"/>
        <v>443</v>
      </c>
      <c r="G38" s="187">
        <f t="shared" si="1"/>
        <v>-0.2845528455284553</v>
      </c>
      <c r="H38" s="187">
        <f t="shared" si="1"/>
        <v>0.125</v>
      </c>
      <c r="I38" s="187">
        <f t="shared" si="1"/>
        <v>0.3434343434343434</v>
      </c>
      <c r="J38" s="122">
        <f t="shared" si="2"/>
        <v>0.5328135152696556</v>
      </c>
      <c r="K38" s="122">
        <f t="shared" si="2"/>
        <v>0.3379546065517109</v>
      </c>
      <c r="L38" s="122">
        <f t="shared" si="2"/>
        <v>0.34587569437165916</v>
      </c>
      <c r="M38" s="122">
        <f t="shared" si="2"/>
        <v>0.4188580606556861</v>
      </c>
    </row>
    <row r="39" spans="1:13" ht="12" customHeight="1">
      <c r="A39" s="112" t="s">
        <v>148</v>
      </c>
      <c r="B39" s="217">
        <v>90</v>
      </c>
      <c r="C39" s="217">
        <v>73</v>
      </c>
      <c r="D39" s="217">
        <v>131</v>
      </c>
      <c r="E39" s="217">
        <v>148</v>
      </c>
      <c r="F39" s="217">
        <f t="shared" si="0"/>
        <v>442</v>
      </c>
      <c r="G39" s="187">
        <f t="shared" si="1"/>
        <v>-0.18888888888888888</v>
      </c>
      <c r="H39" s="187">
        <f t="shared" si="1"/>
        <v>0.7945205479452054</v>
      </c>
      <c r="I39" s="187">
        <f t="shared" si="1"/>
        <v>0.1297709923664122</v>
      </c>
      <c r="J39" s="122">
        <f t="shared" si="2"/>
        <v>0.3898635477582846</v>
      </c>
      <c r="K39" s="122">
        <f t="shared" si="2"/>
        <v>0.2803487077076693</v>
      </c>
      <c r="L39" s="122">
        <f t="shared" si="2"/>
        <v>0.45767389861300356</v>
      </c>
      <c r="M39" s="122">
        <f t="shared" si="2"/>
        <v>0.4660976915567033</v>
      </c>
    </row>
    <row r="40" spans="1:13" ht="12" customHeight="1">
      <c r="A40" s="112" t="s">
        <v>25</v>
      </c>
      <c r="B40" s="217">
        <v>43</v>
      </c>
      <c r="C40" s="217">
        <v>77</v>
      </c>
      <c r="D40" s="217">
        <v>81</v>
      </c>
      <c r="E40" s="217">
        <v>209</v>
      </c>
      <c r="F40" s="217">
        <f t="shared" si="0"/>
        <v>410</v>
      </c>
      <c r="G40" s="187">
        <f t="shared" si="1"/>
        <v>0.7906976744186046</v>
      </c>
      <c r="H40" s="187">
        <f t="shared" si="1"/>
        <v>0.05194805194805195</v>
      </c>
      <c r="I40" s="187">
        <f t="shared" si="1"/>
        <v>1.5802469135802468</v>
      </c>
      <c r="J40" s="122">
        <f t="shared" si="2"/>
        <v>0.18626813948451376</v>
      </c>
      <c r="K40" s="122">
        <f t="shared" si="2"/>
        <v>0.295710280732747</v>
      </c>
      <c r="L40" s="122">
        <f t="shared" si="2"/>
        <v>0.2829892044859029</v>
      </c>
      <c r="M40" s="122">
        <f t="shared" si="2"/>
        <v>0.6582055238875067</v>
      </c>
    </row>
    <row r="41" spans="1:13" ht="12" customHeight="1">
      <c r="A41" s="112" t="s">
        <v>65</v>
      </c>
      <c r="B41" s="217">
        <v>87</v>
      </c>
      <c r="C41" s="217">
        <v>183</v>
      </c>
      <c r="D41" s="217">
        <v>53</v>
      </c>
      <c r="E41" s="217">
        <v>59</v>
      </c>
      <c r="F41" s="217">
        <f t="shared" si="0"/>
        <v>382</v>
      </c>
      <c r="G41" s="187">
        <f t="shared" si="1"/>
        <v>1.103448275862069</v>
      </c>
      <c r="H41" s="187">
        <f t="shared" si="1"/>
        <v>-0.7103825136612022</v>
      </c>
      <c r="I41" s="187">
        <f t="shared" si="1"/>
        <v>0.11320754716981132</v>
      </c>
      <c r="J41" s="122">
        <f t="shared" si="2"/>
        <v>0.37686809616634176</v>
      </c>
      <c r="K41" s="122">
        <f t="shared" si="2"/>
        <v>0.7027919658973079</v>
      </c>
      <c r="L41" s="122">
        <f t="shared" si="2"/>
        <v>0.18516577577472662</v>
      </c>
      <c r="M41" s="122">
        <f t="shared" si="2"/>
        <v>0.18580921487733443</v>
      </c>
    </row>
    <row r="42" spans="1:13" ht="12" customHeight="1">
      <c r="A42" s="112" t="s">
        <v>140</v>
      </c>
      <c r="B42" s="217">
        <v>76</v>
      </c>
      <c r="C42" s="217">
        <v>87</v>
      </c>
      <c r="D42" s="217">
        <v>110</v>
      </c>
      <c r="E42" s="217">
        <v>87</v>
      </c>
      <c r="F42" s="217">
        <f t="shared" si="0"/>
        <v>360</v>
      </c>
      <c r="G42" s="187">
        <f t="shared" si="1"/>
        <v>0.14473684210526316</v>
      </c>
      <c r="H42" s="187">
        <f t="shared" si="1"/>
        <v>0.26436781609195403</v>
      </c>
      <c r="I42" s="187">
        <f t="shared" si="1"/>
        <v>-0.20909090909090908</v>
      </c>
      <c r="J42" s="122">
        <f t="shared" si="2"/>
        <v>0.3292181069958848</v>
      </c>
      <c r="K42" s="122">
        <f t="shared" si="2"/>
        <v>0.33411421329544144</v>
      </c>
      <c r="L42" s="122">
        <f t="shared" si="2"/>
        <v>0.3843063270796213</v>
      </c>
      <c r="M42" s="122">
        <f t="shared" si="2"/>
        <v>0.2739898592258999</v>
      </c>
    </row>
    <row r="43" spans="1:13" ht="12" customHeight="1">
      <c r="A43" s="112" t="s">
        <v>96</v>
      </c>
      <c r="B43" s="217">
        <v>88</v>
      </c>
      <c r="C43" s="217">
        <v>96</v>
      </c>
      <c r="D43" s="217">
        <v>89</v>
      </c>
      <c r="E43" s="217">
        <v>84</v>
      </c>
      <c r="F43" s="217">
        <f t="shared" si="0"/>
        <v>357</v>
      </c>
      <c r="G43" s="187">
        <f t="shared" si="1"/>
        <v>0.09090909090909091</v>
      </c>
      <c r="H43" s="187">
        <f t="shared" si="1"/>
        <v>-0.07291666666666667</v>
      </c>
      <c r="I43" s="187">
        <f t="shared" si="1"/>
        <v>-0.056179775280898875</v>
      </c>
      <c r="J43" s="122">
        <f t="shared" si="2"/>
        <v>0.38119991336365605</v>
      </c>
      <c r="K43" s="122">
        <f t="shared" si="2"/>
        <v>0.3686777526018664</v>
      </c>
      <c r="L43" s="122">
        <f t="shared" si="2"/>
        <v>0.31093875554623907</v>
      </c>
      <c r="M43" s="122">
        <f t="shared" si="2"/>
        <v>0.26454193304569645</v>
      </c>
    </row>
    <row r="44" spans="1:13" ht="12" customHeight="1">
      <c r="A44" s="112" t="s">
        <v>33</v>
      </c>
      <c r="B44" s="217">
        <v>93</v>
      </c>
      <c r="C44" s="217">
        <v>101</v>
      </c>
      <c r="D44" s="217">
        <v>69</v>
      </c>
      <c r="E44" s="217">
        <v>65</v>
      </c>
      <c r="F44" s="217">
        <f t="shared" si="0"/>
        <v>328</v>
      </c>
      <c r="G44" s="187">
        <f t="shared" si="1"/>
        <v>0.08602150537634409</v>
      </c>
      <c r="H44" s="187">
        <f t="shared" si="1"/>
        <v>-0.31683168316831684</v>
      </c>
      <c r="I44" s="187">
        <f t="shared" si="1"/>
        <v>-0.057971014492753624</v>
      </c>
      <c r="J44" s="122">
        <f t="shared" si="2"/>
        <v>0.40285899935022745</v>
      </c>
      <c r="K44" s="122">
        <f t="shared" si="2"/>
        <v>0.38787971888321365</v>
      </c>
      <c r="L44" s="122">
        <f t="shared" si="2"/>
        <v>0.24106487789539882</v>
      </c>
      <c r="M44" s="122">
        <f t="shared" si="2"/>
        <v>0.20470506723774132</v>
      </c>
    </row>
    <row r="45" spans="1:13" ht="12" customHeight="1">
      <c r="A45" s="112" t="s">
        <v>78</v>
      </c>
      <c r="B45" s="219">
        <f>+B46-SUM(B6:B44)</f>
        <v>6181</v>
      </c>
      <c r="C45" s="219">
        <f>+C46-SUM(C6:C44)</f>
        <v>6625</v>
      </c>
      <c r="D45" s="219">
        <f>+D46-SUM(D6:D44)</f>
        <v>7198</v>
      </c>
      <c r="E45" s="219">
        <f>+E46-SUM(E6:E44)</f>
        <v>7519</v>
      </c>
      <c r="F45" s="217">
        <f t="shared" si="0"/>
        <v>27523</v>
      </c>
      <c r="G45" s="187">
        <f t="shared" si="1"/>
        <v>0.07183303672544895</v>
      </c>
      <c r="H45" s="187">
        <f t="shared" si="1"/>
        <v>0.08649056603773585</v>
      </c>
      <c r="I45" s="187">
        <f t="shared" si="1"/>
        <v>0.04459572103362045</v>
      </c>
      <c r="J45" s="122">
        <f t="shared" si="2"/>
        <v>26.774962096599523</v>
      </c>
      <c r="K45" s="122">
        <f t="shared" si="2"/>
        <v>25.442605322785056</v>
      </c>
      <c r="L45" s="122">
        <f t="shared" si="2"/>
        <v>25.1476085665374</v>
      </c>
      <c r="M45" s="122">
        <f t="shared" si="2"/>
        <v>23.67965231631657</v>
      </c>
    </row>
    <row r="46" spans="1:13" ht="12" customHeight="1">
      <c r="A46" s="123" t="s">
        <v>15</v>
      </c>
      <c r="B46" s="218">
        <v>23085</v>
      </c>
      <c r="C46" s="218">
        <v>26039</v>
      </c>
      <c r="D46" s="218">
        <v>28623</v>
      </c>
      <c r="E46" s="218">
        <v>31753</v>
      </c>
      <c r="F46" s="218">
        <f t="shared" si="0"/>
        <v>109500</v>
      </c>
      <c r="G46" s="194">
        <f t="shared" si="1"/>
        <v>0.12796188000866363</v>
      </c>
      <c r="H46" s="194">
        <f t="shared" si="1"/>
        <v>0.09923576174200238</v>
      </c>
      <c r="I46" s="194">
        <f t="shared" si="1"/>
        <v>0.10935261852356497</v>
      </c>
      <c r="J46" s="124">
        <f t="shared" si="2"/>
        <v>100</v>
      </c>
      <c r="K46" s="124">
        <f t="shared" si="2"/>
        <v>100</v>
      </c>
      <c r="L46" s="124">
        <f t="shared" si="2"/>
        <v>100</v>
      </c>
      <c r="M46" s="124">
        <f t="shared" si="2"/>
        <v>100</v>
      </c>
    </row>
    <row r="47" spans="1:13" ht="12" customHeight="1">
      <c r="A47" s="238"/>
      <c r="B47" s="239"/>
      <c r="C47" s="239"/>
      <c r="D47" s="239"/>
      <c r="E47" s="239"/>
      <c r="F47" s="239"/>
      <c r="G47" s="240"/>
      <c r="H47" s="240"/>
      <c r="I47" s="240"/>
      <c r="J47" s="241"/>
      <c r="K47" s="241"/>
      <c r="L47" s="241"/>
      <c r="M47" s="241"/>
    </row>
    <row r="48" spans="1:13" ht="25.5" customHeight="1">
      <c r="A48" s="258" t="s">
        <v>269</v>
      </c>
      <c r="B48" s="258"/>
      <c r="C48" s="258"/>
      <c r="D48" s="258"/>
      <c r="E48" s="258"/>
      <c r="F48" s="258"/>
      <c r="G48" s="258"/>
      <c r="H48" s="258"/>
      <c r="I48" s="258"/>
      <c r="J48" s="258"/>
      <c r="K48" s="5"/>
      <c r="L48" s="5"/>
      <c r="M48" s="5"/>
    </row>
  </sheetData>
  <sheetProtection/>
  <mergeCells count="1">
    <mergeCell ref="A48:J48"/>
  </mergeCells>
  <printOptions gridLines="1" horizontalCentered="1"/>
  <pageMargins left="0.35433070866141736" right="0.35433070866141736" top="0.984251968503937" bottom="0.984251968503937" header="0.5118110236220472" footer="0.5118110236220472"/>
  <pageSetup fitToHeight="0" fitToWidth="1" horizontalDpi="200" verticalDpi="200" orientation="portrait" paperSize="9" scale="97"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M29"/>
  <sheetViews>
    <sheetView zoomScale="130" zoomScaleNormal="130" zoomScalePageLayoutView="0" workbookViewId="0" topLeftCell="A1">
      <pane xSplit="1" ySplit="4" topLeftCell="B8"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0.28125" style="1" customWidth="1"/>
    <col min="2" max="5" width="7.28125" style="1" customWidth="1"/>
    <col min="6" max="6" width="7.421875" style="1" customWidth="1"/>
    <col min="7" max="9" width="5.421875" style="1" customWidth="1"/>
    <col min="10" max="13" width="6.57421875" style="1" bestFit="1" customWidth="1"/>
    <col min="14" max="16384" width="9.140625" style="1" customWidth="1"/>
  </cols>
  <sheetData>
    <row r="1" spans="1:13" ht="14.25" customHeight="1">
      <c r="A1" s="70" t="s">
        <v>230</v>
      </c>
      <c r="B1" s="5"/>
      <c r="C1" s="5"/>
      <c r="D1" s="5"/>
      <c r="E1" s="5"/>
      <c r="F1" s="5"/>
      <c r="G1" s="5"/>
      <c r="H1" s="5"/>
      <c r="I1" s="5"/>
      <c r="J1" s="5"/>
      <c r="K1" s="5"/>
      <c r="L1" s="5"/>
      <c r="M1" s="5"/>
    </row>
    <row r="2" spans="1:13" ht="12" customHeight="1">
      <c r="A2" s="5"/>
      <c r="B2" s="5"/>
      <c r="C2" s="5"/>
      <c r="D2" s="5"/>
      <c r="E2" s="5"/>
      <c r="F2" s="5"/>
      <c r="G2" s="5"/>
      <c r="H2" s="5"/>
      <c r="I2" s="5"/>
      <c r="J2" s="5"/>
      <c r="K2" s="5"/>
      <c r="L2" s="5"/>
      <c r="M2" s="5"/>
    </row>
    <row r="3" spans="1:13" ht="12" customHeight="1">
      <c r="A3" s="113"/>
      <c r="B3" s="114" t="s">
        <v>42</v>
      </c>
      <c r="C3" s="115"/>
      <c r="D3" s="115"/>
      <c r="E3" s="115"/>
      <c r="F3" s="116"/>
      <c r="G3" s="126" t="s">
        <v>48</v>
      </c>
      <c r="H3" s="127"/>
      <c r="I3" s="128"/>
      <c r="J3" s="115" t="s">
        <v>43</v>
      </c>
      <c r="K3" s="115"/>
      <c r="L3" s="115"/>
      <c r="M3" s="115"/>
    </row>
    <row r="4" spans="1:13" ht="12" customHeight="1">
      <c r="A4" s="117" t="s">
        <v>47</v>
      </c>
      <c r="B4" s="118" t="s">
        <v>114</v>
      </c>
      <c r="C4" s="118" t="s">
        <v>115</v>
      </c>
      <c r="D4" s="118" t="s">
        <v>116</v>
      </c>
      <c r="E4" s="118" t="s">
        <v>117</v>
      </c>
      <c r="F4" s="118" t="s">
        <v>15</v>
      </c>
      <c r="G4" s="118" t="s">
        <v>161</v>
      </c>
      <c r="H4" s="118" t="s">
        <v>162</v>
      </c>
      <c r="I4" s="118" t="s">
        <v>163</v>
      </c>
      <c r="J4" s="118" t="s">
        <v>114</v>
      </c>
      <c r="K4" s="118" t="s">
        <v>115</v>
      </c>
      <c r="L4" s="118" t="s">
        <v>116</v>
      </c>
      <c r="M4" s="118" t="s">
        <v>117</v>
      </c>
    </row>
    <row r="5" spans="1:13" ht="12" customHeight="1">
      <c r="A5" s="119" t="s">
        <v>59</v>
      </c>
      <c r="B5" s="216">
        <v>458</v>
      </c>
      <c r="C5" s="216">
        <v>408</v>
      </c>
      <c r="D5" s="216">
        <v>351</v>
      </c>
      <c r="E5" s="216">
        <v>345</v>
      </c>
      <c r="F5" s="216">
        <f aca="true" t="shared" si="0" ref="F5:F26">SUM(B5:E5)</f>
        <v>1562</v>
      </c>
      <c r="G5" s="187">
        <f>IF(ISERROR(+(C5-B5)/B5),"..",(C5-B5)/B5)</f>
        <v>-0.1091703056768559</v>
      </c>
      <c r="H5" s="187">
        <f aca="true" t="shared" si="1" ref="H5:I20">IF(ISERROR(+(D5-C5)/C5),"..",(D5-C5)/C5)</f>
        <v>-0.13970588235294118</v>
      </c>
      <c r="I5" s="187">
        <f t="shared" si="1"/>
        <v>-0.017094017094017096</v>
      </c>
      <c r="J5" s="120">
        <f aca="true" t="shared" si="2" ref="J5:M26">+B5/B$26*100</f>
        <v>19.991270187690965</v>
      </c>
      <c r="K5" s="120">
        <f t="shared" si="2"/>
        <v>16.735028712059062</v>
      </c>
      <c r="L5" s="120">
        <f t="shared" si="2"/>
        <v>14.716981132075471</v>
      </c>
      <c r="M5" s="120">
        <f t="shared" si="2"/>
        <v>16.18958235570155</v>
      </c>
    </row>
    <row r="6" spans="1:13" ht="12" customHeight="1">
      <c r="A6" s="121" t="s">
        <v>54</v>
      </c>
      <c r="B6" s="216">
        <v>311</v>
      </c>
      <c r="C6" s="216">
        <v>282</v>
      </c>
      <c r="D6" s="216">
        <v>216</v>
      </c>
      <c r="E6" s="216">
        <v>169</v>
      </c>
      <c r="F6" s="216">
        <f t="shared" si="0"/>
        <v>978</v>
      </c>
      <c r="G6" s="187">
        <f aca="true" t="shared" si="3" ref="G6:I25">IF(ISERROR(+(C6-B6)/B6),"..",(C6-B6)/B6)</f>
        <v>-0.0932475884244373</v>
      </c>
      <c r="H6" s="187">
        <f t="shared" si="1"/>
        <v>-0.23404255319148937</v>
      </c>
      <c r="I6" s="187">
        <f t="shared" si="1"/>
        <v>-0.2175925925925926</v>
      </c>
      <c r="J6" s="120">
        <f t="shared" si="2"/>
        <v>13.574858140549978</v>
      </c>
      <c r="K6" s="120">
        <f t="shared" si="2"/>
        <v>11.566858080393766</v>
      </c>
      <c r="L6" s="120">
        <f t="shared" si="2"/>
        <v>9.056603773584905</v>
      </c>
      <c r="M6" s="120">
        <f t="shared" si="2"/>
        <v>7.930549038010323</v>
      </c>
    </row>
    <row r="7" spans="1:13" ht="12" customHeight="1">
      <c r="A7" s="112" t="s">
        <v>68</v>
      </c>
      <c r="B7" s="217">
        <v>254</v>
      </c>
      <c r="C7" s="217">
        <v>202</v>
      </c>
      <c r="D7" s="217">
        <v>245</v>
      </c>
      <c r="E7" s="217">
        <v>146</v>
      </c>
      <c r="F7" s="217">
        <f t="shared" si="0"/>
        <v>847</v>
      </c>
      <c r="G7" s="187">
        <f t="shared" si="3"/>
        <v>-0.2047244094488189</v>
      </c>
      <c r="H7" s="187">
        <f t="shared" si="1"/>
        <v>0.21287128712871287</v>
      </c>
      <c r="I7" s="187">
        <f t="shared" si="1"/>
        <v>-0.40408163265306124</v>
      </c>
      <c r="J7" s="122">
        <f t="shared" si="2"/>
        <v>11.086861632474902</v>
      </c>
      <c r="K7" s="122">
        <f t="shared" si="2"/>
        <v>8.285479901558656</v>
      </c>
      <c r="L7" s="122">
        <f t="shared" si="2"/>
        <v>10.272536687631026</v>
      </c>
      <c r="M7" s="122">
        <f t="shared" si="2"/>
        <v>6.8512435476302205</v>
      </c>
    </row>
    <row r="8" spans="1:13" ht="12" customHeight="1">
      <c r="A8" s="112" t="s">
        <v>92</v>
      </c>
      <c r="B8" s="217">
        <v>54</v>
      </c>
      <c r="C8" s="217">
        <v>124</v>
      </c>
      <c r="D8" s="217">
        <v>163</v>
      </c>
      <c r="E8" s="217">
        <v>359</v>
      </c>
      <c r="F8" s="217">
        <f t="shared" si="0"/>
        <v>700</v>
      </c>
      <c r="G8" s="187">
        <f t="shared" si="3"/>
        <v>1.2962962962962963</v>
      </c>
      <c r="H8" s="187">
        <f t="shared" si="1"/>
        <v>0.31451612903225806</v>
      </c>
      <c r="I8" s="187">
        <f t="shared" si="1"/>
        <v>1.2024539877300613</v>
      </c>
      <c r="J8" s="122">
        <f t="shared" si="2"/>
        <v>2.3570493234395458</v>
      </c>
      <c r="K8" s="122">
        <f t="shared" si="2"/>
        <v>5.086136177194422</v>
      </c>
      <c r="L8" s="122">
        <f t="shared" si="2"/>
        <v>6.834381551362684</v>
      </c>
      <c r="M8" s="122">
        <f t="shared" si="2"/>
        <v>16.846550915063354</v>
      </c>
    </row>
    <row r="9" spans="1:13" ht="12" customHeight="1">
      <c r="A9" s="112" t="s">
        <v>51</v>
      </c>
      <c r="B9" s="217">
        <v>50</v>
      </c>
      <c r="C9" s="217">
        <v>85</v>
      </c>
      <c r="D9" s="217">
        <v>141</v>
      </c>
      <c r="E9" s="217">
        <v>154</v>
      </c>
      <c r="F9" s="217">
        <f t="shared" si="0"/>
        <v>430</v>
      </c>
      <c r="G9" s="187">
        <f t="shared" si="3"/>
        <v>0.7</v>
      </c>
      <c r="H9" s="187">
        <f t="shared" si="1"/>
        <v>0.6588235294117647</v>
      </c>
      <c r="I9" s="187">
        <f t="shared" si="1"/>
        <v>0.09219858156028368</v>
      </c>
      <c r="J9" s="122">
        <f t="shared" si="2"/>
        <v>2.182453077258839</v>
      </c>
      <c r="K9" s="122">
        <f t="shared" si="2"/>
        <v>3.4864643150123054</v>
      </c>
      <c r="L9" s="122">
        <f t="shared" si="2"/>
        <v>5.911949685534592</v>
      </c>
      <c r="M9" s="122">
        <f t="shared" si="2"/>
        <v>7.2266541529798225</v>
      </c>
    </row>
    <row r="10" spans="1:13" ht="12" customHeight="1">
      <c r="A10" s="112" t="s">
        <v>195</v>
      </c>
      <c r="B10" s="217">
        <v>82</v>
      </c>
      <c r="C10" s="217">
        <v>52</v>
      </c>
      <c r="D10" s="217">
        <v>110</v>
      </c>
      <c r="E10" s="217">
        <v>75</v>
      </c>
      <c r="F10" s="217">
        <f t="shared" si="0"/>
        <v>319</v>
      </c>
      <c r="G10" s="187">
        <f t="shared" si="3"/>
        <v>-0.36585365853658536</v>
      </c>
      <c r="H10" s="187">
        <f t="shared" si="1"/>
        <v>1.1153846153846154</v>
      </c>
      <c r="I10" s="187">
        <f t="shared" si="1"/>
        <v>-0.3181818181818182</v>
      </c>
      <c r="J10" s="122">
        <f t="shared" si="2"/>
        <v>3.579223046704496</v>
      </c>
      <c r="K10" s="122">
        <f t="shared" si="2"/>
        <v>2.1328958162428218</v>
      </c>
      <c r="L10" s="122">
        <f t="shared" si="2"/>
        <v>4.612159329140461</v>
      </c>
      <c r="M10" s="122">
        <f t="shared" si="2"/>
        <v>3.5194744251525107</v>
      </c>
    </row>
    <row r="11" spans="1:13" ht="12" customHeight="1">
      <c r="A11" s="112" t="s">
        <v>107</v>
      </c>
      <c r="B11" s="217">
        <v>120</v>
      </c>
      <c r="C11" s="217">
        <v>65</v>
      </c>
      <c r="D11" s="217">
        <v>61</v>
      </c>
      <c r="E11" s="217">
        <v>69</v>
      </c>
      <c r="F11" s="217">
        <f t="shared" si="0"/>
        <v>315</v>
      </c>
      <c r="G11" s="187">
        <f t="shared" si="3"/>
        <v>-0.4583333333333333</v>
      </c>
      <c r="H11" s="187">
        <f t="shared" si="1"/>
        <v>-0.06153846153846154</v>
      </c>
      <c r="I11" s="187">
        <f t="shared" si="1"/>
        <v>0.13114754098360656</v>
      </c>
      <c r="J11" s="122">
        <f t="shared" si="2"/>
        <v>5.237887385421213</v>
      </c>
      <c r="K11" s="122">
        <f t="shared" si="2"/>
        <v>2.6661197703035273</v>
      </c>
      <c r="L11" s="122">
        <f t="shared" si="2"/>
        <v>2.5576519916142555</v>
      </c>
      <c r="M11" s="122">
        <f t="shared" si="2"/>
        <v>3.2379164711403097</v>
      </c>
    </row>
    <row r="12" spans="1:13" ht="12" customHeight="1">
      <c r="A12" s="112" t="s">
        <v>118</v>
      </c>
      <c r="B12" s="217">
        <v>55</v>
      </c>
      <c r="C12" s="217">
        <v>77</v>
      </c>
      <c r="D12" s="217">
        <v>84</v>
      </c>
      <c r="E12" s="217">
        <v>57</v>
      </c>
      <c r="F12" s="217">
        <f t="shared" si="0"/>
        <v>273</v>
      </c>
      <c r="G12" s="187">
        <f t="shared" si="3"/>
        <v>0.4</v>
      </c>
      <c r="H12" s="187">
        <f t="shared" si="1"/>
        <v>0.09090909090909091</v>
      </c>
      <c r="I12" s="187">
        <f t="shared" si="1"/>
        <v>-0.32142857142857145</v>
      </c>
      <c r="J12" s="122">
        <f t="shared" si="2"/>
        <v>2.400698384984723</v>
      </c>
      <c r="K12" s="122">
        <f t="shared" si="2"/>
        <v>3.158326497128794</v>
      </c>
      <c r="L12" s="122">
        <f t="shared" si="2"/>
        <v>3.5220125786163523</v>
      </c>
      <c r="M12" s="122">
        <f t="shared" si="2"/>
        <v>2.674800563115908</v>
      </c>
    </row>
    <row r="13" spans="1:13" ht="12" customHeight="1">
      <c r="A13" s="112" t="s">
        <v>126</v>
      </c>
      <c r="B13" s="217">
        <v>25</v>
      </c>
      <c r="C13" s="217">
        <v>133</v>
      </c>
      <c r="D13" s="217">
        <v>77</v>
      </c>
      <c r="E13" s="217">
        <v>27</v>
      </c>
      <c r="F13" s="217">
        <f t="shared" si="0"/>
        <v>262</v>
      </c>
      <c r="G13" s="187">
        <f t="shared" si="3"/>
        <v>4.32</v>
      </c>
      <c r="H13" s="187">
        <f t="shared" si="1"/>
        <v>-0.42105263157894735</v>
      </c>
      <c r="I13" s="187">
        <f t="shared" si="1"/>
        <v>-0.6493506493506493</v>
      </c>
      <c r="J13" s="122">
        <f t="shared" si="2"/>
        <v>1.0912265386294195</v>
      </c>
      <c r="K13" s="122">
        <f t="shared" si="2"/>
        <v>5.455291222313371</v>
      </c>
      <c r="L13" s="122">
        <f t="shared" si="2"/>
        <v>3.228511530398323</v>
      </c>
      <c r="M13" s="122">
        <f t="shared" si="2"/>
        <v>1.267010793054904</v>
      </c>
    </row>
    <row r="14" spans="1:13" ht="12" customHeight="1">
      <c r="A14" s="112" t="s">
        <v>64</v>
      </c>
      <c r="B14" s="217">
        <v>66</v>
      </c>
      <c r="C14" s="217">
        <v>97</v>
      </c>
      <c r="D14" s="217">
        <v>47</v>
      </c>
      <c r="E14" s="217">
        <v>45</v>
      </c>
      <c r="F14" s="217">
        <f t="shared" si="0"/>
        <v>255</v>
      </c>
      <c r="G14" s="187">
        <f t="shared" si="3"/>
        <v>0.4696969696969697</v>
      </c>
      <c r="H14" s="187">
        <f t="shared" si="1"/>
        <v>-0.5154639175257731</v>
      </c>
      <c r="I14" s="187">
        <f t="shared" si="1"/>
        <v>-0.0425531914893617</v>
      </c>
      <c r="J14" s="122">
        <f t="shared" si="2"/>
        <v>2.8808380619816676</v>
      </c>
      <c r="K14" s="122">
        <f t="shared" si="2"/>
        <v>3.978671041837572</v>
      </c>
      <c r="L14" s="122">
        <f t="shared" si="2"/>
        <v>1.9706498951781972</v>
      </c>
      <c r="M14" s="122">
        <f t="shared" si="2"/>
        <v>2.1116846550915063</v>
      </c>
    </row>
    <row r="15" spans="1:13" ht="12" customHeight="1">
      <c r="A15" s="112" t="s">
        <v>110</v>
      </c>
      <c r="B15" s="217">
        <v>65</v>
      </c>
      <c r="C15" s="217">
        <v>69</v>
      </c>
      <c r="D15" s="217">
        <v>68</v>
      </c>
      <c r="E15" s="217">
        <v>45</v>
      </c>
      <c r="F15" s="217">
        <f t="shared" si="0"/>
        <v>247</v>
      </c>
      <c r="G15" s="187">
        <f t="shared" si="3"/>
        <v>0.06153846153846154</v>
      </c>
      <c r="H15" s="187">
        <f t="shared" si="1"/>
        <v>-0.014492753623188406</v>
      </c>
      <c r="I15" s="187">
        <f t="shared" si="1"/>
        <v>-0.3382352941176471</v>
      </c>
      <c r="J15" s="122">
        <f t="shared" si="2"/>
        <v>2.8371890004364904</v>
      </c>
      <c r="K15" s="122">
        <f t="shared" si="2"/>
        <v>2.8301886792452833</v>
      </c>
      <c r="L15" s="122">
        <f t="shared" si="2"/>
        <v>2.851153039832285</v>
      </c>
      <c r="M15" s="122">
        <f t="shared" si="2"/>
        <v>2.1116846550915063</v>
      </c>
    </row>
    <row r="16" spans="1:13" ht="12" customHeight="1">
      <c r="A16" s="112" t="s">
        <v>152</v>
      </c>
      <c r="B16" s="217">
        <v>53</v>
      </c>
      <c r="C16" s="217">
        <v>80</v>
      </c>
      <c r="D16" s="217">
        <v>64</v>
      </c>
      <c r="E16" s="217">
        <v>36</v>
      </c>
      <c r="F16" s="217">
        <f t="shared" si="0"/>
        <v>233</v>
      </c>
      <c r="G16" s="187">
        <f t="shared" si="3"/>
        <v>0.5094339622641509</v>
      </c>
      <c r="H16" s="187">
        <f t="shared" si="1"/>
        <v>-0.2</v>
      </c>
      <c r="I16" s="187">
        <f t="shared" si="1"/>
        <v>-0.4375</v>
      </c>
      <c r="J16" s="122">
        <f t="shared" si="2"/>
        <v>2.3134002618943694</v>
      </c>
      <c r="K16" s="122">
        <f t="shared" si="2"/>
        <v>3.281378178835111</v>
      </c>
      <c r="L16" s="122">
        <f t="shared" si="2"/>
        <v>2.683438155136268</v>
      </c>
      <c r="M16" s="122">
        <f t="shared" si="2"/>
        <v>1.6893477240732049</v>
      </c>
    </row>
    <row r="17" spans="1:13" ht="12" customHeight="1">
      <c r="A17" s="112" t="s">
        <v>80</v>
      </c>
      <c r="B17" s="217">
        <v>77</v>
      </c>
      <c r="C17" s="217">
        <v>60</v>
      </c>
      <c r="D17" s="217">
        <v>43</v>
      </c>
      <c r="E17" s="217">
        <v>32</v>
      </c>
      <c r="F17" s="217">
        <f t="shared" si="0"/>
        <v>212</v>
      </c>
      <c r="G17" s="187">
        <f t="shared" si="3"/>
        <v>-0.22077922077922077</v>
      </c>
      <c r="H17" s="187">
        <f t="shared" si="1"/>
        <v>-0.2833333333333333</v>
      </c>
      <c r="I17" s="187">
        <f t="shared" si="1"/>
        <v>-0.2558139534883721</v>
      </c>
      <c r="J17" s="122">
        <f t="shared" si="2"/>
        <v>3.360977738978612</v>
      </c>
      <c r="K17" s="122">
        <f t="shared" si="2"/>
        <v>2.461033634126333</v>
      </c>
      <c r="L17" s="122">
        <f t="shared" si="2"/>
        <v>1.8029350104821804</v>
      </c>
      <c r="M17" s="122">
        <f t="shared" si="2"/>
        <v>1.5016424213984045</v>
      </c>
    </row>
    <row r="18" spans="1:13" ht="12" customHeight="1">
      <c r="A18" s="112" t="s">
        <v>63</v>
      </c>
      <c r="B18" s="217">
        <v>55</v>
      </c>
      <c r="C18" s="217">
        <v>55</v>
      </c>
      <c r="D18" s="217">
        <v>56</v>
      </c>
      <c r="E18" s="217">
        <v>35</v>
      </c>
      <c r="F18" s="217">
        <f t="shared" si="0"/>
        <v>201</v>
      </c>
      <c r="G18" s="187">
        <f t="shared" si="3"/>
        <v>0</v>
      </c>
      <c r="H18" s="187">
        <f t="shared" si="1"/>
        <v>0.01818181818181818</v>
      </c>
      <c r="I18" s="187">
        <f t="shared" si="1"/>
        <v>-0.375</v>
      </c>
      <c r="J18" s="122">
        <f t="shared" si="2"/>
        <v>2.400698384984723</v>
      </c>
      <c r="K18" s="122">
        <f t="shared" si="2"/>
        <v>2.2559474979491387</v>
      </c>
      <c r="L18" s="122">
        <f t="shared" si="2"/>
        <v>2.348008385744235</v>
      </c>
      <c r="M18" s="122">
        <f t="shared" si="2"/>
        <v>1.642421398404505</v>
      </c>
    </row>
    <row r="19" spans="1:13" ht="12" customHeight="1">
      <c r="A19" s="112" t="s">
        <v>89</v>
      </c>
      <c r="B19" s="217">
        <v>46</v>
      </c>
      <c r="C19" s="217">
        <v>41</v>
      </c>
      <c r="D19" s="217">
        <v>30</v>
      </c>
      <c r="E19" s="217">
        <v>37</v>
      </c>
      <c r="F19" s="217">
        <f t="shared" si="0"/>
        <v>154</v>
      </c>
      <c r="G19" s="187">
        <f t="shared" si="3"/>
        <v>-0.10869565217391304</v>
      </c>
      <c r="H19" s="187">
        <f t="shared" si="1"/>
        <v>-0.2682926829268293</v>
      </c>
      <c r="I19" s="187">
        <f t="shared" si="1"/>
        <v>0.23333333333333334</v>
      </c>
      <c r="J19" s="122">
        <f t="shared" si="2"/>
        <v>2.007856831078132</v>
      </c>
      <c r="K19" s="122">
        <f t="shared" si="2"/>
        <v>1.6817063166529942</v>
      </c>
      <c r="L19" s="122">
        <f t="shared" si="2"/>
        <v>1.257861635220126</v>
      </c>
      <c r="M19" s="122">
        <f t="shared" si="2"/>
        <v>1.7362740497419051</v>
      </c>
    </row>
    <row r="20" spans="1:13" ht="12" customHeight="1">
      <c r="A20" s="112" t="s">
        <v>52</v>
      </c>
      <c r="B20" s="217">
        <v>52</v>
      </c>
      <c r="C20" s="217">
        <v>37</v>
      </c>
      <c r="D20" s="217">
        <v>33</v>
      </c>
      <c r="E20" s="217">
        <v>25</v>
      </c>
      <c r="F20" s="217">
        <f t="shared" si="0"/>
        <v>147</v>
      </c>
      <c r="G20" s="187">
        <f t="shared" si="3"/>
        <v>-0.28846153846153844</v>
      </c>
      <c r="H20" s="187">
        <f t="shared" si="1"/>
        <v>-0.10810810810810811</v>
      </c>
      <c r="I20" s="187">
        <f t="shared" si="1"/>
        <v>-0.24242424242424243</v>
      </c>
      <c r="J20" s="122">
        <f t="shared" si="2"/>
        <v>2.2697512003491926</v>
      </c>
      <c r="K20" s="122">
        <f t="shared" si="2"/>
        <v>1.5176374077112387</v>
      </c>
      <c r="L20" s="122">
        <f t="shared" si="2"/>
        <v>1.3836477987421385</v>
      </c>
      <c r="M20" s="122">
        <f t="shared" si="2"/>
        <v>1.1731581417175034</v>
      </c>
    </row>
    <row r="21" spans="1:13" ht="12" customHeight="1">
      <c r="A21" s="112" t="s">
        <v>91</v>
      </c>
      <c r="B21" s="217">
        <v>30</v>
      </c>
      <c r="C21" s="217">
        <v>61</v>
      </c>
      <c r="D21" s="217">
        <v>29</v>
      </c>
      <c r="E21" s="217">
        <v>15</v>
      </c>
      <c r="F21" s="217">
        <f t="shared" si="0"/>
        <v>135</v>
      </c>
      <c r="G21" s="187">
        <f t="shared" si="3"/>
        <v>1.0333333333333334</v>
      </c>
      <c r="H21" s="187">
        <f t="shared" si="3"/>
        <v>-0.5245901639344263</v>
      </c>
      <c r="I21" s="187">
        <f t="shared" si="3"/>
        <v>-0.4827586206896552</v>
      </c>
      <c r="J21" s="122">
        <f t="shared" si="2"/>
        <v>1.3094718463553032</v>
      </c>
      <c r="K21" s="122">
        <f t="shared" si="2"/>
        <v>2.502050861361772</v>
      </c>
      <c r="L21" s="122">
        <f t="shared" si="2"/>
        <v>1.2159329140461215</v>
      </c>
      <c r="M21" s="122">
        <f t="shared" si="2"/>
        <v>0.7038948850305021</v>
      </c>
    </row>
    <row r="22" spans="1:13" ht="12" customHeight="1">
      <c r="A22" s="112" t="s">
        <v>50</v>
      </c>
      <c r="B22" s="217">
        <v>32</v>
      </c>
      <c r="C22" s="217">
        <v>40</v>
      </c>
      <c r="D22" s="217">
        <v>37</v>
      </c>
      <c r="E22" s="217">
        <v>24</v>
      </c>
      <c r="F22" s="217">
        <f t="shared" si="0"/>
        <v>133</v>
      </c>
      <c r="G22" s="187">
        <f t="shared" si="3"/>
        <v>0.25</v>
      </c>
      <c r="H22" s="187">
        <f t="shared" si="3"/>
        <v>-0.075</v>
      </c>
      <c r="I22" s="187">
        <f t="shared" si="3"/>
        <v>-0.35135135135135137</v>
      </c>
      <c r="J22" s="122">
        <f t="shared" si="2"/>
        <v>1.3967699694456568</v>
      </c>
      <c r="K22" s="122">
        <f t="shared" si="2"/>
        <v>1.6406890894175554</v>
      </c>
      <c r="L22" s="122">
        <f t="shared" si="2"/>
        <v>1.551362683438155</v>
      </c>
      <c r="M22" s="122">
        <f t="shared" si="2"/>
        <v>1.1262318160488034</v>
      </c>
    </row>
    <row r="23" spans="1:13" ht="12" customHeight="1">
      <c r="A23" s="112" t="s">
        <v>141</v>
      </c>
      <c r="B23" s="217">
        <v>31</v>
      </c>
      <c r="C23" s="217">
        <v>36</v>
      </c>
      <c r="D23" s="217">
        <v>28</v>
      </c>
      <c r="E23" s="217">
        <v>34</v>
      </c>
      <c r="F23" s="217">
        <f t="shared" si="0"/>
        <v>129</v>
      </c>
      <c r="G23" s="187">
        <f t="shared" si="3"/>
        <v>0.16129032258064516</v>
      </c>
      <c r="H23" s="187">
        <f t="shared" si="3"/>
        <v>-0.2222222222222222</v>
      </c>
      <c r="I23" s="187">
        <f t="shared" si="3"/>
        <v>0.21428571428571427</v>
      </c>
      <c r="J23" s="122">
        <f t="shared" si="2"/>
        <v>1.3531209079004802</v>
      </c>
      <c r="K23" s="122">
        <f t="shared" si="2"/>
        <v>1.4766201804757997</v>
      </c>
      <c r="L23" s="122">
        <f t="shared" si="2"/>
        <v>1.1740041928721174</v>
      </c>
      <c r="M23" s="122">
        <f t="shared" si="2"/>
        <v>1.5954950727358048</v>
      </c>
    </row>
    <row r="24" spans="1:13" ht="12" customHeight="1">
      <c r="A24" s="112" t="s">
        <v>66</v>
      </c>
      <c r="B24" s="217">
        <v>19</v>
      </c>
      <c r="C24" s="217">
        <v>23</v>
      </c>
      <c r="D24" s="217">
        <v>15</v>
      </c>
      <c r="E24" s="217">
        <v>32</v>
      </c>
      <c r="F24" s="217">
        <f t="shared" si="0"/>
        <v>89</v>
      </c>
      <c r="G24" s="187">
        <f t="shared" si="3"/>
        <v>0.21052631578947367</v>
      </c>
      <c r="H24" s="187">
        <f t="shared" si="3"/>
        <v>-0.34782608695652173</v>
      </c>
      <c r="I24" s="187">
        <f t="shared" si="3"/>
        <v>1.1333333333333333</v>
      </c>
      <c r="J24" s="122">
        <f t="shared" si="2"/>
        <v>0.8293321693583587</v>
      </c>
      <c r="K24" s="122">
        <f t="shared" si="2"/>
        <v>0.9433962264150944</v>
      </c>
      <c r="L24" s="122">
        <f t="shared" si="2"/>
        <v>0.628930817610063</v>
      </c>
      <c r="M24" s="122">
        <f t="shared" si="2"/>
        <v>1.5016424213984045</v>
      </c>
    </row>
    <row r="25" spans="1:13" ht="12" customHeight="1">
      <c r="A25" s="112" t="s">
        <v>78</v>
      </c>
      <c r="B25" s="219">
        <f>+B26-SUM(B5:B24)</f>
        <v>356</v>
      </c>
      <c r="C25" s="219">
        <f>+C26-SUM(C5:C24)</f>
        <v>411</v>
      </c>
      <c r="D25" s="219">
        <f>+D26-SUM(D5:D24)</f>
        <v>487</v>
      </c>
      <c r="E25" s="219">
        <f>+E26-SUM(E5:E24)</f>
        <v>370</v>
      </c>
      <c r="F25" s="219">
        <f>+F26-SUM(F5:F24)</f>
        <v>1624</v>
      </c>
      <c r="G25" s="187">
        <f t="shared" si="3"/>
        <v>0.1544943820224719</v>
      </c>
      <c r="H25" s="187">
        <f t="shared" si="3"/>
        <v>0.18491484184914841</v>
      </c>
      <c r="I25" s="187">
        <f t="shared" si="3"/>
        <v>-0.2402464065708419</v>
      </c>
      <c r="J25" s="122">
        <f t="shared" si="2"/>
        <v>15.539065910082932</v>
      </c>
      <c r="K25" s="122">
        <f t="shared" si="2"/>
        <v>16.85808039376538</v>
      </c>
      <c r="L25" s="122">
        <f t="shared" si="2"/>
        <v>20.41928721174004</v>
      </c>
      <c r="M25" s="122">
        <f t="shared" si="2"/>
        <v>17.36274049741905</v>
      </c>
    </row>
    <row r="26" spans="1:13" ht="12" customHeight="1">
      <c r="A26" s="123" t="s">
        <v>15</v>
      </c>
      <c r="B26" s="218">
        <v>2291</v>
      </c>
      <c r="C26" s="218">
        <v>2438</v>
      </c>
      <c r="D26" s="218">
        <v>2385</v>
      </c>
      <c r="E26" s="218">
        <v>2131</v>
      </c>
      <c r="F26" s="218">
        <f t="shared" si="0"/>
        <v>9245</v>
      </c>
      <c r="G26" s="194">
        <f>+(C26-B26)/B26</f>
        <v>0.06416412047140986</v>
      </c>
      <c r="H26" s="194">
        <f>+(D26-C26)/C26</f>
        <v>-0.021739130434782608</v>
      </c>
      <c r="I26" s="194">
        <f>+(E26-D26)/D26</f>
        <v>-0.10649895178197065</v>
      </c>
      <c r="J26" s="124">
        <f t="shared" si="2"/>
        <v>100</v>
      </c>
      <c r="K26" s="124">
        <f t="shared" si="2"/>
        <v>100</v>
      </c>
      <c r="L26" s="124">
        <f t="shared" si="2"/>
        <v>100</v>
      </c>
      <c r="M26" s="124">
        <f t="shared" si="2"/>
        <v>100</v>
      </c>
    </row>
    <row r="27" spans="1:13" ht="12" customHeight="1">
      <c r="A27" s="110"/>
      <c r="B27" s="110"/>
      <c r="C27" s="110"/>
      <c r="D27" s="110"/>
      <c r="E27" s="110"/>
      <c r="F27" s="110"/>
      <c r="G27" s="110"/>
      <c r="H27" s="110"/>
      <c r="I27" s="110"/>
      <c r="J27" s="110"/>
      <c r="K27" s="110"/>
      <c r="L27" s="110"/>
      <c r="M27" s="110"/>
    </row>
    <row r="28" spans="1:13" ht="12" customHeight="1">
      <c r="A28" s="243" t="s">
        <v>44</v>
      </c>
      <c r="B28" s="110"/>
      <c r="C28" s="110"/>
      <c r="D28" s="110"/>
      <c r="E28" s="110"/>
      <c r="F28" s="110"/>
      <c r="G28" s="110"/>
      <c r="H28" s="110"/>
      <c r="I28" s="110"/>
      <c r="J28" s="110"/>
      <c r="K28" s="110"/>
      <c r="L28" s="110"/>
      <c r="M28" s="110"/>
    </row>
    <row r="29" spans="1:13" ht="11.25">
      <c r="A29" s="258" t="s">
        <v>231</v>
      </c>
      <c r="B29" s="258"/>
      <c r="C29" s="258"/>
      <c r="D29" s="258"/>
      <c r="E29" s="258"/>
      <c r="F29" s="258"/>
      <c r="G29" s="258"/>
      <c r="H29" s="258"/>
      <c r="I29" s="258"/>
      <c r="J29" s="258"/>
      <c r="K29" s="258"/>
      <c r="L29" s="258"/>
      <c r="M29" s="258"/>
    </row>
    <row r="31" ht="11.25"/>
  </sheetData>
  <sheetProtection/>
  <mergeCells count="1">
    <mergeCell ref="A29:M29"/>
  </mergeCells>
  <printOptions gridLines="1" horizontalCentered="1"/>
  <pageMargins left="0.35433070866141736" right="0.35433070866141736" top="0.984251968503937" bottom="0.984251968503937" header="0.5118110236220472" footer="0.5118110236220472"/>
  <pageSetup fitToHeight="0" fitToWidth="1" horizontalDpi="200" verticalDpi="200" orientation="portrait" paperSize="9" scale="98" r:id="rId1"/>
  <ignoredErrors>
    <ignoredError sqref="F25" formula="1"/>
  </ignoredError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M26"/>
  <sheetViews>
    <sheetView zoomScale="130" zoomScaleNormal="130" zoomScalePageLayoutView="0" workbookViewId="0" topLeftCell="A1">
      <pane xSplit="1" ySplit="4" topLeftCell="B11"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0.28125" style="1" customWidth="1"/>
    <col min="2" max="5" width="7.28125" style="1" customWidth="1"/>
    <col min="6" max="6" width="7.421875" style="1" customWidth="1"/>
    <col min="7" max="7" width="6.140625" style="1" bestFit="1" customWidth="1"/>
    <col min="8" max="13" width="6.57421875" style="1" bestFit="1" customWidth="1"/>
    <col min="14" max="16384" width="9.140625" style="1" customWidth="1"/>
  </cols>
  <sheetData>
    <row r="1" spans="1:13" ht="15.75" customHeight="1">
      <c r="A1" s="70" t="s">
        <v>232</v>
      </c>
      <c r="B1" s="5"/>
      <c r="C1" s="5"/>
      <c r="D1" s="5"/>
      <c r="E1" s="5"/>
      <c r="F1" s="5"/>
      <c r="G1" s="5"/>
      <c r="H1" s="5"/>
      <c r="I1" s="5"/>
      <c r="J1" s="5"/>
      <c r="K1" s="5"/>
      <c r="L1" s="5"/>
      <c r="M1" s="5"/>
    </row>
    <row r="2" spans="1:13" ht="12" customHeight="1">
      <c r="A2" s="5"/>
      <c r="B2" s="5"/>
      <c r="C2" s="5"/>
      <c r="D2" s="5"/>
      <c r="E2" s="5"/>
      <c r="F2" s="5"/>
      <c r="G2" s="5"/>
      <c r="H2" s="5"/>
      <c r="I2" s="5"/>
      <c r="J2" s="5"/>
      <c r="K2" s="5"/>
      <c r="L2" s="5"/>
      <c r="M2" s="5"/>
    </row>
    <row r="3" spans="1:13" ht="12" customHeight="1">
      <c r="A3" s="113"/>
      <c r="B3" s="114" t="s">
        <v>42</v>
      </c>
      <c r="C3" s="115"/>
      <c r="D3" s="115"/>
      <c r="E3" s="115"/>
      <c r="F3" s="116"/>
      <c r="G3" s="126" t="s">
        <v>48</v>
      </c>
      <c r="H3" s="127"/>
      <c r="I3" s="128"/>
      <c r="J3" s="115" t="s">
        <v>43</v>
      </c>
      <c r="K3" s="115"/>
      <c r="L3" s="115"/>
      <c r="M3" s="115"/>
    </row>
    <row r="4" spans="1:13" ht="12" customHeight="1">
      <c r="A4" s="117" t="s">
        <v>47</v>
      </c>
      <c r="B4" s="118" t="s">
        <v>114</v>
      </c>
      <c r="C4" s="118" t="s">
        <v>115</v>
      </c>
      <c r="D4" s="118" t="s">
        <v>116</v>
      </c>
      <c r="E4" s="118" t="s">
        <v>117</v>
      </c>
      <c r="F4" s="118" t="s">
        <v>15</v>
      </c>
      <c r="G4" s="118" t="s">
        <v>161</v>
      </c>
      <c r="H4" s="118" t="s">
        <v>162</v>
      </c>
      <c r="I4" s="118" t="s">
        <v>163</v>
      </c>
      <c r="J4" s="118" t="s">
        <v>114</v>
      </c>
      <c r="K4" s="118" t="s">
        <v>115</v>
      </c>
      <c r="L4" s="118" t="s">
        <v>116</v>
      </c>
      <c r="M4" s="118" t="s">
        <v>117</v>
      </c>
    </row>
    <row r="5" spans="1:13" ht="12" customHeight="1">
      <c r="A5" s="119" t="s">
        <v>152</v>
      </c>
      <c r="B5" s="216">
        <v>273</v>
      </c>
      <c r="C5" s="216">
        <v>310</v>
      </c>
      <c r="D5" s="216">
        <v>431</v>
      </c>
      <c r="E5" s="216">
        <v>363</v>
      </c>
      <c r="F5" s="216">
        <f aca="true" t="shared" si="0" ref="F5:F24">SUM(B5:E5)</f>
        <v>1377</v>
      </c>
      <c r="G5" s="187">
        <f>IF(ISERROR(+(C5-B5)/B5),"..",(C5-B5)/B5)</f>
        <v>0.13553113553113552</v>
      </c>
      <c r="H5" s="187">
        <f>IF(ISERROR(+(D5-C5)/C5),"..",(D5-C5)/C5)</f>
        <v>0.3903225806451613</v>
      </c>
      <c r="I5" s="187">
        <f>IF(ISERROR(+(E5-D5)/D5),"..",(E5-D5)/D5)</f>
        <v>-0.15777262180974477</v>
      </c>
      <c r="J5" s="120">
        <f aca="true" t="shared" si="1" ref="J5:M26">+B5/B$26*100</f>
        <v>18.212141427618413</v>
      </c>
      <c r="K5" s="120">
        <f t="shared" si="1"/>
        <v>17.32811626607043</v>
      </c>
      <c r="L5" s="120">
        <f t="shared" si="1"/>
        <v>19.037102473498233</v>
      </c>
      <c r="M5" s="120">
        <f t="shared" si="1"/>
        <v>15.479744136460555</v>
      </c>
    </row>
    <row r="6" spans="1:13" ht="12" customHeight="1">
      <c r="A6" s="121" t="s">
        <v>52</v>
      </c>
      <c r="B6" s="216">
        <v>257</v>
      </c>
      <c r="C6" s="216">
        <v>218</v>
      </c>
      <c r="D6" s="216">
        <v>200</v>
      </c>
      <c r="E6" s="216">
        <v>173</v>
      </c>
      <c r="F6" s="216">
        <f t="shared" si="0"/>
        <v>848</v>
      </c>
      <c r="G6" s="187">
        <f aca="true" t="shared" si="2" ref="G6:I26">IF(ISERROR(+(C6-B6)/B6),"..",(C6-B6)/B6)</f>
        <v>-0.1517509727626459</v>
      </c>
      <c r="H6" s="187">
        <f t="shared" si="2"/>
        <v>-0.08256880733944955</v>
      </c>
      <c r="I6" s="187">
        <f t="shared" si="2"/>
        <v>-0.135</v>
      </c>
      <c r="J6" s="120">
        <f t="shared" si="1"/>
        <v>17.1447631754503</v>
      </c>
      <c r="K6" s="120">
        <f t="shared" si="1"/>
        <v>12.18557853549469</v>
      </c>
      <c r="L6" s="120">
        <f t="shared" si="1"/>
        <v>8.8339222614841</v>
      </c>
      <c r="M6" s="120">
        <f t="shared" si="1"/>
        <v>7.377398720682303</v>
      </c>
    </row>
    <row r="7" spans="1:13" ht="12" customHeight="1">
      <c r="A7" s="112" t="s">
        <v>68</v>
      </c>
      <c r="B7" s="217">
        <v>112</v>
      </c>
      <c r="C7" s="217">
        <v>118</v>
      </c>
      <c r="D7" s="217">
        <v>164</v>
      </c>
      <c r="E7" s="217">
        <v>214</v>
      </c>
      <c r="F7" s="217">
        <f t="shared" si="0"/>
        <v>608</v>
      </c>
      <c r="G7" s="187">
        <f t="shared" si="2"/>
        <v>0.05357142857142857</v>
      </c>
      <c r="H7" s="187">
        <f t="shared" si="2"/>
        <v>0.3898305084745763</v>
      </c>
      <c r="I7" s="187">
        <f t="shared" si="2"/>
        <v>0.3048780487804878</v>
      </c>
      <c r="J7" s="122">
        <f t="shared" si="1"/>
        <v>7.471647765176785</v>
      </c>
      <c r="K7" s="122">
        <f t="shared" si="1"/>
        <v>6.595863610955842</v>
      </c>
      <c r="L7" s="122">
        <f t="shared" si="1"/>
        <v>7.243816254416961</v>
      </c>
      <c r="M7" s="122">
        <f t="shared" si="1"/>
        <v>9.125799573560768</v>
      </c>
    </row>
    <row r="8" spans="1:13" ht="12" customHeight="1">
      <c r="A8" s="112" t="s">
        <v>80</v>
      </c>
      <c r="B8" s="217">
        <v>73</v>
      </c>
      <c r="C8" s="217">
        <v>115</v>
      </c>
      <c r="D8" s="217">
        <v>171</v>
      </c>
      <c r="E8" s="217">
        <v>215</v>
      </c>
      <c r="F8" s="217">
        <f t="shared" si="0"/>
        <v>574</v>
      </c>
      <c r="G8" s="187">
        <f t="shared" si="2"/>
        <v>0.5753424657534246</v>
      </c>
      <c r="H8" s="187">
        <f t="shared" si="2"/>
        <v>0.48695652173913045</v>
      </c>
      <c r="I8" s="187">
        <f t="shared" si="2"/>
        <v>0.2573099415204678</v>
      </c>
      <c r="J8" s="122">
        <f t="shared" si="1"/>
        <v>4.869913275517011</v>
      </c>
      <c r="K8" s="122">
        <f t="shared" si="1"/>
        <v>6.428172163219675</v>
      </c>
      <c r="L8" s="122">
        <f t="shared" si="1"/>
        <v>7.553003533568904</v>
      </c>
      <c r="M8" s="122">
        <f t="shared" si="1"/>
        <v>9.168443496801707</v>
      </c>
    </row>
    <row r="9" spans="1:13" ht="12" customHeight="1">
      <c r="A9" s="112" t="s">
        <v>63</v>
      </c>
      <c r="B9" s="217">
        <v>136</v>
      </c>
      <c r="C9" s="217">
        <v>132</v>
      </c>
      <c r="D9" s="217">
        <v>150</v>
      </c>
      <c r="E9" s="217">
        <v>88</v>
      </c>
      <c r="F9" s="217">
        <f t="shared" si="0"/>
        <v>506</v>
      </c>
      <c r="G9" s="187">
        <f t="shared" si="2"/>
        <v>-0.029411764705882353</v>
      </c>
      <c r="H9" s="187">
        <f t="shared" si="2"/>
        <v>0.13636363636363635</v>
      </c>
      <c r="I9" s="187">
        <f t="shared" si="2"/>
        <v>-0.41333333333333333</v>
      </c>
      <c r="J9" s="122">
        <f t="shared" si="1"/>
        <v>9.072715143428953</v>
      </c>
      <c r="K9" s="122">
        <f t="shared" si="1"/>
        <v>7.378423700391281</v>
      </c>
      <c r="L9" s="122">
        <f t="shared" si="1"/>
        <v>6.625441696113074</v>
      </c>
      <c r="M9" s="122">
        <f t="shared" si="1"/>
        <v>3.7526652452025586</v>
      </c>
    </row>
    <row r="10" spans="1:13" ht="12" customHeight="1">
      <c r="A10" s="112" t="s">
        <v>93</v>
      </c>
      <c r="B10" s="217">
        <v>118</v>
      </c>
      <c r="C10" s="217">
        <v>91</v>
      </c>
      <c r="D10" s="217">
        <v>118</v>
      </c>
      <c r="E10" s="217">
        <v>125</v>
      </c>
      <c r="F10" s="217">
        <f t="shared" si="0"/>
        <v>452</v>
      </c>
      <c r="G10" s="187">
        <f t="shared" si="2"/>
        <v>-0.2288135593220339</v>
      </c>
      <c r="H10" s="187">
        <f t="shared" si="2"/>
        <v>0.2967032967032967</v>
      </c>
      <c r="I10" s="187">
        <f t="shared" si="2"/>
        <v>0.059322033898305086</v>
      </c>
      <c r="J10" s="122">
        <f t="shared" si="1"/>
        <v>7.871914609739826</v>
      </c>
      <c r="K10" s="122">
        <f t="shared" si="1"/>
        <v>5.086640581330352</v>
      </c>
      <c r="L10" s="122">
        <f t="shared" si="1"/>
        <v>5.212014134275619</v>
      </c>
      <c r="M10" s="122">
        <f t="shared" si="1"/>
        <v>5.330490405117271</v>
      </c>
    </row>
    <row r="11" spans="1:13" ht="12" customHeight="1">
      <c r="A11" s="112" t="s">
        <v>59</v>
      </c>
      <c r="B11" s="217">
        <v>28</v>
      </c>
      <c r="C11" s="217">
        <v>73</v>
      </c>
      <c r="D11" s="217">
        <v>122</v>
      </c>
      <c r="E11" s="217">
        <v>192</v>
      </c>
      <c r="F11" s="217">
        <f t="shared" si="0"/>
        <v>415</v>
      </c>
      <c r="G11" s="187">
        <f t="shared" si="2"/>
        <v>1.6071428571428572</v>
      </c>
      <c r="H11" s="187">
        <f t="shared" si="2"/>
        <v>0.6712328767123288</v>
      </c>
      <c r="I11" s="187">
        <f t="shared" si="2"/>
        <v>0.5737704918032787</v>
      </c>
      <c r="J11" s="122">
        <f t="shared" si="1"/>
        <v>1.8679119412941962</v>
      </c>
      <c r="K11" s="122">
        <f t="shared" si="1"/>
        <v>4.08049189491336</v>
      </c>
      <c r="L11" s="122">
        <f t="shared" si="1"/>
        <v>5.3886925795053005</v>
      </c>
      <c r="M11" s="122">
        <f t="shared" si="1"/>
        <v>8.187633262260128</v>
      </c>
    </row>
    <row r="12" spans="1:13" ht="12" customHeight="1">
      <c r="A12" s="112" t="s">
        <v>64</v>
      </c>
      <c r="B12" s="217">
        <v>42</v>
      </c>
      <c r="C12" s="217">
        <v>71</v>
      </c>
      <c r="D12" s="217">
        <v>107</v>
      </c>
      <c r="E12" s="217">
        <v>126</v>
      </c>
      <c r="F12" s="217">
        <f t="shared" si="0"/>
        <v>346</v>
      </c>
      <c r="G12" s="187">
        <f t="shared" si="2"/>
        <v>0.6904761904761905</v>
      </c>
      <c r="H12" s="187">
        <f t="shared" si="2"/>
        <v>0.5070422535211268</v>
      </c>
      <c r="I12" s="187">
        <f t="shared" si="2"/>
        <v>0.17757009345794392</v>
      </c>
      <c r="J12" s="122">
        <f t="shared" si="1"/>
        <v>2.801867911941294</v>
      </c>
      <c r="K12" s="122">
        <f t="shared" si="1"/>
        <v>3.968697596422582</v>
      </c>
      <c r="L12" s="122">
        <f t="shared" si="1"/>
        <v>4.726148409893993</v>
      </c>
      <c r="M12" s="122">
        <f t="shared" si="1"/>
        <v>5.3731343283582085</v>
      </c>
    </row>
    <row r="13" spans="1:13" ht="12" customHeight="1">
      <c r="A13" s="112" t="s">
        <v>126</v>
      </c>
      <c r="B13" s="217">
        <v>14</v>
      </c>
      <c r="C13" s="217">
        <v>65</v>
      </c>
      <c r="D13" s="217">
        <v>150</v>
      </c>
      <c r="E13" s="217">
        <v>66</v>
      </c>
      <c r="F13" s="217">
        <f t="shared" si="0"/>
        <v>295</v>
      </c>
      <c r="G13" s="187">
        <f t="shared" si="2"/>
        <v>3.642857142857143</v>
      </c>
      <c r="H13" s="187">
        <f t="shared" si="2"/>
        <v>1.3076923076923077</v>
      </c>
      <c r="I13" s="187">
        <f t="shared" si="2"/>
        <v>-0.56</v>
      </c>
      <c r="J13" s="122">
        <f t="shared" si="1"/>
        <v>0.9339559706470981</v>
      </c>
      <c r="K13" s="122">
        <f t="shared" si="1"/>
        <v>3.633314700950251</v>
      </c>
      <c r="L13" s="122">
        <f t="shared" si="1"/>
        <v>6.625441696113074</v>
      </c>
      <c r="M13" s="122">
        <f t="shared" si="1"/>
        <v>2.814498933901919</v>
      </c>
    </row>
    <row r="14" spans="1:13" ht="12" customHeight="1">
      <c r="A14" s="112" t="s">
        <v>70</v>
      </c>
      <c r="B14" s="217">
        <v>50</v>
      </c>
      <c r="C14" s="217">
        <v>83</v>
      </c>
      <c r="D14" s="217">
        <v>88</v>
      </c>
      <c r="E14" s="217">
        <v>68</v>
      </c>
      <c r="F14" s="217">
        <f t="shared" si="0"/>
        <v>289</v>
      </c>
      <c r="G14" s="187">
        <f t="shared" si="2"/>
        <v>0.66</v>
      </c>
      <c r="H14" s="187">
        <f t="shared" si="2"/>
        <v>0.060240963855421686</v>
      </c>
      <c r="I14" s="187">
        <f t="shared" si="2"/>
        <v>-0.22727272727272727</v>
      </c>
      <c r="J14" s="122">
        <f t="shared" si="1"/>
        <v>3.3355570380253505</v>
      </c>
      <c r="K14" s="122">
        <f t="shared" si="1"/>
        <v>4.639463387367244</v>
      </c>
      <c r="L14" s="122">
        <f t="shared" si="1"/>
        <v>3.8869257950530036</v>
      </c>
      <c r="M14" s="122">
        <f t="shared" si="1"/>
        <v>2.8997867803837956</v>
      </c>
    </row>
    <row r="15" spans="1:13" ht="12" customHeight="1">
      <c r="A15" s="112" t="s">
        <v>54</v>
      </c>
      <c r="B15" s="217">
        <v>63</v>
      </c>
      <c r="C15" s="217">
        <v>56</v>
      </c>
      <c r="D15" s="217">
        <v>60</v>
      </c>
      <c r="E15" s="217">
        <v>86</v>
      </c>
      <c r="F15" s="217">
        <f t="shared" si="0"/>
        <v>265</v>
      </c>
      <c r="G15" s="187">
        <f t="shared" si="2"/>
        <v>-0.1111111111111111</v>
      </c>
      <c r="H15" s="187">
        <f t="shared" si="2"/>
        <v>0.07142857142857142</v>
      </c>
      <c r="I15" s="187">
        <f t="shared" si="2"/>
        <v>0.43333333333333335</v>
      </c>
      <c r="J15" s="122">
        <f t="shared" si="1"/>
        <v>4.202801867911941</v>
      </c>
      <c r="K15" s="122">
        <f t="shared" si="1"/>
        <v>3.130240357741755</v>
      </c>
      <c r="L15" s="122">
        <f t="shared" si="1"/>
        <v>2.65017667844523</v>
      </c>
      <c r="M15" s="122">
        <f t="shared" si="1"/>
        <v>3.6673773987206824</v>
      </c>
    </row>
    <row r="16" spans="1:13" ht="12" customHeight="1">
      <c r="A16" s="112" t="s">
        <v>66</v>
      </c>
      <c r="B16" s="217">
        <v>50</v>
      </c>
      <c r="C16" s="217">
        <v>60</v>
      </c>
      <c r="D16" s="217">
        <v>34</v>
      </c>
      <c r="E16" s="217">
        <v>68</v>
      </c>
      <c r="F16" s="217">
        <f t="shared" si="0"/>
        <v>212</v>
      </c>
      <c r="G16" s="187">
        <f t="shared" si="2"/>
        <v>0.2</v>
      </c>
      <c r="H16" s="187">
        <f t="shared" si="2"/>
        <v>-0.43333333333333335</v>
      </c>
      <c r="I16" s="187">
        <f t="shared" si="2"/>
        <v>1</v>
      </c>
      <c r="J16" s="122">
        <f t="shared" si="1"/>
        <v>3.3355570380253505</v>
      </c>
      <c r="K16" s="122">
        <f t="shared" si="1"/>
        <v>3.3538289547233093</v>
      </c>
      <c r="L16" s="122">
        <f t="shared" si="1"/>
        <v>1.5017667844522968</v>
      </c>
      <c r="M16" s="122">
        <f t="shared" si="1"/>
        <v>2.8997867803837956</v>
      </c>
    </row>
    <row r="17" spans="1:13" ht="12" customHeight="1">
      <c r="A17" s="112" t="s">
        <v>75</v>
      </c>
      <c r="B17" s="217">
        <v>30</v>
      </c>
      <c r="C17" s="217">
        <v>58</v>
      </c>
      <c r="D17" s="217">
        <v>36</v>
      </c>
      <c r="E17" s="217">
        <v>53</v>
      </c>
      <c r="F17" s="217">
        <f t="shared" si="0"/>
        <v>177</v>
      </c>
      <c r="G17" s="187">
        <f t="shared" si="2"/>
        <v>0.9333333333333333</v>
      </c>
      <c r="H17" s="187">
        <f t="shared" si="2"/>
        <v>-0.3793103448275862</v>
      </c>
      <c r="I17" s="187">
        <f t="shared" si="2"/>
        <v>0.4722222222222222</v>
      </c>
      <c r="J17" s="122">
        <f t="shared" si="1"/>
        <v>2.0013342228152102</v>
      </c>
      <c r="K17" s="122">
        <f t="shared" si="1"/>
        <v>3.242034656232532</v>
      </c>
      <c r="L17" s="122">
        <f t="shared" si="1"/>
        <v>1.5901060070671376</v>
      </c>
      <c r="M17" s="122">
        <f t="shared" si="1"/>
        <v>2.260127931769723</v>
      </c>
    </row>
    <row r="18" spans="1:13" ht="12" customHeight="1">
      <c r="A18" s="112" t="s">
        <v>83</v>
      </c>
      <c r="B18" s="217">
        <v>23</v>
      </c>
      <c r="C18" s="217">
        <v>32</v>
      </c>
      <c r="D18" s="217">
        <v>51</v>
      </c>
      <c r="E18" s="217">
        <v>61</v>
      </c>
      <c r="F18" s="217">
        <f t="shared" si="0"/>
        <v>167</v>
      </c>
      <c r="G18" s="187">
        <f t="shared" si="2"/>
        <v>0.391304347826087</v>
      </c>
      <c r="H18" s="187">
        <f t="shared" si="2"/>
        <v>0.59375</v>
      </c>
      <c r="I18" s="187">
        <f t="shared" si="2"/>
        <v>0.19607843137254902</v>
      </c>
      <c r="J18" s="122">
        <f t="shared" si="1"/>
        <v>1.534356237491661</v>
      </c>
      <c r="K18" s="122">
        <f t="shared" si="1"/>
        <v>1.7887087758524316</v>
      </c>
      <c r="L18" s="122">
        <f t="shared" si="1"/>
        <v>2.2526501766784452</v>
      </c>
      <c r="M18" s="122">
        <f t="shared" si="1"/>
        <v>2.601279317697228</v>
      </c>
    </row>
    <row r="19" spans="1:13" ht="12" customHeight="1">
      <c r="A19" s="112" t="s">
        <v>95</v>
      </c>
      <c r="B19" s="217">
        <v>5</v>
      </c>
      <c r="C19" s="217">
        <v>8</v>
      </c>
      <c r="D19" s="217">
        <v>21</v>
      </c>
      <c r="E19" s="217">
        <v>108</v>
      </c>
      <c r="F19" s="217">
        <f t="shared" si="0"/>
        <v>142</v>
      </c>
      <c r="G19" s="187">
        <f t="shared" si="2"/>
        <v>0.6</v>
      </c>
      <c r="H19" s="187">
        <f t="shared" si="2"/>
        <v>1.625</v>
      </c>
      <c r="I19" s="187">
        <f t="shared" si="2"/>
        <v>4.142857142857143</v>
      </c>
      <c r="J19" s="122">
        <f t="shared" si="1"/>
        <v>0.333555703802535</v>
      </c>
      <c r="K19" s="122">
        <f t="shared" si="1"/>
        <v>0.4471771939631079</v>
      </c>
      <c r="L19" s="122">
        <f t="shared" si="1"/>
        <v>0.9275618374558304</v>
      </c>
      <c r="M19" s="122">
        <f t="shared" si="1"/>
        <v>4.605543710021322</v>
      </c>
    </row>
    <row r="20" spans="1:13" ht="12" customHeight="1">
      <c r="A20" s="112" t="s">
        <v>144</v>
      </c>
      <c r="B20" s="217">
        <v>29</v>
      </c>
      <c r="C20" s="217">
        <v>52</v>
      </c>
      <c r="D20" s="217">
        <v>26</v>
      </c>
      <c r="E20" s="217">
        <v>24</v>
      </c>
      <c r="F20" s="217">
        <f t="shared" si="0"/>
        <v>131</v>
      </c>
      <c r="G20" s="187">
        <f t="shared" si="2"/>
        <v>0.7931034482758621</v>
      </c>
      <c r="H20" s="187">
        <f t="shared" si="2"/>
        <v>-0.5</v>
      </c>
      <c r="I20" s="187">
        <f t="shared" si="2"/>
        <v>-0.07692307692307693</v>
      </c>
      <c r="J20" s="122">
        <f t="shared" si="1"/>
        <v>1.9346230820547032</v>
      </c>
      <c r="K20" s="122">
        <f t="shared" si="1"/>
        <v>2.9066517607602016</v>
      </c>
      <c r="L20" s="122">
        <f t="shared" si="1"/>
        <v>1.1484098939929328</v>
      </c>
      <c r="M20" s="122">
        <f t="shared" si="1"/>
        <v>1.023454157782516</v>
      </c>
    </row>
    <row r="21" spans="1:13" ht="12" customHeight="1">
      <c r="A21" s="112" t="s">
        <v>143</v>
      </c>
      <c r="B21" s="217">
        <v>15</v>
      </c>
      <c r="C21" s="217">
        <v>28</v>
      </c>
      <c r="D21" s="217">
        <v>28</v>
      </c>
      <c r="E21" s="217">
        <v>44</v>
      </c>
      <c r="F21" s="217">
        <f t="shared" si="0"/>
        <v>115</v>
      </c>
      <c r="G21" s="220">
        <f t="shared" si="2"/>
        <v>0.8666666666666667</v>
      </c>
      <c r="H21" s="187">
        <f t="shared" si="2"/>
        <v>0</v>
      </c>
      <c r="I21" s="187">
        <f t="shared" si="2"/>
        <v>0.5714285714285714</v>
      </c>
      <c r="J21" s="122">
        <f t="shared" si="1"/>
        <v>1.0006671114076051</v>
      </c>
      <c r="K21" s="122">
        <f t="shared" si="1"/>
        <v>1.5651201788708775</v>
      </c>
      <c r="L21" s="122">
        <f t="shared" si="1"/>
        <v>1.2367491166077738</v>
      </c>
      <c r="M21" s="122">
        <f t="shared" si="1"/>
        <v>1.8763326226012793</v>
      </c>
    </row>
    <row r="22" spans="1:13" ht="12" customHeight="1">
      <c r="A22" s="112" t="s">
        <v>94</v>
      </c>
      <c r="B22" s="217">
        <v>19</v>
      </c>
      <c r="C22" s="217">
        <v>14</v>
      </c>
      <c r="D22" s="217">
        <v>28</v>
      </c>
      <c r="E22" s="217">
        <v>26</v>
      </c>
      <c r="F22" s="217">
        <f t="shared" si="0"/>
        <v>87</v>
      </c>
      <c r="G22" s="187">
        <f t="shared" si="2"/>
        <v>-0.2631578947368421</v>
      </c>
      <c r="H22" s="187">
        <f t="shared" si="2"/>
        <v>1</v>
      </c>
      <c r="I22" s="187">
        <f t="shared" si="2"/>
        <v>-0.07142857142857142</v>
      </c>
      <c r="J22" s="122">
        <f t="shared" si="1"/>
        <v>1.267511674449633</v>
      </c>
      <c r="K22" s="122">
        <f t="shared" si="1"/>
        <v>0.7825600894354388</v>
      </c>
      <c r="L22" s="122">
        <f t="shared" si="1"/>
        <v>1.2367491166077738</v>
      </c>
      <c r="M22" s="122">
        <f t="shared" si="1"/>
        <v>1.1087420042643923</v>
      </c>
    </row>
    <row r="23" spans="1:13" ht="12" customHeight="1">
      <c r="A23" s="112" t="s">
        <v>118</v>
      </c>
      <c r="B23" s="217">
        <v>18</v>
      </c>
      <c r="C23" s="217">
        <v>15</v>
      </c>
      <c r="D23" s="217">
        <v>27</v>
      </c>
      <c r="E23" s="217">
        <v>25</v>
      </c>
      <c r="F23" s="217">
        <f t="shared" si="0"/>
        <v>85</v>
      </c>
      <c r="G23" s="187">
        <f t="shared" si="2"/>
        <v>-0.16666666666666666</v>
      </c>
      <c r="H23" s="220">
        <f t="shared" si="2"/>
        <v>0.8</v>
      </c>
      <c r="I23" s="220">
        <f t="shared" si="2"/>
        <v>-0.07407407407407407</v>
      </c>
      <c r="J23" s="122">
        <f t="shared" si="1"/>
        <v>1.200800533689126</v>
      </c>
      <c r="K23" s="122">
        <f t="shared" si="1"/>
        <v>0.8384572386808273</v>
      </c>
      <c r="L23" s="122">
        <f t="shared" si="1"/>
        <v>1.1925795053003534</v>
      </c>
      <c r="M23" s="122">
        <f t="shared" si="1"/>
        <v>1.0660980810234542</v>
      </c>
    </row>
    <row r="24" spans="1:13" ht="12" customHeight="1">
      <c r="A24" s="112" t="s">
        <v>85</v>
      </c>
      <c r="B24" s="217">
        <v>20</v>
      </c>
      <c r="C24" s="217">
        <v>22</v>
      </c>
      <c r="D24" s="217">
        <v>20</v>
      </c>
      <c r="E24" s="217">
        <v>19</v>
      </c>
      <c r="F24" s="217">
        <f t="shared" si="0"/>
        <v>81</v>
      </c>
      <c r="G24" s="187">
        <f t="shared" si="2"/>
        <v>0.1</v>
      </c>
      <c r="H24" s="187">
        <f t="shared" si="2"/>
        <v>-0.09090909090909091</v>
      </c>
      <c r="I24" s="187">
        <f t="shared" si="2"/>
        <v>-0.05</v>
      </c>
      <c r="J24" s="122">
        <f t="shared" si="1"/>
        <v>1.33422281521014</v>
      </c>
      <c r="K24" s="122">
        <f t="shared" si="1"/>
        <v>1.2297372833985467</v>
      </c>
      <c r="L24" s="122">
        <f t="shared" si="1"/>
        <v>0.88339222614841</v>
      </c>
      <c r="M24" s="122">
        <f t="shared" si="1"/>
        <v>0.810234541577825</v>
      </c>
    </row>
    <row r="25" spans="1:13" ht="12" customHeight="1">
      <c r="A25" s="112" t="s">
        <v>78</v>
      </c>
      <c r="B25" s="219">
        <f>+B26-SUM(B5:B24)</f>
        <v>124</v>
      </c>
      <c r="C25" s="219">
        <f>+C26-SUM(C5:C24)</f>
        <v>168</v>
      </c>
      <c r="D25" s="219">
        <f>+D26-SUM(D5:D24)</f>
        <v>232</v>
      </c>
      <c r="E25" s="219">
        <f>+E26-SUM(E5:E24)</f>
        <v>201</v>
      </c>
      <c r="F25" s="219">
        <f>+F26-SUM(F5:F24)</f>
        <v>725</v>
      </c>
      <c r="G25" s="187">
        <f t="shared" si="2"/>
        <v>0.3548387096774194</v>
      </c>
      <c r="H25" s="187">
        <f t="shared" si="2"/>
        <v>0.38095238095238093</v>
      </c>
      <c r="I25" s="187">
        <f t="shared" si="2"/>
        <v>-0.1336206896551724</v>
      </c>
      <c r="J25" s="122">
        <f t="shared" si="1"/>
        <v>8.272181454302869</v>
      </c>
      <c r="K25" s="122">
        <f t="shared" si="1"/>
        <v>9.390721073225265</v>
      </c>
      <c r="L25" s="122">
        <f t="shared" si="1"/>
        <v>10.247349823321555</v>
      </c>
      <c r="M25" s="122">
        <f t="shared" si="1"/>
        <v>8.571428571428571</v>
      </c>
    </row>
    <row r="26" spans="1:13" ht="12" customHeight="1">
      <c r="A26" s="123" t="s">
        <v>15</v>
      </c>
      <c r="B26" s="218">
        <v>1499</v>
      </c>
      <c r="C26" s="218">
        <v>1789</v>
      </c>
      <c r="D26" s="218">
        <v>2264</v>
      </c>
      <c r="E26" s="218">
        <v>2345</v>
      </c>
      <c r="F26" s="218">
        <f>SUM(B26:E26)</f>
        <v>7897</v>
      </c>
      <c r="G26" s="194">
        <f t="shared" si="2"/>
        <v>0.1934623082054703</v>
      </c>
      <c r="H26" s="194">
        <f t="shared" si="2"/>
        <v>0.2655114589155953</v>
      </c>
      <c r="I26" s="194">
        <f t="shared" si="2"/>
        <v>0.0357773851590106</v>
      </c>
      <c r="J26" s="124">
        <f t="shared" si="1"/>
        <v>100</v>
      </c>
      <c r="K26" s="124">
        <f t="shared" si="1"/>
        <v>100</v>
      </c>
      <c r="L26" s="124">
        <f t="shared" si="1"/>
        <v>100</v>
      </c>
      <c r="M26" s="124">
        <f t="shared" si="1"/>
        <v>100</v>
      </c>
    </row>
  </sheetData>
  <sheetProtection/>
  <printOptions gridLines="1" horizontalCentered="1"/>
  <pageMargins left="0.35433070866141736" right="0.35433070866141736" top="0.984251968503937" bottom="0.984251968503937" header="0.5118110236220472" footer="0.5118110236220472"/>
  <pageSetup fitToHeight="0" fitToWidth="1" horizontalDpi="200" verticalDpi="200" orientation="portrait" paperSize="9" scale="96" r:id="rId1"/>
  <ignoredErrors>
    <ignoredError sqref="F25" formula="1"/>
  </ignoredError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Q79"/>
  <sheetViews>
    <sheetView view="pageBreakPreview" zoomScale="130" zoomScaleSheetLayoutView="130" zoomScalePageLayoutView="0" workbookViewId="0" topLeftCell="A1">
      <pane ySplit="3" topLeftCell="A57" activePane="bottomLeft" state="frozen"/>
      <selection pane="topLeft" activeCell="A1" sqref="A1"/>
      <selection pane="bottomLeft" activeCell="A79" sqref="A79"/>
    </sheetView>
  </sheetViews>
  <sheetFormatPr defaultColWidth="8.8515625" defaultRowHeight="12.75"/>
  <cols>
    <col min="1" max="1" width="17.28125" style="52" customWidth="1"/>
    <col min="2" max="2" width="6.00390625" style="52" bestFit="1" customWidth="1"/>
    <col min="3" max="3" width="6.8515625" style="52" bestFit="1" customWidth="1"/>
    <col min="4" max="4" width="5.7109375" style="52" customWidth="1"/>
    <col min="5" max="5" width="6.421875" style="52" bestFit="1" customWidth="1"/>
    <col min="6" max="6" width="6.28125" style="52" customWidth="1"/>
    <col min="7" max="8" width="6.140625" style="52" bestFit="1" customWidth="1"/>
    <col min="9" max="9" width="6.421875" style="52" bestFit="1" customWidth="1"/>
    <col min="10" max="10" width="6.28125" style="52" bestFit="1" customWidth="1"/>
    <col min="11" max="12" width="7.7109375" style="52" bestFit="1" customWidth="1"/>
    <col min="13" max="13" width="6.8515625" style="52" bestFit="1" customWidth="1"/>
    <col min="14" max="14" width="8.140625" style="52" bestFit="1" customWidth="1"/>
    <col min="15" max="15" width="6.7109375" style="52" customWidth="1"/>
    <col min="16" max="16" width="6.8515625" style="52" bestFit="1" customWidth="1"/>
    <col min="17" max="17" width="5.7109375" style="52" customWidth="1"/>
    <col min="18" max="16384" width="8.8515625" style="52" customWidth="1"/>
  </cols>
  <sheetData>
    <row r="1" spans="1:17" ht="17.25" customHeight="1">
      <c r="A1" s="69" t="s">
        <v>233</v>
      </c>
      <c r="B1" s="78"/>
      <c r="C1" s="78"/>
      <c r="D1" s="78"/>
      <c r="E1" s="78"/>
      <c r="F1" s="78"/>
      <c r="G1" s="78"/>
      <c r="H1" s="78"/>
      <c r="I1" s="78"/>
      <c r="J1" s="78"/>
      <c r="K1" s="78"/>
      <c r="L1" s="78"/>
      <c r="M1" s="78"/>
      <c r="N1" s="78"/>
      <c r="O1" s="78"/>
      <c r="P1" s="78"/>
      <c r="Q1" s="78"/>
    </row>
    <row r="2" spans="1:17" ht="12">
      <c r="A2" s="79" t="s">
        <v>2</v>
      </c>
      <c r="B2" s="78"/>
      <c r="C2" s="78"/>
      <c r="D2" s="78"/>
      <c r="E2" s="78"/>
      <c r="F2" s="78"/>
      <c r="G2" s="78"/>
      <c r="H2" s="78"/>
      <c r="I2" s="78"/>
      <c r="J2" s="78"/>
      <c r="K2" s="78"/>
      <c r="L2" s="78"/>
      <c r="M2" s="78"/>
      <c r="N2" s="78"/>
      <c r="O2" s="78"/>
      <c r="P2" s="78"/>
      <c r="Q2" s="78"/>
    </row>
    <row r="3" spans="1:17" ht="12">
      <c r="A3" s="79" t="s">
        <v>184</v>
      </c>
      <c r="B3" s="78"/>
      <c r="C3" s="78"/>
      <c r="D3" s="78"/>
      <c r="E3" s="78"/>
      <c r="F3" s="78"/>
      <c r="G3" s="78"/>
      <c r="H3" s="78"/>
      <c r="I3" s="78"/>
      <c r="J3" s="78"/>
      <c r="K3" s="78"/>
      <c r="L3" s="78"/>
      <c r="M3" s="78"/>
      <c r="N3" s="78"/>
      <c r="O3" s="78"/>
      <c r="P3" s="78"/>
      <c r="Q3" s="78"/>
    </row>
    <row r="4" spans="1:17" ht="12">
      <c r="A4" s="78"/>
      <c r="B4" s="78"/>
      <c r="C4" s="78"/>
      <c r="D4" s="78"/>
      <c r="E4" s="78"/>
      <c r="F4" s="78"/>
      <c r="G4" s="78"/>
      <c r="H4" s="78"/>
      <c r="I4" s="78"/>
      <c r="J4" s="78"/>
      <c r="K4" s="78"/>
      <c r="L4" s="78"/>
      <c r="M4" s="78"/>
      <c r="N4" s="78"/>
      <c r="O4" s="78"/>
      <c r="P4" s="78"/>
      <c r="Q4" s="78"/>
    </row>
    <row r="5" spans="1:17" s="81" customFormat="1" ht="22.5" customHeight="1">
      <c r="A5" s="35" t="s">
        <v>47</v>
      </c>
      <c r="B5" s="80" t="s">
        <v>73</v>
      </c>
      <c r="C5" s="80" t="s">
        <v>285</v>
      </c>
      <c r="D5" s="80" t="s">
        <v>16</v>
      </c>
      <c r="E5" s="80" t="s">
        <v>17</v>
      </c>
      <c r="F5" s="80" t="s">
        <v>111</v>
      </c>
      <c r="G5" s="80" t="s">
        <v>18</v>
      </c>
      <c r="H5" s="80" t="s">
        <v>39</v>
      </c>
      <c r="I5" s="80" t="s">
        <v>77</v>
      </c>
      <c r="J5" s="80" t="s">
        <v>88</v>
      </c>
      <c r="K5" s="80" t="s">
        <v>19</v>
      </c>
      <c r="L5" s="80" t="s">
        <v>20</v>
      </c>
      <c r="M5" s="80" t="s">
        <v>97</v>
      </c>
      <c r="N5" s="80" t="s">
        <v>21</v>
      </c>
      <c r="O5" s="80" t="s">
        <v>22</v>
      </c>
      <c r="P5" s="80" t="s">
        <v>23</v>
      </c>
      <c r="Q5" s="78"/>
    </row>
    <row r="6" spans="1:17" ht="12" customHeight="1">
      <c r="A6" s="82" t="s">
        <v>66</v>
      </c>
      <c r="B6" s="83">
        <v>70</v>
      </c>
      <c r="C6" s="83">
        <v>27</v>
      </c>
      <c r="D6" s="83">
        <v>3481</v>
      </c>
      <c r="E6" s="83">
        <v>1025</v>
      </c>
      <c r="F6" s="83" t="s">
        <v>112</v>
      </c>
      <c r="G6" s="83">
        <v>2101</v>
      </c>
      <c r="H6" s="83">
        <v>159</v>
      </c>
      <c r="I6" s="83">
        <v>5</v>
      </c>
      <c r="J6" s="83">
        <v>261</v>
      </c>
      <c r="K6" s="83">
        <v>46</v>
      </c>
      <c r="L6" s="83">
        <v>1896</v>
      </c>
      <c r="M6" s="83">
        <v>0</v>
      </c>
      <c r="N6" s="84">
        <v>37</v>
      </c>
      <c r="O6" s="83">
        <v>841</v>
      </c>
      <c r="P6" s="83">
        <v>15327</v>
      </c>
      <c r="Q6" s="78"/>
    </row>
    <row r="7" spans="1:17" ht="22.5">
      <c r="A7" s="82" t="s">
        <v>253</v>
      </c>
      <c r="B7" s="83">
        <v>0</v>
      </c>
      <c r="C7" s="83" t="s">
        <v>112</v>
      </c>
      <c r="D7" s="83">
        <v>1459</v>
      </c>
      <c r="E7" s="83">
        <v>188</v>
      </c>
      <c r="F7" s="83">
        <v>0</v>
      </c>
      <c r="G7" s="83">
        <v>0</v>
      </c>
      <c r="H7" s="83">
        <v>17</v>
      </c>
      <c r="I7" s="83">
        <v>5</v>
      </c>
      <c r="J7" s="83">
        <v>0</v>
      </c>
      <c r="K7" s="83">
        <v>8</v>
      </c>
      <c r="L7" s="83">
        <v>54</v>
      </c>
      <c r="M7" s="83">
        <v>0</v>
      </c>
      <c r="N7" s="83">
        <v>32</v>
      </c>
      <c r="O7" s="83">
        <v>823</v>
      </c>
      <c r="P7" s="83">
        <v>9677</v>
      </c>
      <c r="Q7" s="78"/>
    </row>
    <row r="8" spans="1:17" ht="12">
      <c r="A8" s="82" t="s">
        <v>51</v>
      </c>
      <c r="B8" s="83">
        <v>0</v>
      </c>
      <c r="C8" s="83">
        <v>153</v>
      </c>
      <c r="D8" s="83">
        <v>560</v>
      </c>
      <c r="E8" s="83">
        <v>415</v>
      </c>
      <c r="F8" s="83">
        <v>0</v>
      </c>
      <c r="G8" s="83">
        <v>341</v>
      </c>
      <c r="H8" s="83">
        <v>206</v>
      </c>
      <c r="I8" s="83">
        <v>0</v>
      </c>
      <c r="J8" s="83">
        <v>5</v>
      </c>
      <c r="K8" s="83">
        <v>7</v>
      </c>
      <c r="L8" s="83">
        <v>31</v>
      </c>
      <c r="M8" s="83">
        <v>0</v>
      </c>
      <c r="N8" s="83">
        <v>269</v>
      </c>
      <c r="O8" s="83">
        <v>687</v>
      </c>
      <c r="P8" s="83">
        <v>1850</v>
      </c>
      <c r="Q8" s="78"/>
    </row>
    <row r="9" spans="1:17" ht="12">
      <c r="A9" s="82" t="s">
        <v>50</v>
      </c>
      <c r="B9" s="83">
        <v>0</v>
      </c>
      <c r="C9" s="83">
        <v>23</v>
      </c>
      <c r="D9" s="83">
        <v>2066</v>
      </c>
      <c r="E9" s="83">
        <v>250</v>
      </c>
      <c r="F9" s="83">
        <v>7</v>
      </c>
      <c r="G9" s="83">
        <v>1493</v>
      </c>
      <c r="H9" s="83">
        <v>119</v>
      </c>
      <c r="I9" s="83">
        <v>6</v>
      </c>
      <c r="J9" s="83" t="s">
        <v>112</v>
      </c>
      <c r="K9" s="83" t="s">
        <v>112</v>
      </c>
      <c r="L9" s="83">
        <v>70</v>
      </c>
      <c r="M9" s="83">
        <v>0</v>
      </c>
      <c r="N9" s="83">
        <v>74</v>
      </c>
      <c r="O9" s="83">
        <v>140</v>
      </c>
      <c r="P9" s="83">
        <v>2444</v>
      </c>
      <c r="Q9" s="78"/>
    </row>
    <row r="10" spans="1:17" ht="12" customHeight="1">
      <c r="A10" s="82" t="s">
        <v>81</v>
      </c>
      <c r="B10" s="83" t="s">
        <v>112</v>
      </c>
      <c r="C10" s="83" t="s">
        <v>112</v>
      </c>
      <c r="D10" s="83">
        <v>11</v>
      </c>
      <c r="E10" s="83">
        <v>103</v>
      </c>
      <c r="F10" s="83">
        <v>0</v>
      </c>
      <c r="G10" s="83">
        <v>9</v>
      </c>
      <c r="H10" s="83">
        <v>62</v>
      </c>
      <c r="I10" s="83" t="s">
        <v>112</v>
      </c>
      <c r="J10" s="83">
        <v>0</v>
      </c>
      <c r="K10" s="83">
        <v>0</v>
      </c>
      <c r="L10" s="83">
        <v>388</v>
      </c>
      <c r="M10" s="83">
        <v>0</v>
      </c>
      <c r="N10" s="83" t="s">
        <v>112</v>
      </c>
      <c r="O10" s="83">
        <v>233</v>
      </c>
      <c r="P10" s="83">
        <v>3492</v>
      </c>
      <c r="Q10" s="78"/>
    </row>
    <row r="11" spans="1:17" ht="12" customHeight="1">
      <c r="A11" s="82" t="s">
        <v>68</v>
      </c>
      <c r="B11" s="83">
        <v>0</v>
      </c>
      <c r="C11" s="83">
        <v>138</v>
      </c>
      <c r="D11" s="83">
        <v>159</v>
      </c>
      <c r="E11" s="83">
        <v>28</v>
      </c>
      <c r="F11" s="83">
        <v>0</v>
      </c>
      <c r="G11" s="83">
        <v>81</v>
      </c>
      <c r="H11" s="83">
        <v>234</v>
      </c>
      <c r="I11" s="83" t="s">
        <v>112</v>
      </c>
      <c r="J11" s="83">
        <v>21</v>
      </c>
      <c r="K11" s="83" t="s">
        <v>112</v>
      </c>
      <c r="L11" s="83">
        <v>16</v>
      </c>
      <c r="M11" s="83">
        <v>0</v>
      </c>
      <c r="N11" s="83">
        <v>17</v>
      </c>
      <c r="O11" s="83">
        <v>526</v>
      </c>
      <c r="P11" s="83">
        <v>962</v>
      </c>
      <c r="Q11" s="78"/>
    </row>
    <row r="12" spans="1:17" ht="12" customHeight="1">
      <c r="A12" s="82" t="s">
        <v>70</v>
      </c>
      <c r="B12" s="83">
        <v>0</v>
      </c>
      <c r="C12" s="83">
        <v>16</v>
      </c>
      <c r="D12" s="83">
        <v>191</v>
      </c>
      <c r="E12" s="83">
        <v>29</v>
      </c>
      <c r="F12" s="83">
        <v>0</v>
      </c>
      <c r="G12" s="83" t="s">
        <v>112</v>
      </c>
      <c r="H12" s="83">
        <v>178</v>
      </c>
      <c r="I12" s="83">
        <v>5</v>
      </c>
      <c r="J12" s="83">
        <v>6</v>
      </c>
      <c r="K12" s="83">
        <v>5</v>
      </c>
      <c r="L12" s="83">
        <v>22</v>
      </c>
      <c r="M12" s="83">
        <v>0</v>
      </c>
      <c r="N12" s="83">
        <v>35</v>
      </c>
      <c r="O12" s="83">
        <v>395</v>
      </c>
      <c r="P12" s="83">
        <v>981</v>
      </c>
      <c r="Q12" s="78"/>
    </row>
    <row r="13" spans="1:17" ht="12" customHeight="1">
      <c r="A13" s="82" t="s">
        <v>118</v>
      </c>
      <c r="B13" s="83">
        <v>237</v>
      </c>
      <c r="C13" s="83">
        <v>56</v>
      </c>
      <c r="D13" s="83">
        <v>292</v>
      </c>
      <c r="E13" s="83">
        <v>66</v>
      </c>
      <c r="F13" s="83">
        <v>0</v>
      </c>
      <c r="G13" s="83">
        <v>34</v>
      </c>
      <c r="H13" s="83">
        <v>48</v>
      </c>
      <c r="I13" s="83">
        <v>0</v>
      </c>
      <c r="J13" s="83" t="s">
        <v>112</v>
      </c>
      <c r="K13" s="83" t="s">
        <v>112</v>
      </c>
      <c r="L13" s="83">
        <v>98</v>
      </c>
      <c r="M13" s="83">
        <v>0</v>
      </c>
      <c r="N13" s="83">
        <v>17</v>
      </c>
      <c r="O13" s="83">
        <v>48</v>
      </c>
      <c r="P13" s="83">
        <v>896</v>
      </c>
      <c r="Q13" s="78"/>
    </row>
    <row r="14" spans="1:17" ht="12">
      <c r="A14" s="82" t="s">
        <v>56</v>
      </c>
      <c r="B14" s="83">
        <v>0</v>
      </c>
      <c r="C14" s="83">
        <v>8</v>
      </c>
      <c r="D14" s="83">
        <v>108</v>
      </c>
      <c r="E14" s="83">
        <v>97</v>
      </c>
      <c r="F14" s="83">
        <v>0</v>
      </c>
      <c r="G14" s="83">
        <v>15</v>
      </c>
      <c r="H14" s="83">
        <v>112</v>
      </c>
      <c r="I14" s="83">
        <v>5</v>
      </c>
      <c r="J14" s="83">
        <v>29</v>
      </c>
      <c r="K14" s="83">
        <v>112</v>
      </c>
      <c r="L14" s="83">
        <v>50</v>
      </c>
      <c r="M14" s="83">
        <v>19</v>
      </c>
      <c r="N14" s="83">
        <v>55</v>
      </c>
      <c r="O14" s="83">
        <v>560</v>
      </c>
      <c r="P14" s="83">
        <v>1607</v>
      </c>
      <c r="Q14" s="78"/>
    </row>
    <row r="15" spans="1:17" ht="12" customHeight="1">
      <c r="A15" s="82" t="s">
        <v>59</v>
      </c>
      <c r="B15" s="83">
        <v>0</v>
      </c>
      <c r="C15" s="83">
        <v>340</v>
      </c>
      <c r="D15" s="83">
        <v>70</v>
      </c>
      <c r="E15" s="83">
        <v>30</v>
      </c>
      <c r="F15" s="83">
        <v>0</v>
      </c>
      <c r="G15" s="83">
        <v>0</v>
      </c>
      <c r="H15" s="83">
        <v>412</v>
      </c>
      <c r="I15" s="83" t="s">
        <v>112</v>
      </c>
      <c r="J15" s="83">
        <v>0</v>
      </c>
      <c r="K15" s="83">
        <v>0</v>
      </c>
      <c r="L15" s="83" t="s">
        <v>112</v>
      </c>
      <c r="M15" s="83">
        <v>0</v>
      </c>
      <c r="N15" s="83">
        <v>5</v>
      </c>
      <c r="O15" s="83">
        <v>696</v>
      </c>
      <c r="P15" s="83">
        <v>107</v>
      </c>
      <c r="Q15" s="78"/>
    </row>
    <row r="16" spans="1:17" ht="12" customHeight="1">
      <c r="A16" s="82" t="s">
        <v>108</v>
      </c>
      <c r="B16" s="83">
        <v>0</v>
      </c>
      <c r="C16" s="83">
        <v>11</v>
      </c>
      <c r="D16" s="83">
        <v>630</v>
      </c>
      <c r="E16" s="83">
        <v>0</v>
      </c>
      <c r="F16" s="83">
        <v>0</v>
      </c>
      <c r="G16" s="83">
        <v>59</v>
      </c>
      <c r="H16" s="83">
        <v>38</v>
      </c>
      <c r="I16" s="83">
        <v>0</v>
      </c>
      <c r="J16" s="83" t="s">
        <v>112</v>
      </c>
      <c r="K16" s="83">
        <v>7</v>
      </c>
      <c r="L16" s="83">
        <v>475</v>
      </c>
      <c r="M16" s="83">
        <v>0</v>
      </c>
      <c r="N16" s="83">
        <v>23</v>
      </c>
      <c r="O16" s="83">
        <v>67</v>
      </c>
      <c r="P16" s="83">
        <v>506</v>
      </c>
      <c r="Q16" s="78"/>
    </row>
    <row r="17" spans="1:17" ht="12" customHeight="1">
      <c r="A17" s="82" t="s">
        <v>64</v>
      </c>
      <c r="B17" s="83">
        <v>0</v>
      </c>
      <c r="C17" s="83">
        <v>45</v>
      </c>
      <c r="D17" s="83">
        <v>38</v>
      </c>
      <c r="E17" s="83" t="s">
        <v>112</v>
      </c>
      <c r="F17" s="83">
        <v>0</v>
      </c>
      <c r="G17" s="83">
        <v>7</v>
      </c>
      <c r="H17" s="83">
        <v>89</v>
      </c>
      <c r="I17" s="83">
        <v>5</v>
      </c>
      <c r="J17" s="83">
        <v>14</v>
      </c>
      <c r="K17" s="83">
        <v>0</v>
      </c>
      <c r="L17" s="83">
        <v>5</v>
      </c>
      <c r="M17" s="83">
        <v>0</v>
      </c>
      <c r="N17" s="83" t="s">
        <v>112</v>
      </c>
      <c r="O17" s="83">
        <v>696</v>
      </c>
      <c r="P17" s="83">
        <v>161</v>
      </c>
      <c r="Q17" s="78"/>
    </row>
    <row r="18" spans="1:17" ht="12" customHeight="1">
      <c r="A18" s="82" t="s">
        <v>73</v>
      </c>
      <c r="B18" s="83">
        <v>0</v>
      </c>
      <c r="C18" s="83" t="s">
        <v>112</v>
      </c>
      <c r="D18" s="83">
        <v>15</v>
      </c>
      <c r="E18" s="83">
        <v>133</v>
      </c>
      <c r="F18" s="83">
        <v>0</v>
      </c>
      <c r="G18" s="83">
        <v>0</v>
      </c>
      <c r="H18" s="83">
        <v>36</v>
      </c>
      <c r="I18" s="83">
        <v>0</v>
      </c>
      <c r="J18" s="83">
        <v>0</v>
      </c>
      <c r="K18" s="83">
        <v>0</v>
      </c>
      <c r="L18" s="83">
        <v>22</v>
      </c>
      <c r="M18" s="83">
        <v>0</v>
      </c>
      <c r="N18" s="83">
        <v>34</v>
      </c>
      <c r="O18" s="83">
        <v>640</v>
      </c>
      <c r="P18" s="83">
        <v>2332</v>
      </c>
      <c r="Q18" s="78"/>
    </row>
    <row r="19" spans="1:17" ht="12">
      <c r="A19" s="82" t="s">
        <v>62</v>
      </c>
      <c r="B19" s="83">
        <v>0</v>
      </c>
      <c r="C19" s="83" t="s">
        <v>112</v>
      </c>
      <c r="D19" s="83">
        <v>285</v>
      </c>
      <c r="E19" s="83">
        <v>97</v>
      </c>
      <c r="F19" s="83">
        <v>0</v>
      </c>
      <c r="G19" s="83" t="s">
        <v>112</v>
      </c>
      <c r="H19" s="83">
        <v>83</v>
      </c>
      <c r="I19" s="83">
        <v>5</v>
      </c>
      <c r="J19" s="83">
        <v>5</v>
      </c>
      <c r="K19" s="83" t="s">
        <v>112</v>
      </c>
      <c r="L19" s="83">
        <v>107</v>
      </c>
      <c r="M19" s="83">
        <v>0</v>
      </c>
      <c r="N19" s="83">
        <v>164</v>
      </c>
      <c r="O19" s="83">
        <v>243</v>
      </c>
      <c r="P19" s="83">
        <v>1126</v>
      </c>
      <c r="Q19" s="78"/>
    </row>
    <row r="20" spans="1:17" ht="12">
      <c r="A20" s="82" t="s">
        <v>53</v>
      </c>
      <c r="B20" s="83" t="s">
        <v>112</v>
      </c>
      <c r="C20" s="83" t="s">
        <v>112</v>
      </c>
      <c r="D20" s="83">
        <v>478</v>
      </c>
      <c r="E20" s="83">
        <v>130</v>
      </c>
      <c r="F20" s="83">
        <v>0</v>
      </c>
      <c r="G20" s="83" t="s">
        <v>112</v>
      </c>
      <c r="H20" s="83">
        <v>20</v>
      </c>
      <c r="I20" s="83">
        <v>6</v>
      </c>
      <c r="J20" s="83">
        <v>7</v>
      </c>
      <c r="K20" s="83">
        <v>7</v>
      </c>
      <c r="L20" s="83">
        <v>56</v>
      </c>
      <c r="M20" s="83">
        <v>5</v>
      </c>
      <c r="N20" s="83">
        <v>62</v>
      </c>
      <c r="O20" s="83">
        <v>866</v>
      </c>
      <c r="P20" s="83">
        <v>948</v>
      </c>
      <c r="Q20" s="78"/>
    </row>
    <row r="21" spans="1:17" ht="12">
      <c r="A21" s="82" t="s">
        <v>136</v>
      </c>
      <c r="B21" s="83">
        <v>0</v>
      </c>
      <c r="C21" s="83" t="s">
        <v>112</v>
      </c>
      <c r="D21" s="83">
        <v>0</v>
      </c>
      <c r="E21" s="83" t="s">
        <v>112</v>
      </c>
      <c r="F21" s="83">
        <v>0</v>
      </c>
      <c r="G21" s="83">
        <v>0</v>
      </c>
      <c r="H21" s="83">
        <v>53</v>
      </c>
      <c r="I21" s="83">
        <v>0</v>
      </c>
      <c r="J21" s="83">
        <v>0</v>
      </c>
      <c r="K21" s="83">
        <v>0</v>
      </c>
      <c r="L21" s="83">
        <v>0</v>
      </c>
      <c r="M21" s="83">
        <v>0</v>
      </c>
      <c r="N21" s="83" t="s">
        <v>112</v>
      </c>
      <c r="O21" s="83">
        <v>0</v>
      </c>
      <c r="P21" s="83">
        <v>8</v>
      </c>
      <c r="Q21" s="78"/>
    </row>
    <row r="22" spans="1:17" ht="12" customHeight="1">
      <c r="A22" s="82" t="s">
        <v>149</v>
      </c>
      <c r="B22" s="83">
        <v>0</v>
      </c>
      <c r="C22" s="83" t="s">
        <v>112</v>
      </c>
      <c r="D22" s="83">
        <v>31</v>
      </c>
      <c r="E22" s="83">
        <v>8</v>
      </c>
      <c r="F22" s="83">
        <v>0</v>
      </c>
      <c r="G22" s="83" t="s">
        <v>112</v>
      </c>
      <c r="H22" s="83" t="s">
        <v>112</v>
      </c>
      <c r="I22" s="83">
        <v>0</v>
      </c>
      <c r="J22" s="83" t="s">
        <v>112</v>
      </c>
      <c r="K22" s="83">
        <v>0</v>
      </c>
      <c r="L22" s="83" t="s">
        <v>112</v>
      </c>
      <c r="M22" s="83">
        <v>0</v>
      </c>
      <c r="N22" s="83">
        <v>12</v>
      </c>
      <c r="O22" s="83">
        <v>30</v>
      </c>
      <c r="P22" s="83">
        <v>457</v>
      </c>
      <c r="Q22" s="78"/>
    </row>
    <row r="23" spans="1:17" ht="12" customHeight="1">
      <c r="A23" s="82" t="s">
        <v>106</v>
      </c>
      <c r="B23" s="83">
        <v>0</v>
      </c>
      <c r="C23" s="83" t="s">
        <v>112</v>
      </c>
      <c r="D23" s="83">
        <v>0</v>
      </c>
      <c r="E23" s="83">
        <v>0</v>
      </c>
      <c r="F23" s="83">
        <v>0</v>
      </c>
      <c r="G23" s="83">
        <v>0</v>
      </c>
      <c r="H23" s="83">
        <v>10</v>
      </c>
      <c r="I23" s="83">
        <v>0</v>
      </c>
      <c r="J23" s="83">
        <v>0</v>
      </c>
      <c r="K23" s="83">
        <v>0</v>
      </c>
      <c r="L23" s="83">
        <v>0</v>
      </c>
      <c r="M23" s="83">
        <v>0</v>
      </c>
      <c r="N23" s="83">
        <v>0</v>
      </c>
      <c r="O23" s="83">
        <v>0</v>
      </c>
      <c r="P23" s="83" t="s">
        <v>112</v>
      </c>
      <c r="Q23" s="78"/>
    </row>
    <row r="24" spans="1:17" ht="12">
      <c r="A24" s="82" t="s">
        <v>105</v>
      </c>
      <c r="B24" s="83">
        <v>0</v>
      </c>
      <c r="C24" s="83" t="s">
        <v>112</v>
      </c>
      <c r="D24" s="83">
        <v>0</v>
      </c>
      <c r="E24" s="83">
        <v>0</v>
      </c>
      <c r="F24" s="83">
        <v>0</v>
      </c>
      <c r="G24" s="83">
        <v>0</v>
      </c>
      <c r="H24" s="85">
        <v>14</v>
      </c>
      <c r="I24" s="83">
        <v>0</v>
      </c>
      <c r="J24" s="83">
        <v>0</v>
      </c>
      <c r="K24" s="83">
        <v>0</v>
      </c>
      <c r="L24" s="83" t="s">
        <v>112</v>
      </c>
      <c r="M24" s="83">
        <v>0</v>
      </c>
      <c r="N24" s="83">
        <v>0</v>
      </c>
      <c r="O24" s="83">
        <v>0</v>
      </c>
      <c r="P24" s="83">
        <v>0</v>
      </c>
      <c r="Q24" s="78"/>
    </row>
    <row r="25" spans="1:17" ht="12" customHeight="1">
      <c r="A25" s="86" t="s">
        <v>129</v>
      </c>
      <c r="B25" s="87">
        <v>0</v>
      </c>
      <c r="C25" s="87">
        <v>0</v>
      </c>
      <c r="D25" s="87">
        <v>7</v>
      </c>
      <c r="E25" s="87">
        <v>10</v>
      </c>
      <c r="F25" s="87">
        <v>0</v>
      </c>
      <c r="G25" s="87">
        <v>11</v>
      </c>
      <c r="H25" s="87">
        <v>14</v>
      </c>
      <c r="I25" s="87" t="s">
        <v>112</v>
      </c>
      <c r="J25" s="87">
        <v>0</v>
      </c>
      <c r="K25" s="87">
        <v>0</v>
      </c>
      <c r="L25" s="87" t="s">
        <v>112</v>
      </c>
      <c r="M25" s="87" t="s">
        <v>112</v>
      </c>
      <c r="N25" s="87" t="s">
        <v>112</v>
      </c>
      <c r="O25" s="87">
        <v>376</v>
      </c>
      <c r="P25" s="87">
        <v>116</v>
      </c>
      <c r="Q25" s="78"/>
    </row>
    <row r="26" spans="1:17" ht="12">
      <c r="A26" s="34"/>
      <c r="B26" s="97"/>
      <c r="C26" s="97"/>
      <c r="D26" s="97"/>
      <c r="E26" s="97"/>
      <c r="F26" s="97"/>
      <c r="G26" s="97"/>
      <c r="H26" s="97"/>
      <c r="I26" s="97"/>
      <c r="J26" s="97"/>
      <c r="K26" s="97"/>
      <c r="L26" s="97"/>
      <c r="M26" s="97"/>
      <c r="N26" s="97"/>
      <c r="O26" s="97"/>
      <c r="P26" s="97"/>
      <c r="Q26" s="78"/>
    </row>
    <row r="27" spans="1:17" s="88" customFormat="1" ht="22.5" customHeight="1">
      <c r="A27" s="35" t="s">
        <v>47</v>
      </c>
      <c r="B27" s="80" t="s">
        <v>24</v>
      </c>
      <c r="C27" s="80" t="s">
        <v>25</v>
      </c>
      <c r="D27" s="80" t="s">
        <v>286</v>
      </c>
      <c r="E27" s="80" t="s">
        <v>26</v>
      </c>
      <c r="F27" s="80" t="s">
        <v>99</v>
      </c>
      <c r="G27" s="80" t="s">
        <v>288</v>
      </c>
      <c r="H27" s="80" t="s">
        <v>100</v>
      </c>
      <c r="I27" s="80" t="s">
        <v>173</v>
      </c>
      <c r="J27" s="80" t="s">
        <v>101</v>
      </c>
      <c r="K27" s="80" t="s">
        <v>174</v>
      </c>
      <c r="L27" s="80" t="s">
        <v>102</v>
      </c>
      <c r="M27" s="80" t="s">
        <v>175</v>
      </c>
      <c r="N27" s="80" t="s">
        <v>254</v>
      </c>
      <c r="O27" s="80" t="s">
        <v>46</v>
      </c>
      <c r="P27" s="80" t="s">
        <v>30</v>
      </c>
      <c r="Q27" s="78"/>
    </row>
    <row r="28" spans="1:17" ht="12" customHeight="1">
      <c r="A28" s="82" t="s">
        <v>66</v>
      </c>
      <c r="B28" s="83">
        <v>359</v>
      </c>
      <c r="C28" s="83">
        <v>3497</v>
      </c>
      <c r="D28" s="83">
        <v>0</v>
      </c>
      <c r="E28" s="83">
        <v>6</v>
      </c>
      <c r="F28" s="83">
        <v>101</v>
      </c>
      <c r="G28" s="83" t="s">
        <v>112</v>
      </c>
      <c r="H28" s="83">
        <v>7</v>
      </c>
      <c r="I28" s="83">
        <v>0</v>
      </c>
      <c r="J28" s="83" t="s">
        <v>112</v>
      </c>
      <c r="K28" s="83">
        <v>29</v>
      </c>
      <c r="L28" s="83">
        <v>93</v>
      </c>
      <c r="M28" s="83">
        <v>1257</v>
      </c>
      <c r="N28" s="83">
        <v>1898</v>
      </c>
      <c r="O28" s="83">
        <v>5</v>
      </c>
      <c r="P28" s="83">
        <v>599</v>
      </c>
      <c r="Q28" s="78"/>
    </row>
    <row r="29" spans="1:17" ht="22.5">
      <c r="A29" s="82" t="s">
        <v>253</v>
      </c>
      <c r="B29" s="83" t="s">
        <v>112</v>
      </c>
      <c r="C29" s="83">
        <v>17742</v>
      </c>
      <c r="D29" s="83">
        <v>0</v>
      </c>
      <c r="E29" s="83" t="s">
        <v>112</v>
      </c>
      <c r="F29" s="83">
        <v>51</v>
      </c>
      <c r="G29" s="83">
        <v>0</v>
      </c>
      <c r="H29" s="83">
        <v>0</v>
      </c>
      <c r="I29" s="83">
        <v>9</v>
      </c>
      <c r="J29" s="83">
        <v>0</v>
      </c>
      <c r="K29" s="83">
        <v>51</v>
      </c>
      <c r="L29" s="83">
        <v>0</v>
      </c>
      <c r="M29" s="83" t="s">
        <v>112</v>
      </c>
      <c r="N29" s="83">
        <v>110</v>
      </c>
      <c r="O29" s="83">
        <v>0</v>
      </c>
      <c r="P29" s="83">
        <v>69</v>
      </c>
      <c r="Q29" s="78"/>
    </row>
    <row r="30" spans="1:17" ht="12">
      <c r="A30" s="82" t="s">
        <v>51</v>
      </c>
      <c r="B30" s="83">
        <v>55</v>
      </c>
      <c r="C30" s="83">
        <v>350</v>
      </c>
      <c r="D30" s="83">
        <v>5</v>
      </c>
      <c r="E30" s="83">
        <v>11</v>
      </c>
      <c r="F30" s="83">
        <v>163</v>
      </c>
      <c r="G30" s="83">
        <v>0</v>
      </c>
      <c r="H30" s="83">
        <v>10</v>
      </c>
      <c r="I30" s="83">
        <v>0</v>
      </c>
      <c r="J30" s="83" t="s">
        <v>112</v>
      </c>
      <c r="K30" s="83" t="s">
        <v>112</v>
      </c>
      <c r="L30" s="83" t="s">
        <v>112</v>
      </c>
      <c r="M30" s="83">
        <v>7</v>
      </c>
      <c r="N30" s="83">
        <v>194</v>
      </c>
      <c r="O30" s="83" t="s">
        <v>112</v>
      </c>
      <c r="P30" s="83">
        <v>48</v>
      </c>
      <c r="Q30" s="78"/>
    </row>
    <row r="31" spans="1:17" ht="12">
      <c r="A31" s="82" t="s">
        <v>50</v>
      </c>
      <c r="B31" s="83">
        <v>498</v>
      </c>
      <c r="C31" s="83">
        <v>4551</v>
      </c>
      <c r="D31" s="83">
        <v>0</v>
      </c>
      <c r="E31" s="83">
        <v>8</v>
      </c>
      <c r="F31" s="83">
        <v>958</v>
      </c>
      <c r="G31" s="83">
        <v>8</v>
      </c>
      <c r="H31" s="83" t="s">
        <v>112</v>
      </c>
      <c r="I31" s="83">
        <v>0</v>
      </c>
      <c r="J31" s="83">
        <v>53</v>
      </c>
      <c r="K31" s="83">
        <v>0</v>
      </c>
      <c r="L31" s="83">
        <v>0</v>
      </c>
      <c r="M31" s="83" t="s">
        <v>112</v>
      </c>
      <c r="N31" s="83">
        <v>95</v>
      </c>
      <c r="O31" s="83" t="s">
        <v>112</v>
      </c>
      <c r="P31" s="83">
        <v>202</v>
      </c>
      <c r="Q31" s="78"/>
    </row>
    <row r="32" spans="1:17" ht="12" customHeight="1">
      <c r="A32" s="82" t="s">
        <v>81</v>
      </c>
      <c r="B32" s="83">
        <v>73</v>
      </c>
      <c r="C32" s="83">
        <v>36</v>
      </c>
      <c r="D32" s="83">
        <v>0</v>
      </c>
      <c r="E32" s="83">
        <v>0</v>
      </c>
      <c r="F32" s="83">
        <v>110</v>
      </c>
      <c r="G32" s="83">
        <v>0</v>
      </c>
      <c r="H32" s="83">
        <v>0</v>
      </c>
      <c r="I32" s="83">
        <v>0</v>
      </c>
      <c r="J32" s="83">
        <v>0</v>
      </c>
      <c r="K32" s="83">
        <v>10</v>
      </c>
      <c r="L32" s="83">
        <v>12</v>
      </c>
      <c r="M32" s="83">
        <v>79</v>
      </c>
      <c r="N32" s="83">
        <v>172</v>
      </c>
      <c r="O32" s="83">
        <v>0</v>
      </c>
      <c r="P32" s="83">
        <v>424</v>
      </c>
      <c r="Q32" s="78"/>
    </row>
    <row r="33" spans="1:17" ht="12" customHeight="1">
      <c r="A33" s="82" t="s">
        <v>68</v>
      </c>
      <c r="B33" s="83">
        <v>428</v>
      </c>
      <c r="C33" s="83">
        <v>215</v>
      </c>
      <c r="D33" s="83">
        <v>0</v>
      </c>
      <c r="E33" s="83">
        <v>155</v>
      </c>
      <c r="F33" s="83">
        <v>2158</v>
      </c>
      <c r="G33" s="83">
        <v>63</v>
      </c>
      <c r="H33" s="83">
        <v>0</v>
      </c>
      <c r="I33" s="83" t="s">
        <v>112</v>
      </c>
      <c r="J33" s="83" t="s">
        <v>112</v>
      </c>
      <c r="K33" s="83">
        <v>0</v>
      </c>
      <c r="L33" s="83">
        <v>0</v>
      </c>
      <c r="M33" s="83" t="s">
        <v>112</v>
      </c>
      <c r="N33" s="83">
        <v>64</v>
      </c>
      <c r="O33" s="83">
        <v>8</v>
      </c>
      <c r="P33" s="83">
        <v>28</v>
      </c>
      <c r="Q33" s="78"/>
    </row>
    <row r="34" spans="1:17" ht="12" customHeight="1">
      <c r="A34" s="82" t="s">
        <v>70</v>
      </c>
      <c r="B34" s="83">
        <v>62</v>
      </c>
      <c r="C34" s="83">
        <v>54</v>
      </c>
      <c r="D34" s="83">
        <v>0</v>
      </c>
      <c r="E34" s="83">
        <v>33</v>
      </c>
      <c r="F34" s="83">
        <v>3341</v>
      </c>
      <c r="G34" s="83">
        <v>21</v>
      </c>
      <c r="H34" s="83">
        <v>0</v>
      </c>
      <c r="I34" s="83" t="s">
        <v>112</v>
      </c>
      <c r="J34" s="83">
        <v>0</v>
      </c>
      <c r="K34" s="83">
        <v>7</v>
      </c>
      <c r="L34" s="83" t="s">
        <v>112</v>
      </c>
      <c r="M34" s="83">
        <v>17</v>
      </c>
      <c r="N34" s="83">
        <v>65</v>
      </c>
      <c r="O34" s="83">
        <v>0</v>
      </c>
      <c r="P34" s="83">
        <v>39</v>
      </c>
      <c r="Q34" s="78"/>
    </row>
    <row r="35" spans="1:17" ht="12" customHeight="1">
      <c r="A35" s="82" t="s">
        <v>118</v>
      </c>
      <c r="B35" s="83">
        <v>88</v>
      </c>
      <c r="C35" s="83">
        <v>130</v>
      </c>
      <c r="D35" s="83">
        <v>0</v>
      </c>
      <c r="E35" s="83" t="s">
        <v>112</v>
      </c>
      <c r="F35" s="83">
        <v>93</v>
      </c>
      <c r="G35" s="83">
        <v>19</v>
      </c>
      <c r="H35" s="83">
        <v>0</v>
      </c>
      <c r="I35" s="83">
        <v>0</v>
      </c>
      <c r="J35" s="83">
        <v>0</v>
      </c>
      <c r="K35" s="83">
        <v>6</v>
      </c>
      <c r="L35" s="83">
        <v>0</v>
      </c>
      <c r="M35" s="83">
        <v>8</v>
      </c>
      <c r="N35" s="83">
        <v>130</v>
      </c>
      <c r="O35" s="83" t="s">
        <v>112</v>
      </c>
      <c r="P35" s="83">
        <v>24</v>
      </c>
      <c r="Q35" s="78"/>
    </row>
    <row r="36" spans="1:17" ht="12">
      <c r="A36" s="82" t="s">
        <v>56</v>
      </c>
      <c r="B36" s="83">
        <v>46</v>
      </c>
      <c r="C36" s="83" t="s">
        <v>112</v>
      </c>
      <c r="D36" s="83">
        <v>5</v>
      </c>
      <c r="E36" s="83">
        <v>14</v>
      </c>
      <c r="F36" s="83">
        <v>1019</v>
      </c>
      <c r="G36" s="83" t="s">
        <v>112</v>
      </c>
      <c r="H36" s="83">
        <v>27</v>
      </c>
      <c r="I36" s="83" t="s">
        <v>112</v>
      </c>
      <c r="J36" s="83">
        <v>20</v>
      </c>
      <c r="K36" s="83">
        <v>7</v>
      </c>
      <c r="L36" s="83">
        <v>8</v>
      </c>
      <c r="M36" s="83" t="s">
        <v>112</v>
      </c>
      <c r="N36" s="83">
        <v>83</v>
      </c>
      <c r="O36" s="83" t="s">
        <v>112</v>
      </c>
      <c r="P36" s="83">
        <v>37</v>
      </c>
      <c r="Q36" s="78"/>
    </row>
    <row r="37" spans="1:17" ht="12" customHeight="1">
      <c r="A37" s="82" t="s">
        <v>59</v>
      </c>
      <c r="B37" s="83">
        <v>16</v>
      </c>
      <c r="C37" s="83" t="s">
        <v>112</v>
      </c>
      <c r="D37" s="83">
        <v>0</v>
      </c>
      <c r="E37" s="83">
        <v>6</v>
      </c>
      <c r="F37" s="83">
        <v>39</v>
      </c>
      <c r="G37" s="83">
        <v>8</v>
      </c>
      <c r="H37" s="83">
        <v>0</v>
      </c>
      <c r="I37" s="83">
        <v>0</v>
      </c>
      <c r="J37" s="83">
        <v>0</v>
      </c>
      <c r="K37" s="83">
        <v>0</v>
      </c>
      <c r="L37" s="83">
        <v>0</v>
      </c>
      <c r="M37" s="83">
        <v>0</v>
      </c>
      <c r="N37" s="83">
        <v>25</v>
      </c>
      <c r="O37" s="83">
        <v>5</v>
      </c>
      <c r="P37" s="83">
        <v>11</v>
      </c>
      <c r="Q37" s="78"/>
    </row>
    <row r="38" spans="1:17" ht="12" customHeight="1">
      <c r="A38" s="82" t="s">
        <v>108</v>
      </c>
      <c r="B38" s="83">
        <v>14</v>
      </c>
      <c r="C38" s="83">
        <v>0</v>
      </c>
      <c r="D38" s="83">
        <v>0</v>
      </c>
      <c r="E38" s="83">
        <v>0</v>
      </c>
      <c r="F38" s="83" t="s">
        <v>112</v>
      </c>
      <c r="G38" s="83" t="s">
        <v>112</v>
      </c>
      <c r="H38" s="83">
        <v>0</v>
      </c>
      <c r="I38" s="83">
        <v>0</v>
      </c>
      <c r="J38" s="83" t="s">
        <v>112</v>
      </c>
      <c r="K38" s="83">
        <v>0</v>
      </c>
      <c r="L38" s="83">
        <v>0</v>
      </c>
      <c r="M38" s="83">
        <v>0</v>
      </c>
      <c r="N38" s="83">
        <v>733</v>
      </c>
      <c r="O38" s="83">
        <v>0</v>
      </c>
      <c r="P38" s="83">
        <v>246</v>
      </c>
      <c r="Q38" s="78"/>
    </row>
    <row r="39" spans="1:17" ht="12" customHeight="1">
      <c r="A39" s="82" t="s">
        <v>64</v>
      </c>
      <c r="B39" s="83">
        <v>185</v>
      </c>
      <c r="C39" s="83">
        <v>164</v>
      </c>
      <c r="D39" s="83">
        <v>0</v>
      </c>
      <c r="E39" s="83">
        <v>41</v>
      </c>
      <c r="F39" s="83">
        <v>2499</v>
      </c>
      <c r="G39" s="83">
        <v>106</v>
      </c>
      <c r="H39" s="83">
        <v>0</v>
      </c>
      <c r="I39" s="83">
        <v>0</v>
      </c>
      <c r="J39" s="83">
        <v>0</v>
      </c>
      <c r="K39" s="83">
        <v>0</v>
      </c>
      <c r="L39" s="83">
        <v>0</v>
      </c>
      <c r="M39" s="83">
        <v>0</v>
      </c>
      <c r="N39" s="83" t="s">
        <v>112</v>
      </c>
      <c r="O39" s="83">
        <v>0</v>
      </c>
      <c r="P39" s="83">
        <v>79</v>
      </c>
      <c r="Q39" s="78"/>
    </row>
    <row r="40" spans="1:17" ht="12" customHeight="1">
      <c r="A40" s="82" t="s">
        <v>73</v>
      </c>
      <c r="B40" s="83">
        <v>59</v>
      </c>
      <c r="C40" s="83">
        <v>48</v>
      </c>
      <c r="D40" s="83">
        <v>10</v>
      </c>
      <c r="E40" s="83">
        <v>42</v>
      </c>
      <c r="F40" s="83">
        <v>69</v>
      </c>
      <c r="G40" s="83">
        <v>0</v>
      </c>
      <c r="H40" s="83">
        <v>0</v>
      </c>
      <c r="I40" s="83">
        <v>0</v>
      </c>
      <c r="J40" s="83">
        <v>0</v>
      </c>
      <c r="K40" s="83">
        <v>22</v>
      </c>
      <c r="L40" s="83">
        <v>0</v>
      </c>
      <c r="M40" s="83">
        <v>0</v>
      </c>
      <c r="N40" s="83">
        <v>29</v>
      </c>
      <c r="O40" s="83">
        <v>0</v>
      </c>
      <c r="P40" s="83">
        <v>46</v>
      </c>
      <c r="Q40" s="78"/>
    </row>
    <row r="41" spans="1:17" ht="12">
      <c r="A41" s="82" t="s">
        <v>62</v>
      </c>
      <c r="B41" s="83">
        <v>23</v>
      </c>
      <c r="C41" s="83">
        <v>32</v>
      </c>
      <c r="D41" s="83">
        <v>0</v>
      </c>
      <c r="E41" s="83">
        <v>5</v>
      </c>
      <c r="F41" s="83">
        <v>186</v>
      </c>
      <c r="G41" s="83">
        <v>0</v>
      </c>
      <c r="H41" s="83">
        <v>0</v>
      </c>
      <c r="I41" s="83" t="s">
        <v>112</v>
      </c>
      <c r="J41" s="83">
        <v>0</v>
      </c>
      <c r="K41" s="83" t="s">
        <v>112</v>
      </c>
      <c r="L41" s="83" t="s">
        <v>112</v>
      </c>
      <c r="M41" s="83">
        <v>0</v>
      </c>
      <c r="N41" s="83">
        <v>48</v>
      </c>
      <c r="O41" s="83" t="s">
        <v>112</v>
      </c>
      <c r="P41" s="83">
        <v>446</v>
      </c>
      <c r="Q41" s="78"/>
    </row>
    <row r="42" spans="1:17" ht="12">
      <c r="A42" s="82" t="s">
        <v>53</v>
      </c>
      <c r="B42" s="83">
        <v>5</v>
      </c>
      <c r="C42" s="83">
        <v>0</v>
      </c>
      <c r="D42" s="83">
        <v>5</v>
      </c>
      <c r="E42" s="83" t="s">
        <v>112</v>
      </c>
      <c r="F42" s="83">
        <v>13</v>
      </c>
      <c r="G42" s="83" t="s">
        <v>112</v>
      </c>
      <c r="H42" s="83" t="s">
        <v>112</v>
      </c>
      <c r="I42" s="83" t="s">
        <v>112</v>
      </c>
      <c r="J42" s="83">
        <v>12</v>
      </c>
      <c r="K42" s="83">
        <v>5</v>
      </c>
      <c r="L42" s="83" t="s">
        <v>112</v>
      </c>
      <c r="M42" s="83">
        <v>0</v>
      </c>
      <c r="N42" s="83">
        <v>58</v>
      </c>
      <c r="O42" s="83" t="s">
        <v>112</v>
      </c>
      <c r="P42" s="83">
        <v>48</v>
      </c>
      <c r="Q42" s="78"/>
    </row>
    <row r="43" spans="1:17" ht="12">
      <c r="A43" s="82" t="s">
        <v>136</v>
      </c>
      <c r="B43" s="83" t="s">
        <v>112</v>
      </c>
      <c r="C43" s="83">
        <v>0</v>
      </c>
      <c r="D43" s="83">
        <v>0</v>
      </c>
      <c r="E43" s="83">
        <v>0</v>
      </c>
      <c r="F43" s="83">
        <v>26</v>
      </c>
      <c r="G43" s="83">
        <v>0</v>
      </c>
      <c r="H43" s="83">
        <v>0</v>
      </c>
      <c r="I43" s="83">
        <v>0</v>
      </c>
      <c r="J43" s="83">
        <v>0</v>
      </c>
      <c r="K43" s="83">
        <v>0</v>
      </c>
      <c r="L43" s="83">
        <v>0</v>
      </c>
      <c r="M43" s="83">
        <v>0</v>
      </c>
      <c r="N43" s="83" t="s">
        <v>112</v>
      </c>
      <c r="O43" s="83">
        <v>0</v>
      </c>
      <c r="P43" s="83">
        <v>0</v>
      </c>
      <c r="Q43" s="78"/>
    </row>
    <row r="44" spans="1:17" ht="12" customHeight="1">
      <c r="A44" s="82" t="s">
        <v>149</v>
      </c>
      <c r="B44" s="83">
        <v>5</v>
      </c>
      <c r="C44" s="83">
        <v>12</v>
      </c>
      <c r="D44" s="83">
        <v>0</v>
      </c>
      <c r="E44" s="83" t="s">
        <v>112</v>
      </c>
      <c r="F44" s="83">
        <v>2860</v>
      </c>
      <c r="G44" s="83" t="s">
        <v>112</v>
      </c>
      <c r="H44" s="83">
        <v>0</v>
      </c>
      <c r="I44" s="83">
        <v>0</v>
      </c>
      <c r="J44" s="83">
        <v>0</v>
      </c>
      <c r="K44" s="83" t="s">
        <v>112</v>
      </c>
      <c r="L44" s="83" t="s">
        <v>112</v>
      </c>
      <c r="M44" s="83">
        <v>0</v>
      </c>
      <c r="N44" s="83">
        <v>6</v>
      </c>
      <c r="O44" s="83">
        <v>0</v>
      </c>
      <c r="P44" s="83">
        <v>5</v>
      </c>
      <c r="Q44" s="78"/>
    </row>
    <row r="45" spans="1:17" ht="12" customHeight="1">
      <c r="A45" s="82" t="s">
        <v>106</v>
      </c>
      <c r="B45" s="83">
        <v>0</v>
      </c>
      <c r="C45" s="83">
        <v>0</v>
      </c>
      <c r="D45" s="83">
        <v>0</v>
      </c>
      <c r="E45" s="83">
        <v>0</v>
      </c>
      <c r="F45" s="83">
        <v>0</v>
      </c>
      <c r="G45" s="83">
        <v>0</v>
      </c>
      <c r="H45" s="83">
        <v>0</v>
      </c>
      <c r="I45" s="83">
        <v>0</v>
      </c>
      <c r="J45" s="83">
        <v>0</v>
      </c>
      <c r="K45" s="83">
        <v>0</v>
      </c>
      <c r="L45" s="83">
        <v>0</v>
      </c>
      <c r="M45" s="83">
        <v>0</v>
      </c>
      <c r="N45" s="83" t="s">
        <v>112</v>
      </c>
      <c r="O45" s="83" t="s">
        <v>112</v>
      </c>
      <c r="P45" s="83" t="s">
        <v>112</v>
      </c>
      <c r="Q45" s="78"/>
    </row>
    <row r="46" spans="1:17" ht="12">
      <c r="A46" s="82" t="s">
        <v>105</v>
      </c>
      <c r="B46" s="83">
        <v>0</v>
      </c>
      <c r="C46" s="83">
        <v>0</v>
      </c>
      <c r="D46" s="83">
        <v>0</v>
      </c>
      <c r="E46" s="83">
        <v>0</v>
      </c>
      <c r="F46" s="83">
        <v>0</v>
      </c>
      <c r="G46" s="83">
        <v>0</v>
      </c>
      <c r="H46" s="83">
        <v>0</v>
      </c>
      <c r="I46" s="83">
        <v>0</v>
      </c>
      <c r="J46" s="83">
        <v>0</v>
      </c>
      <c r="K46" s="83">
        <v>0</v>
      </c>
      <c r="L46" s="83">
        <v>0</v>
      </c>
      <c r="M46" s="83">
        <v>0</v>
      </c>
      <c r="N46" s="83">
        <v>0</v>
      </c>
      <c r="O46" s="83">
        <v>0</v>
      </c>
      <c r="P46" s="83">
        <v>0</v>
      </c>
      <c r="Q46" s="78"/>
    </row>
    <row r="47" spans="1:17" ht="12" customHeight="1">
      <c r="A47" s="86" t="s">
        <v>129</v>
      </c>
      <c r="B47" s="87">
        <v>8</v>
      </c>
      <c r="C47" s="87">
        <v>19</v>
      </c>
      <c r="D47" s="87">
        <v>0</v>
      </c>
      <c r="E47" s="87">
        <v>0</v>
      </c>
      <c r="F47" s="87">
        <v>2153</v>
      </c>
      <c r="G47" s="87">
        <v>0</v>
      </c>
      <c r="H47" s="87">
        <v>0</v>
      </c>
      <c r="I47" s="87">
        <v>0</v>
      </c>
      <c r="J47" s="87">
        <v>0</v>
      </c>
      <c r="K47" s="87">
        <v>0</v>
      </c>
      <c r="L47" s="87">
        <v>0</v>
      </c>
      <c r="M47" s="87" t="s">
        <v>112</v>
      </c>
      <c r="N47" s="87">
        <v>6</v>
      </c>
      <c r="O47" s="87">
        <v>0</v>
      </c>
      <c r="P47" s="87" t="s">
        <v>112</v>
      </c>
      <c r="Q47" s="78"/>
    </row>
    <row r="48" spans="1:17" ht="12">
      <c r="A48" s="97"/>
      <c r="B48" s="97"/>
      <c r="C48" s="97"/>
      <c r="D48" s="97"/>
      <c r="E48" s="97"/>
      <c r="F48" s="97"/>
      <c r="G48" s="97"/>
      <c r="H48" s="97"/>
      <c r="I48" s="97"/>
      <c r="J48" s="97"/>
      <c r="K48" s="97"/>
      <c r="L48" s="97"/>
      <c r="M48" s="97"/>
      <c r="N48" s="97"/>
      <c r="O48" s="97"/>
      <c r="P48" s="97"/>
      <c r="Q48" s="97"/>
    </row>
    <row r="49" spans="1:17" ht="27.75">
      <c r="A49" s="35" t="s">
        <v>47</v>
      </c>
      <c r="B49" s="80" t="s">
        <v>31</v>
      </c>
      <c r="C49" s="80" t="s">
        <v>32</v>
      </c>
      <c r="D49" s="80" t="s">
        <v>91</v>
      </c>
      <c r="E49" s="80" t="s">
        <v>33</v>
      </c>
      <c r="F49" s="89" t="s">
        <v>290</v>
      </c>
      <c r="G49" s="80" t="s">
        <v>34</v>
      </c>
      <c r="H49" s="80" t="s">
        <v>35</v>
      </c>
      <c r="I49" s="80" t="s">
        <v>36</v>
      </c>
      <c r="J49" s="80" t="s">
        <v>37</v>
      </c>
      <c r="K49" s="80" t="s">
        <v>38</v>
      </c>
      <c r="L49" s="80" t="s">
        <v>292</v>
      </c>
      <c r="M49" s="80" t="s">
        <v>294</v>
      </c>
      <c r="N49" s="80" t="s">
        <v>103</v>
      </c>
      <c r="O49" s="80" t="s">
        <v>295</v>
      </c>
      <c r="P49" s="97"/>
      <c r="Q49" s="97"/>
    </row>
    <row r="50" spans="1:17" ht="12" customHeight="1">
      <c r="A50" s="82" t="s">
        <v>66</v>
      </c>
      <c r="B50" s="83">
        <v>31</v>
      </c>
      <c r="C50" s="83" t="s">
        <v>112</v>
      </c>
      <c r="D50" s="83">
        <v>64</v>
      </c>
      <c r="E50" s="83">
        <v>159</v>
      </c>
      <c r="F50" s="83">
        <v>585</v>
      </c>
      <c r="G50" s="83">
        <v>9</v>
      </c>
      <c r="H50" s="83">
        <v>19</v>
      </c>
      <c r="I50" s="83">
        <v>858</v>
      </c>
      <c r="J50" s="83">
        <v>7809</v>
      </c>
      <c r="K50" s="83">
        <v>752</v>
      </c>
      <c r="L50" s="83">
        <v>329</v>
      </c>
      <c r="M50" s="83">
        <v>3822</v>
      </c>
      <c r="N50" s="83">
        <v>806</v>
      </c>
      <c r="O50" s="83">
        <v>414</v>
      </c>
      <c r="P50" s="97"/>
      <c r="Q50" s="97"/>
    </row>
    <row r="51" spans="1:17" ht="22.5">
      <c r="A51" s="82" t="s">
        <v>253</v>
      </c>
      <c r="B51" s="83">
        <v>0</v>
      </c>
      <c r="C51" s="83">
        <v>0</v>
      </c>
      <c r="D51" s="83">
        <v>0</v>
      </c>
      <c r="E51" s="83" t="s">
        <v>112</v>
      </c>
      <c r="F51" s="83">
        <v>28</v>
      </c>
      <c r="G51" s="83">
        <v>0</v>
      </c>
      <c r="H51" s="83">
        <v>6</v>
      </c>
      <c r="I51" s="83">
        <v>0</v>
      </c>
      <c r="J51" s="83">
        <v>1149</v>
      </c>
      <c r="K51" s="83">
        <v>172</v>
      </c>
      <c r="L51" s="83">
        <v>0</v>
      </c>
      <c r="M51" s="83">
        <v>0</v>
      </c>
      <c r="N51" s="83">
        <v>17</v>
      </c>
      <c r="O51" s="85">
        <v>51</v>
      </c>
      <c r="P51" s="97"/>
      <c r="Q51" s="97"/>
    </row>
    <row r="52" spans="1:17" ht="12">
      <c r="A52" s="82" t="s">
        <v>51</v>
      </c>
      <c r="B52" s="83">
        <v>9</v>
      </c>
      <c r="C52" s="83">
        <v>0</v>
      </c>
      <c r="D52" s="83">
        <v>12</v>
      </c>
      <c r="E52" s="83">
        <v>71</v>
      </c>
      <c r="F52" s="83">
        <v>247</v>
      </c>
      <c r="G52" s="83" t="s">
        <v>112</v>
      </c>
      <c r="H52" s="83">
        <v>6</v>
      </c>
      <c r="I52" s="83">
        <v>35</v>
      </c>
      <c r="J52" s="83">
        <v>618</v>
      </c>
      <c r="K52" s="83">
        <v>99</v>
      </c>
      <c r="L52" s="83">
        <v>0</v>
      </c>
      <c r="M52" s="83">
        <v>15463</v>
      </c>
      <c r="N52" s="83">
        <v>269</v>
      </c>
      <c r="O52" s="85">
        <v>448</v>
      </c>
      <c r="P52" s="97"/>
      <c r="Q52" s="97"/>
    </row>
    <row r="53" spans="1:17" ht="12">
      <c r="A53" s="82" t="s">
        <v>50</v>
      </c>
      <c r="B53" s="83" t="s">
        <v>112</v>
      </c>
      <c r="C53" s="83">
        <v>0</v>
      </c>
      <c r="D53" s="83" t="s">
        <v>112</v>
      </c>
      <c r="E53" s="83">
        <v>64</v>
      </c>
      <c r="F53" s="83">
        <v>0</v>
      </c>
      <c r="G53" s="83">
        <v>30</v>
      </c>
      <c r="H53" s="83">
        <v>26</v>
      </c>
      <c r="I53" s="83">
        <v>33</v>
      </c>
      <c r="J53" s="83">
        <v>884</v>
      </c>
      <c r="K53" s="83">
        <v>257</v>
      </c>
      <c r="L53" s="83">
        <v>182</v>
      </c>
      <c r="M53" s="83">
        <v>4391</v>
      </c>
      <c r="N53" s="83">
        <v>372</v>
      </c>
      <c r="O53" s="85">
        <v>87</v>
      </c>
      <c r="P53" s="97"/>
      <c r="Q53" s="97"/>
    </row>
    <row r="54" spans="1:17" ht="12" customHeight="1">
      <c r="A54" s="82" t="s">
        <v>81</v>
      </c>
      <c r="B54" s="83" t="s">
        <v>112</v>
      </c>
      <c r="C54" s="83" t="s">
        <v>112</v>
      </c>
      <c r="D54" s="83">
        <v>0</v>
      </c>
      <c r="E54" s="83">
        <v>0</v>
      </c>
      <c r="F54" s="83">
        <v>221</v>
      </c>
      <c r="G54" s="83">
        <v>0</v>
      </c>
      <c r="H54" s="83">
        <v>0</v>
      </c>
      <c r="I54" s="83" t="s">
        <v>112</v>
      </c>
      <c r="J54" s="83">
        <v>1479</v>
      </c>
      <c r="K54" s="83">
        <v>1168</v>
      </c>
      <c r="L54" s="83" t="s">
        <v>112</v>
      </c>
      <c r="M54" s="83">
        <v>20</v>
      </c>
      <c r="N54" s="83">
        <v>898</v>
      </c>
      <c r="O54" s="85">
        <v>168</v>
      </c>
      <c r="P54" s="97"/>
      <c r="Q54" s="97"/>
    </row>
    <row r="55" spans="1:17" ht="12" customHeight="1">
      <c r="A55" s="82" t="s">
        <v>68</v>
      </c>
      <c r="B55" s="83">
        <v>6</v>
      </c>
      <c r="C55" s="96">
        <v>10</v>
      </c>
      <c r="D55" s="83">
        <v>151</v>
      </c>
      <c r="E55" s="83">
        <v>8</v>
      </c>
      <c r="F55" s="83">
        <v>184</v>
      </c>
      <c r="G55" s="83" t="s">
        <v>112</v>
      </c>
      <c r="H55" s="83">
        <v>0</v>
      </c>
      <c r="I55" s="83">
        <v>56</v>
      </c>
      <c r="J55" s="83">
        <v>94</v>
      </c>
      <c r="K55" s="83">
        <v>25</v>
      </c>
      <c r="L55" s="83" t="s">
        <v>112</v>
      </c>
      <c r="M55" s="83">
        <v>522</v>
      </c>
      <c r="N55" s="83">
        <v>875</v>
      </c>
      <c r="O55" s="85">
        <v>216</v>
      </c>
      <c r="P55" s="97"/>
      <c r="Q55" s="97"/>
    </row>
    <row r="56" spans="1:17" ht="12" customHeight="1">
      <c r="A56" s="82" t="s">
        <v>70</v>
      </c>
      <c r="B56" s="83" t="s">
        <v>112</v>
      </c>
      <c r="C56" s="83" t="s">
        <v>112</v>
      </c>
      <c r="D56" s="83">
        <v>47</v>
      </c>
      <c r="E56" s="83" t="s">
        <v>112</v>
      </c>
      <c r="F56" s="83">
        <v>80</v>
      </c>
      <c r="G56" s="83">
        <v>0</v>
      </c>
      <c r="H56" s="83" t="s">
        <v>112</v>
      </c>
      <c r="I56" s="83">
        <v>42</v>
      </c>
      <c r="J56" s="83">
        <v>135</v>
      </c>
      <c r="K56" s="83">
        <v>222</v>
      </c>
      <c r="L56" s="83">
        <v>5</v>
      </c>
      <c r="M56" s="83">
        <v>16</v>
      </c>
      <c r="N56" s="83">
        <v>332</v>
      </c>
      <c r="O56" s="85">
        <v>149</v>
      </c>
      <c r="P56" s="97"/>
      <c r="Q56" s="97"/>
    </row>
    <row r="57" spans="1:17" ht="12" customHeight="1">
      <c r="A57" s="82" t="s">
        <v>118</v>
      </c>
      <c r="B57" s="83" t="s">
        <v>112</v>
      </c>
      <c r="C57" s="83" t="s">
        <v>112</v>
      </c>
      <c r="D57" s="83">
        <v>6</v>
      </c>
      <c r="E57" s="83">
        <v>11</v>
      </c>
      <c r="F57" s="83">
        <v>0</v>
      </c>
      <c r="G57" s="83" t="s">
        <v>112</v>
      </c>
      <c r="H57" s="83" t="s">
        <v>112</v>
      </c>
      <c r="I57" s="83">
        <v>10</v>
      </c>
      <c r="J57" s="83">
        <v>194</v>
      </c>
      <c r="K57" s="83">
        <v>31</v>
      </c>
      <c r="L57" s="83" t="s">
        <v>112</v>
      </c>
      <c r="M57" s="83">
        <v>2824</v>
      </c>
      <c r="N57" s="83">
        <v>766</v>
      </c>
      <c r="O57" s="85">
        <v>282</v>
      </c>
      <c r="P57" s="97"/>
      <c r="Q57" s="97"/>
    </row>
    <row r="58" spans="1:17" ht="12">
      <c r="A58" s="82" t="s">
        <v>56</v>
      </c>
      <c r="B58" s="83">
        <v>537</v>
      </c>
      <c r="C58" s="83">
        <v>83</v>
      </c>
      <c r="D58" s="83" t="s">
        <v>112</v>
      </c>
      <c r="E58" s="83">
        <v>7</v>
      </c>
      <c r="F58" s="83">
        <v>13</v>
      </c>
      <c r="G58" s="83">
        <v>7</v>
      </c>
      <c r="H58" s="83" t="s">
        <v>112</v>
      </c>
      <c r="I58" s="83">
        <v>463</v>
      </c>
      <c r="J58" s="83">
        <v>422</v>
      </c>
      <c r="K58" s="83">
        <v>56</v>
      </c>
      <c r="L58" s="83">
        <v>0</v>
      </c>
      <c r="M58" s="83" t="s">
        <v>112</v>
      </c>
      <c r="N58" s="83">
        <v>71</v>
      </c>
      <c r="O58" s="85">
        <v>409</v>
      </c>
      <c r="P58" s="97"/>
      <c r="Q58" s="97"/>
    </row>
    <row r="59" spans="1:17" ht="12" customHeight="1">
      <c r="A59" s="82" t="s">
        <v>59</v>
      </c>
      <c r="B59" s="83">
        <v>5</v>
      </c>
      <c r="C59" s="83">
        <v>0</v>
      </c>
      <c r="D59" s="83">
        <v>184</v>
      </c>
      <c r="E59" s="83" t="s">
        <v>112</v>
      </c>
      <c r="F59" s="83">
        <v>0</v>
      </c>
      <c r="G59" s="83">
        <v>0</v>
      </c>
      <c r="H59" s="83">
        <v>0</v>
      </c>
      <c r="I59" s="83">
        <v>5</v>
      </c>
      <c r="J59" s="83">
        <v>12</v>
      </c>
      <c r="K59" s="83">
        <v>100</v>
      </c>
      <c r="L59" s="83">
        <v>0</v>
      </c>
      <c r="M59" s="83" t="s">
        <v>112</v>
      </c>
      <c r="N59" s="83">
        <v>173</v>
      </c>
      <c r="O59" s="85">
        <v>3631</v>
      </c>
      <c r="P59" s="97"/>
      <c r="Q59" s="97"/>
    </row>
    <row r="60" spans="1:17" ht="12" customHeight="1">
      <c r="A60" s="82" t="s">
        <v>108</v>
      </c>
      <c r="B60" s="83">
        <v>19</v>
      </c>
      <c r="C60" s="83">
        <v>0</v>
      </c>
      <c r="D60" s="83">
        <v>0</v>
      </c>
      <c r="E60" s="83" t="s">
        <v>112</v>
      </c>
      <c r="F60" s="83">
        <v>100</v>
      </c>
      <c r="G60" s="83">
        <v>0</v>
      </c>
      <c r="H60" s="83">
        <v>0</v>
      </c>
      <c r="I60" s="83">
        <v>0</v>
      </c>
      <c r="J60" s="83">
        <v>2118</v>
      </c>
      <c r="K60" s="83">
        <v>10</v>
      </c>
      <c r="L60" s="83">
        <v>0</v>
      </c>
      <c r="M60" s="83">
        <v>51</v>
      </c>
      <c r="N60" s="83">
        <v>76</v>
      </c>
      <c r="O60" s="85">
        <v>24</v>
      </c>
      <c r="P60" s="97"/>
      <c r="Q60" s="97"/>
    </row>
    <row r="61" spans="1:17" ht="12" customHeight="1">
      <c r="A61" s="82" t="s">
        <v>64</v>
      </c>
      <c r="B61" s="83" t="s">
        <v>112</v>
      </c>
      <c r="C61" s="83" t="s">
        <v>112</v>
      </c>
      <c r="D61" s="83">
        <v>20</v>
      </c>
      <c r="E61" s="83">
        <v>5</v>
      </c>
      <c r="F61" s="83">
        <v>0</v>
      </c>
      <c r="G61" s="83">
        <v>0</v>
      </c>
      <c r="H61" s="83" t="s">
        <v>112</v>
      </c>
      <c r="I61" s="83">
        <v>8</v>
      </c>
      <c r="J61" s="83">
        <v>38</v>
      </c>
      <c r="K61" s="83">
        <v>13</v>
      </c>
      <c r="L61" s="83" t="s">
        <v>112</v>
      </c>
      <c r="M61" s="83" t="s">
        <v>112</v>
      </c>
      <c r="N61" s="83">
        <v>216</v>
      </c>
      <c r="O61" s="85">
        <v>359</v>
      </c>
      <c r="P61" s="97"/>
      <c r="Q61" s="97"/>
    </row>
    <row r="62" spans="1:17" ht="12" customHeight="1">
      <c r="A62" s="82" t="s">
        <v>73</v>
      </c>
      <c r="B62" s="83">
        <v>0</v>
      </c>
      <c r="C62" s="83">
        <v>0</v>
      </c>
      <c r="D62" s="83">
        <v>0</v>
      </c>
      <c r="E62" s="83" t="s">
        <v>112</v>
      </c>
      <c r="F62" s="83">
        <v>0</v>
      </c>
      <c r="G62" s="83" t="s">
        <v>112</v>
      </c>
      <c r="H62" s="83">
        <v>0</v>
      </c>
      <c r="I62" s="83" t="s">
        <v>112</v>
      </c>
      <c r="J62" s="83">
        <v>492</v>
      </c>
      <c r="K62" s="83">
        <v>39</v>
      </c>
      <c r="L62" s="83">
        <v>0</v>
      </c>
      <c r="M62" s="83">
        <v>0</v>
      </c>
      <c r="N62" s="83">
        <v>531</v>
      </c>
      <c r="O62" s="85">
        <v>123</v>
      </c>
      <c r="P62" s="97"/>
      <c r="Q62" s="97"/>
    </row>
    <row r="63" spans="1:17" ht="12">
      <c r="A63" s="82" t="s">
        <v>62</v>
      </c>
      <c r="B63" s="83">
        <v>0</v>
      </c>
      <c r="C63" s="83">
        <v>0</v>
      </c>
      <c r="D63" s="83">
        <v>0</v>
      </c>
      <c r="E63" s="83" t="s">
        <v>112</v>
      </c>
      <c r="F63" s="83">
        <v>5</v>
      </c>
      <c r="G63" s="83" t="s">
        <v>112</v>
      </c>
      <c r="H63" s="83">
        <v>7</v>
      </c>
      <c r="I63" s="83">
        <v>51</v>
      </c>
      <c r="J63" s="83">
        <v>995</v>
      </c>
      <c r="K63" s="83">
        <v>212</v>
      </c>
      <c r="L63" s="83">
        <v>21</v>
      </c>
      <c r="M63" s="83">
        <v>136</v>
      </c>
      <c r="N63" s="83">
        <v>95</v>
      </c>
      <c r="O63" s="85">
        <v>70</v>
      </c>
      <c r="P63" s="97"/>
      <c r="Q63" s="97"/>
    </row>
    <row r="64" spans="1:17" ht="12">
      <c r="A64" s="82" t="s">
        <v>53</v>
      </c>
      <c r="B64" s="83">
        <v>679</v>
      </c>
      <c r="C64" s="83" t="s">
        <v>112</v>
      </c>
      <c r="D64" s="83" t="s">
        <v>112</v>
      </c>
      <c r="E64" s="83">
        <v>0</v>
      </c>
      <c r="F64" s="83" t="s">
        <v>112</v>
      </c>
      <c r="G64" s="83" t="s">
        <v>112</v>
      </c>
      <c r="H64" s="83">
        <v>0</v>
      </c>
      <c r="I64" s="83">
        <v>14</v>
      </c>
      <c r="J64" s="83">
        <v>205</v>
      </c>
      <c r="K64" s="83">
        <v>32</v>
      </c>
      <c r="L64" s="83">
        <v>0</v>
      </c>
      <c r="M64" s="83">
        <v>0</v>
      </c>
      <c r="N64" s="83">
        <v>49</v>
      </c>
      <c r="O64" s="85">
        <v>303</v>
      </c>
      <c r="P64" s="97"/>
      <c r="Q64" s="97"/>
    </row>
    <row r="65" spans="1:17" ht="12">
      <c r="A65" s="82" t="s">
        <v>136</v>
      </c>
      <c r="B65" s="83">
        <v>0</v>
      </c>
      <c r="C65" s="83">
        <v>0</v>
      </c>
      <c r="D65" s="83">
        <v>0</v>
      </c>
      <c r="E65" s="83">
        <v>0</v>
      </c>
      <c r="F65" s="83">
        <v>0</v>
      </c>
      <c r="G65" s="83">
        <v>0</v>
      </c>
      <c r="H65" s="83">
        <v>0</v>
      </c>
      <c r="I65" s="83">
        <v>24</v>
      </c>
      <c r="J65" s="83">
        <v>29</v>
      </c>
      <c r="K65" s="83">
        <v>0</v>
      </c>
      <c r="L65" s="83">
        <v>0</v>
      </c>
      <c r="M65" s="83">
        <v>0</v>
      </c>
      <c r="N65" s="83" t="s">
        <v>112</v>
      </c>
      <c r="O65" s="85">
        <v>3577</v>
      </c>
      <c r="P65" s="97"/>
      <c r="Q65" s="97"/>
    </row>
    <row r="66" spans="1:17" ht="12" customHeight="1">
      <c r="A66" s="82" t="s">
        <v>149</v>
      </c>
      <c r="B66" s="83" t="s">
        <v>112</v>
      </c>
      <c r="C66" s="83">
        <v>0</v>
      </c>
      <c r="D66" s="83" t="s">
        <v>112</v>
      </c>
      <c r="E66" s="83" t="s">
        <v>112</v>
      </c>
      <c r="F66" s="83">
        <v>0</v>
      </c>
      <c r="G66" s="83" t="s">
        <v>112</v>
      </c>
      <c r="H66" s="83">
        <v>0</v>
      </c>
      <c r="I66" s="83">
        <v>11</v>
      </c>
      <c r="J66" s="83">
        <v>43</v>
      </c>
      <c r="K66" s="83">
        <v>106</v>
      </c>
      <c r="L66" s="83">
        <v>0</v>
      </c>
      <c r="M66" s="83">
        <v>0</v>
      </c>
      <c r="N66" s="83">
        <v>47</v>
      </c>
      <c r="O66" s="85">
        <v>57</v>
      </c>
      <c r="P66" s="97"/>
      <c r="Q66" s="97"/>
    </row>
    <row r="67" spans="1:17" ht="12" customHeight="1">
      <c r="A67" s="82" t="s">
        <v>106</v>
      </c>
      <c r="B67" s="83">
        <v>0</v>
      </c>
      <c r="C67" s="83">
        <v>0</v>
      </c>
      <c r="D67" s="83">
        <v>0</v>
      </c>
      <c r="E67" s="83" t="s">
        <v>112</v>
      </c>
      <c r="F67" s="83">
        <v>24</v>
      </c>
      <c r="G67" s="83">
        <v>0</v>
      </c>
      <c r="H67" s="83">
        <v>0</v>
      </c>
      <c r="I67" s="83" t="s">
        <v>112</v>
      </c>
      <c r="J67" s="83" t="s">
        <v>112</v>
      </c>
      <c r="K67" s="83">
        <v>0</v>
      </c>
      <c r="L67" s="83">
        <v>0</v>
      </c>
      <c r="M67" s="83">
        <v>0</v>
      </c>
      <c r="N67" s="83">
        <v>0</v>
      </c>
      <c r="O67" s="85">
        <v>3617</v>
      </c>
      <c r="P67" s="97"/>
      <c r="Q67" s="97"/>
    </row>
    <row r="68" spans="1:17" ht="12">
      <c r="A68" s="82" t="s">
        <v>105</v>
      </c>
      <c r="B68" s="83">
        <v>0</v>
      </c>
      <c r="C68" s="83">
        <v>0</v>
      </c>
      <c r="D68" s="83">
        <v>0</v>
      </c>
      <c r="E68" s="83">
        <v>0</v>
      </c>
      <c r="F68" s="83" t="s">
        <v>112</v>
      </c>
      <c r="G68" s="83">
        <v>0</v>
      </c>
      <c r="H68" s="83">
        <v>0</v>
      </c>
      <c r="I68" s="83">
        <v>6</v>
      </c>
      <c r="J68" s="83">
        <v>0</v>
      </c>
      <c r="K68" s="83" t="s">
        <v>112</v>
      </c>
      <c r="L68" s="83">
        <v>0</v>
      </c>
      <c r="M68" s="83">
        <v>0</v>
      </c>
      <c r="N68" s="83">
        <v>0</v>
      </c>
      <c r="O68" s="85">
        <v>2992</v>
      </c>
      <c r="P68" s="97"/>
      <c r="Q68" s="97"/>
    </row>
    <row r="69" spans="1:17" ht="12" customHeight="1">
      <c r="A69" s="86" t="s">
        <v>129</v>
      </c>
      <c r="B69" s="87">
        <v>0</v>
      </c>
      <c r="C69" s="87">
        <v>5</v>
      </c>
      <c r="D69" s="87">
        <v>0</v>
      </c>
      <c r="E69" s="87" t="s">
        <v>112</v>
      </c>
      <c r="F69" s="87">
        <v>0</v>
      </c>
      <c r="G69" s="87">
        <v>0</v>
      </c>
      <c r="H69" s="87">
        <v>0</v>
      </c>
      <c r="I69" s="87">
        <v>116</v>
      </c>
      <c r="J69" s="87">
        <v>7</v>
      </c>
      <c r="K69" s="87">
        <v>38</v>
      </c>
      <c r="L69" s="87">
        <v>7</v>
      </c>
      <c r="M69" s="87" t="s">
        <v>112</v>
      </c>
      <c r="N69" s="87" t="s">
        <v>112</v>
      </c>
      <c r="O69" s="90">
        <v>40</v>
      </c>
      <c r="P69" s="97"/>
      <c r="Q69" s="97"/>
    </row>
    <row r="70" spans="1:17" ht="6.75" customHeight="1">
      <c r="A70" s="97"/>
      <c r="B70" s="97"/>
      <c r="C70" s="97"/>
      <c r="D70" s="97"/>
      <c r="E70" s="97"/>
      <c r="F70" s="97"/>
      <c r="G70" s="97"/>
      <c r="H70" s="97"/>
      <c r="I70" s="97"/>
      <c r="J70" s="97"/>
      <c r="K70" s="97"/>
      <c r="L70" s="97"/>
      <c r="M70" s="97"/>
      <c r="N70" s="97"/>
      <c r="O70" s="97"/>
      <c r="P70" s="97"/>
      <c r="Q70" s="97"/>
    </row>
    <row r="71" spans="1:17" ht="12">
      <c r="A71" s="9" t="s">
        <v>44</v>
      </c>
      <c r="B71" s="97"/>
      <c r="C71" s="97"/>
      <c r="D71" s="97"/>
      <c r="E71" s="97"/>
      <c r="F71" s="97"/>
      <c r="G71" s="97"/>
      <c r="H71" s="97"/>
      <c r="I71" s="97"/>
      <c r="J71" s="97"/>
      <c r="K71" s="97"/>
      <c r="L71" s="97"/>
      <c r="M71" s="97"/>
      <c r="N71" s="97"/>
      <c r="O71" s="97"/>
      <c r="P71" s="97"/>
      <c r="Q71" s="97"/>
    </row>
    <row r="72" spans="1:17" ht="12">
      <c r="A72" s="5" t="s">
        <v>217</v>
      </c>
      <c r="B72" s="97"/>
      <c r="C72" s="97"/>
      <c r="D72" s="97"/>
      <c r="E72" s="97"/>
      <c r="F72" s="97"/>
      <c r="G72" s="97"/>
      <c r="H72" s="97"/>
      <c r="I72" s="97"/>
      <c r="J72" s="97"/>
      <c r="K72" s="97"/>
      <c r="L72" s="97"/>
      <c r="M72" s="97"/>
      <c r="N72" s="97"/>
      <c r="O72" s="97"/>
      <c r="P72" s="97"/>
      <c r="Q72" s="97"/>
    </row>
    <row r="73" spans="1:17" ht="12">
      <c r="A73" s="5" t="s">
        <v>272</v>
      </c>
      <c r="B73" s="97"/>
      <c r="C73" s="97"/>
      <c r="D73" s="97"/>
      <c r="E73" s="97"/>
      <c r="F73" s="97"/>
      <c r="G73" s="97"/>
      <c r="H73" s="97"/>
      <c r="I73" s="97"/>
      <c r="J73" s="97"/>
      <c r="K73" s="97"/>
      <c r="L73" s="97"/>
      <c r="M73" s="97"/>
      <c r="N73" s="97"/>
      <c r="O73" s="97"/>
      <c r="P73" s="97"/>
      <c r="Q73" s="97"/>
    </row>
    <row r="74" spans="1:17" ht="12">
      <c r="A74" s="5" t="s">
        <v>287</v>
      </c>
      <c r="B74" s="97"/>
      <c r="C74" s="97"/>
      <c r="D74" s="97"/>
      <c r="E74" s="97"/>
      <c r="F74" s="97"/>
      <c r="G74" s="97"/>
      <c r="H74" s="97"/>
      <c r="I74" s="97"/>
      <c r="J74" s="97"/>
      <c r="K74" s="97"/>
      <c r="L74" s="97"/>
      <c r="M74" s="97"/>
      <c r="N74" s="97"/>
      <c r="O74" s="97"/>
      <c r="P74" s="97"/>
      <c r="Q74" s="97"/>
    </row>
    <row r="75" spans="1:17" ht="12">
      <c r="A75" s="5" t="s">
        <v>289</v>
      </c>
      <c r="B75" s="97"/>
      <c r="C75" s="97"/>
      <c r="D75" s="97"/>
      <c r="E75" s="97"/>
      <c r="F75" s="97"/>
      <c r="G75" s="97"/>
      <c r="H75" s="97"/>
      <c r="I75" s="97"/>
      <c r="J75" s="97"/>
      <c r="K75" s="97"/>
      <c r="L75" s="97"/>
      <c r="M75" s="97"/>
      <c r="N75" s="97"/>
      <c r="O75" s="97"/>
      <c r="P75" s="97"/>
      <c r="Q75" s="97"/>
    </row>
    <row r="76" spans="1:17" ht="12">
      <c r="A76" s="5" t="s">
        <v>291</v>
      </c>
      <c r="B76" s="78"/>
      <c r="C76" s="78"/>
      <c r="D76" s="78"/>
      <c r="E76" s="78"/>
      <c r="F76" s="78"/>
      <c r="G76" s="78"/>
      <c r="H76" s="78"/>
      <c r="I76" s="78"/>
      <c r="J76" s="78"/>
      <c r="K76" s="78"/>
      <c r="L76" s="78"/>
      <c r="M76" s="78"/>
      <c r="N76" s="78"/>
      <c r="O76" s="78"/>
      <c r="P76" s="78"/>
      <c r="Q76" s="78"/>
    </row>
    <row r="77" spans="1:17" ht="12">
      <c r="A77" s="5" t="s">
        <v>293</v>
      </c>
      <c r="B77" s="78"/>
      <c r="C77" s="78"/>
      <c r="D77" s="78"/>
      <c r="E77" s="78"/>
      <c r="F77" s="78"/>
      <c r="G77" s="78"/>
      <c r="H77" s="78"/>
      <c r="I77" s="78"/>
      <c r="J77" s="78"/>
      <c r="K77" s="78"/>
      <c r="L77" s="78"/>
      <c r="M77" s="78"/>
      <c r="N77" s="78"/>
      <c r="O77" s="78"/>
      <c r="P77" s="78"/>
      <c r="Q77" s="78"/>
    </row>
    <row r="78" spans="1:17" ht="46.5" customHeight="1">
      <c r="A78" s="258" t="s">
        <v>308</v>
      </c>
      <c r="B78" s="258"/>
      <c r="C78" s="258"/>
      <c r="D78" s="258"/>
      <c r="E78" s="258"/>
      <c r="F78" s="258"/>
      <c r="G78" s="258"/>
      <c r="H78" s="258"/>
      <c r="I78" s="258"/>
      <c r="J78" s="258"/>
      <c r="K78" s="258"/>
      <c r="L78" s="258"/>
      <c r="M78" s="258"/>
      <c r="N78" s="258"/>
      <c r="O78" s="258"/>
      <c r="P78" s="78"/>
      <c r="Q78" s="78"/>
    </row>
    <row r="79" spans="1:16" ht="12">
      <c r="A79" s="110" t="s">
        <v>296</v>
      </c>
      <c r="B79" s="236"/>
      <c r="C79" s="236"/>
      <c r="D79" s="236"/>
      <c r="E79" s="236"/>
      <c r="F79" s="236"/>
      <c r="G79" s="236"/>
      <c r="H79" s="236"/>
      <c r="I79" s="236"/>
      <c r="J79" s="236"/>
      <c r="K79" s="236"/>
      <c r="L79" s="236"/>
      <c r="M79" s="236"/>
      <c r="N79" s="236"/>
      <c r="O79" s="236"/>
      <c r="P79" s="236"/>
    </row>
  </sheetData>
  <sheetProtection/>
  <mergeCells count="1">
    <mergeCell ref="A78:O78"/>
  </mergeCells>
  <conditionalFormatting sqref="A77:A78">
    <cfRule type="cellIs" priority="6" dxfId="0" operator="equal" stopIfTrue="1">
      <formula>"various"</formula>
    </cfRule>
  </conditionalFormatting>
  <conditionalFormatting sqref="A76">
    <cfRule type="cellIs" priority="5" dxfId="0" operator="equal" stopIfTrue="1">
      <formula>"various"</formula>
    </cfRule>
  </conditionalFormatting>
  <conditionalFormatting sqref="A75">
    <cfRule type="cellIs" priority="4" dxfId="0" operator="equal" stopIfTrue="1">
      <formula>"various"</formula>
    </cfRule>
  </conditionalFormatting>
  <conditionalFormatting sqref="A74">
    <cfRule type="cellIs" priority="3" dxfId="0" operator="equal" stopIfTrue="1">
      <formula>"various"</formula>
    </cfRule>
  </conditionalFormatting>
  <conditionalFormatting sqref="A71:A72">
    <cfRule type="cellIs" priority="2" dxfId="0" operator="equal" stopIfTrue="1">
      <formula>"various"</formula>
    </cfRule>
  </conditionalFormatting>
  <conditionalFormatting sqref="A73">
    <cfRule type="cellIs" priority="1" dxfId="0" operator="equal" stopIfTrue="1">
      <formula>"various"</formula>
    </cfRule>
  </conditionalFormatting>
  <printOptions gridLines="1"/>
  <pageMargins left="0.7" right="0.7" top="0.75" bottom="0.75" header="0.3" footer="0.3"/>
  <pageSetup fitToHeight="1" fitToWidth="1"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119"/>
  <sheetViews>
    <sheetView zoomScale="130" zoomScaleNormal="130" zoomScalePageLayoutView="0" workbookViewId="0" topLeftCell="A1">
      <pane ySplit="3" topLeftCell="A97" activePane="bottomLeft" state="frozen"/>
      <selection pane="topLeft" activeCell="A1" sqref="A1"/>
      <selection pane="bottomLeft" activeCell="A119" sqref="A119"/>
    </sheetView>
  </sheetViews>
  <sheetFormatPr defaultColWidth="9.140625" defaultRowHeight="12" customHeight="1"/>
  <cols>
    <col min="1" max="1" width="13.7109375" style="232" customWidth="1"/>
    <col min="2" max="2" width="6.57421875" style="232" customWidth="1"/>
    <col min="3" max="3" width="13.7109375" style="232" customWidth="1"/>
    <col min="4" max="4" width="6.8515625" style="232" bestFit="1" customWidth="1"/>
    <col min="5" max="5" width="13.7109375" style="232" customWidth="1"/>
    <col min="6" max="6" width="5.8515625" style="232" customWidth="1"/>
    <col min="7" max="7" width="13.7109375" style="232" customWidth="1"/>
    <col min="8" max="8" width="6.57421875" style="232" customWidth="1"/>
    <col min="9" max="9" width="14.421875" style="232" customWidth="1"/>
    <col min="10" max="10" width="6.8515625" style="232" bestFit="1" customWidth="1"/>
    <col min="11" max="16384" width="9.140625" style="223" customWidth="1"/>
  </cols>
  <sheetData>
    <row r="1" spans="1:10" ht="16.5" customHeight="1">
      <c r="A1" s="221" t="s">
        <v>234</v>
      </c>
      <c r="B1" s="222"/>
      <c r="C1" s="222"/>
      <c r="D1" s="222"/>
      <c r="E1" s="222"/>
      <c r="F1" s="222"/>
      <c r="G1" s="222"/>
      <c r="H1" s="222"/>
      <c r="I1" s="222"/>
      <c r="J1" s="222"/>
    </row>
    <row r="2" spans="1:10" ht="12" customHeight="1">
      <c r="A2" s="224" t="s">
        <v>0</v>
      </c>
      <c r="B2" s="222"/>
      <c r="C2" s="222"/>
      <c r="D2" s="222"/>
      <c r="E2" s="222"/>
      <c r="F2" s="222"/>
      <c r="G2" s="222"/>
      <c r="H2" s="222"/>
      <c r="I2" s="222"/>
      <c r="J2" s="222"/>
    </row>
    <row r="3" spans="1:10" ht="12" customHeight="1">
      <c r="A3" s="224" t="s">
        <v>183</v>
      </c>
      <c r="B3" s="222"/>
      <c r="C3" s="222"/>
      <c r="D3" s="222"/>
      <c r="E3" s="222"/>
      <c r="F3" s="222"/>
      <c r="G3" s="222"/>
      <c r="H3" s="222"/>
      <c r="I3" s="222"/>
      <c r="J3" s="222"/>
    </row>
    <row r="4" spans="1:10" ht="12" customHeight="1">
      <c r="A4" s="225" t="s">
        <v>73</v>
      </c>
      <c r="B4" s="225"/>
      <c r="C4" s="250" t="s">
        <v>271</v>
      </c>
      <c r="D4" s="225"/>
      <c r="E4" s="225" t="s">
        <v>16</v>
      </c>
      <c r="F4" s="225"/>
      <c r="G4" s="225" t="s">
        <v>17</v>
      </c>
      <c r="H4" s="225"/>
      <c r="I4" s="225" t="s">
        <v>119</v>
      </c>
      <c r="J4" s="225"/>
    </row>
    <row r="5" spans="1:10" ht="12" customHeight="1">
      <c r="A5" s="251" t="s">
        <v>118</v>
      </c>
      <c r="B5" s="226">
        <v>281</v>
      </c>
      <c r="C5" s="251" t="s">
        <v>59</v>
      </c>
      <c r="D5" s="226">
        <v>1539</v>
      </c>
      <c r="E5" s="251" t="s">
        <v>66</v>
      </c>
      <c r="F5" s="226">
        <v>7730</v>
      </c>
      <c r="G5" s="251" t="s">
        <v>66</v>
      </c>
      <c r="H5" s="226">
        <v>2524</v>
      </c>
      <c r="I5" s="251" t="s">
        <v>50</v>
      </c>
      <c r="J5" s="227">
        <v>10</v>
      </c>
    </row>
    <row r="6" spans="1:10" ht="12" customHeight="1">
      <c r="A6" s="251" t="s">
        <v>66</v>
      </c>
      <c r="B6" s="226">
        <v>92</v>
      </c>
      <c r="C6" s="251" t="s">
        <v>54</v>
      </c>
      <c r="D6" s="226">
        <v>960</v>
      </c>
      <c r="E6" s="251" t="s">
        <v>50</v>
      </c>
      <c r="F6" s="226">
        <v>5076</v>
      </c>
      <c r="G6" s="251" t="s">
        <v>51</v>
      </c>
      <c r="H6" s="226">
        <v>965</v>
      </c>
      <c r="I6" s="251" t="s">
        <v>66</v>
      </c>
      <c r="J6" s="227" t="s">
        <v>112</v>
      </c>
    </row>
    <row r="7" spans="1:10" ht="12" customHeight="1">
      <c r="A7" s="251" t="s">
        <v>81</v>
      </c>
      <c r="B7" s="226">
        <v>27</v>
      </c>
      <c r="C7" s="251" t="s">
        <v>68</v>
      </c>
      <c r="D7" s="226">
        <v>823</v>
      </c>
      <c r="E7" s="251" t="s">
        <v>276</v>
      </c>
      <c r="F7" s="226">
        <v>2265</v>
      </c>
      <c r="G7" s="251" t="s">
        <v>208</v>
      </c>
      <c r="H7" s="226">
        <v>880</v>
      </c>
      <c r="I7" s="251" t="s">
        <v>51</v>
      </c>
      <c r="J7" s="227" t="s">
        <v>112</v>
      </c>
    </row>
    <row r="8" spans="1:10" ht="12" customHeight="1">
      <c r="A8" s="251" t="s">
        <v>62</v>
      </c>
      <c r="B8" s="226">
        <v>7</v>
      </c>
      <c r="C8" s="251" t="s">
        <v>92</v>
      </c>
      <c r="D8" s="226">
        <v>697</v>
      </c>
      <c r="E8" s="251" t="s">
        <v>179</v>
      </c>
      <c r="F8" s="226">
        <v>1996</v>
      </c>
      <c r="G8" s="251" t="s">
        <v>81</v>
      </c>
      <c r="H8" s="226">
        <v>752</v>
      </c>
      <c r="I8" s="251" t="s">
        <v>86</v>
      </c>
      <c r="J8" s="227" t="s">
        <v>112</v>
      </c>
    </row>
    <row r="9" spans="1:10" ht="12" customHeight="1">
      <c r="A9" s="251" t="s">
        <v>69</v>
      </c>
      <c r="B9" s="226">
        <v>5</v>
      </c>
      <c r="C9" s="251" t="s">
        <v>51</v>
      </c>
      <c r="D9" s="226">
        <v>419</v>
      </c>
      <c r="E9" s="251" t="s">
        <v>108</v>
      </c>
      <c r="F9" s="226">
        <v>1314</v>
      </c>
      <c r="G9" s="251" t="s">
        <v>50</v>
      </c>
      <c r="H9" s="226">
        <v>744</v>
      </c>
      <c r="I9" s="251" t="s">
        <v>60</v>
      </c>
      <c r="J9" s="227" t="s">
        <v>112</v>
      </c>
    </row>
    <row r="10" spans="1:10" ht="12" customHeight="1">
      <c r="A10" s="251" t="s">
        <v>276</v>
      </c>
      <c r="B10" s="226">
        <v>5</v>
      </c>
      <c r="C10" s="251" t="s">
        <v>195</v>
      </c>
      <c r="D10" s="226">
        <v>318</v>
      </c>
      <c r="E10" s="251" t="s">
        <v>62</v>
      </c>
      <c r="F10" s="226">
        <v>1162</v>
      </c>
      <c r="G10" s="251" t="s">
        <v>67</v>
      </c>
      <c r="H10" s="226">
        <v>657</v>
      </c>
      <c r="I10" s="251" t="s">
        <v>55</v>
      </c>
      <c r="J10" s="227" t="s">
        <v>112</v>
      </c>
    </row>
    <row r="11" spans="1:10" ht="12" customHeight="1">
      <c r="A11" s="251" t="s">
        <v>86</v>
      </c>
      <c r="B11" s="227" t="s">
        <v>112</v>
      </c>
      <c r="C11" s="251" t="s">
        <v>107</v>
      </c>
      <c r="D11" s="227">
        <v>286</v>
      </c>
      <c r="E11" s="251" t="s">
        <v>51</v>
      </c>
      <c r="F11" s="227">
        <v>1105</v>
      </c>
      <c r="G11" s="251" t="s">
        <v>198</v>
      </c>
      <c r="H11" s="227">
        <v>632</v>
      </c>
      <c r="I11" s="251" t="s">
        <v>62</v>
      </c>
      <c r="J11" s="227" t="s">
        <v>112</v>
      </c>
    </row>
    <row r="12" spans="1:10" ht="12" customHeight="1">
      <c r="A12" s="251" t="s">
        <v>179</v>
      </c>
      <c r="B12" s="227" t="s">
        <v>112</v>
      </c>
      <c r="C12" s="251" t="s">
        <v>118</v>
      </c>
      <c r="D12" s="227">
        <v>262</v>
      </c>
      <c r="E12" s="251" t="s">
        <v>118</v>
      </c>
      <c r="F12" s="227">
        <v>743</v>
      </c>
      <c r="G12" s="251" t="s">
        <v>179</v>
      </c>
      <c r="H12" s="227">
        <v>536</v>
      </c>
      <c r="I12" s="251" t="s">
        <v>84</v>
      </c>
      <c r="J12" s="227" t="s">
        <v>112</v>
      </c>
    </row>
    <row r="13" spans="1:10" ht="12" customHeight="1">
      <c r="A13" s="251" t="s">
        <v>129</v>
      </c>
      <c r="B13" s="227" t="s">
        <v>112</v>
      </c>
      <c r="C13" s="251" t="s">
        <v>126</v>
      </c>
      <c r="D13" s="227">
        <v>261</v>
      </c>
      <c r="E13" s="251" t="s">
        <v>70</v>
      </c>
      <c r="F13" s="227">
        <v>673</v>
      </c>
      <c r="G13" s="251" t="s">
        <v>276</v>
      </c>
      <c r="H13" s="227">
        <v>526</v>
      </c>
      <c r="I13" s="251" t="s">
        <v>64</v>
      </c>
      <c r="J13" s="227" t="s">
        <v>112</v>
      </c>
    </row>
    <row r="14" spans="1:10" ht="12" customHeight="1">
      <c r="A14" s="252" t="s">
        <v>198</v>
      </c>
      <c r="B14" s="228" t="s">
        <v>112</v>
      </c>
      <c r="C14" s="252" t="s">
        <v>64</v>
      </c>
      <c r="D14" s="228">
        <v>250</v>
      </c>
      <c r="E14" s="252" t="s">
        <v>68</v>
      </c>
      <c r="F14" s="228">
        <v>596</v>
      </c>
      <c r="G14" s="252" t="s">
        <v>73</v>
      </c>
      <c r="H14" s="228">
        <v>487</v>
      </c>
      <c r="I14" s="252" t="s">
        <v>63</v>
      </c>
      <c r="J14" s="228" t="s">
        <v>112</v>
      </c>
    </row>
    <row r="15" spans="1:10" ht="10.5" customHeight="1">
      <c r="A15" s="222"/>
      <c r="B15" s="222"/>
      <c r="C15" s="222"/>
      <c r="D15" s="222"/>
      <c r="E15" s="222"/>
      <c r="F15" s="229"/>
      <c r="G15" s="222"/>
      <c r="H15" s="222"/>
      <c r="I15" s="222"/>
      <c r="J15" s="222"/>
    </row>
    <row r="16" spans="1:10" ht="12" customHeight="1">
      <c r="A16" s="225" t="s">
        <v>18</v>
      </c>
      <c r="B16" s="225"/>
      <c r="C16" s="225" t="s">
        <v>39</v>
      </c>
      <c r="D16" s="225"/>
      <c r="E16" s="225" t="s">
        <v>77</v>
      </c>
      <c r="F16" s="225"/>
      <c r="G16" s="225" t="s">
        <v>88</v>
      </c>
      <c r="H16" s="225"/>
      <c r="I16" s="225" t="s">
        <v>191</v>
      </c>
      <c r="J16" s="225"/>
    </row>
    <row r="17" spans="1:10" ht="12" customHeight="1">
      <c r="A17" s="251" t="s">
        <v>66</v>
      </c>
      <c r="B17" s="226">
        <v>6202</v>
      </c>
      <c r="C17" s="251" t="s">
        <v>59</v>
      </c>
      <c r="D17" s="226">
        <v>1189</v>
      </c>
      <c r="E17" s="251" t="s">
        <v>55</v>
      </c>
      <c r="F17" s="226">
        <v>77</v>
      </c>
      <c r="G17" s="251" t="s">
        <v>66</v>
      </c>
      <c r="H17" s="226">
        <v>984</v>
      </c>
      <c r="I17" s="251" t="s">
        <v>56</v>
      </c>
      <c r="J17" s="227">
        <v>420</v>
      </c>
    </row>
    <row r="18" spans="1:10" ht="12" customHeight="1">
      <c r="A18" s="251" t="s">
        <v>50</v>
      </c>
      <c r="B18" s="226">
        <v>2949</v>
      </c>
      <c r="C18" s="251" t="s">
        <v>68</v>
      </c>
      <c r="D18" s="226">
        <v>776</v>
      </c>
      <c r="E18" s="251" t="s">
        <v>66</v>
      </c>
      <c r="F18" s="226">
        <v>54</v>
      </c>
      <c r="G18" s="251" t="s">
        <v>56</v>
      </c>
      <c r="H18" s="226">
        <v>94</v>
      </c>
      <c r="I18" s="251" t="s">
        <v>66</v>
      </c>
      <c r="J18" s="227">
        <v>107</v>
      </c>
    </row>
    <row r="19" spans="1:10" ht="12" customHeight="1">
      <c r="A19" s="251" t="s">
        <v>51</v>
      </c>
      <c r="B19" s="226">
        <v>507</v>
      </c>
      <c r="C19" s="251" t="s">
        <v>104</v>
      </c>
      <c r="D19" s="226">
        <v>579</v>
      </c>
      <c r="E19" s="251" t="s">
        <v>68</v>
      </c>
      <c r="F19" s="226">
        <v>24</v>
      </c>
      <c r="G19" s="251" t="s">
        <v>80</v>
      </c>
      <c r="H19" s="226">
        <v>84</v>
      </c>
      <c r="I19" s="251" t="s">
        <v>126</v>
      </c>
      <c r="J19" s="227">
        <v>49</v>
      </c>
    </row>
    <row r="20" spans="1:10" ht="12" customHeight="1">
      <c r="A20" s="251" t="s">
        <v>108</v>
      </c>
      <c r="B20" s="226">
        <v>246</v>
      </c>
      <c r="C20" s="251" t="s">
        <v>70</v>
      </c>
      <c r="D20" s="226">
        <v>578</v>
      </c>
      <c r="E20" s="251" t="s">
        <v>80</v>
      </c>
      <c r="F20" s="226">
        <v>23</v>
      </c>
      <c r="G20" s="251" t="s">
        <v>54</v>
      </c>
      <c r="H20" s="226">
        <v>81</v>
      </c>
      <c r="I20" s="251" t="s">
        <v>108</v>
      </c>
      <c r="J20" s="227">
        <v>37</v>
      </c>
    </row>
    <row r="21" spans="1:10" ht="12" customHeight="1">
      <c r="A21" s="251" t="s">
        <v>68</v>
      </c>
      <c r="B21" s="226">
        <v>175</v>
      </c>
      <c r="C21" s="251" t="s">
        <v>51</v>
      </c>
      <c r="D21" s="226">
        <v>576</v>
      </c>
      <c r="E21" s="251" t="s">
        <v>70</v>
      </c>
      <c r="F21" s="226">
        <v>22</v>
      </c>
      <c r="G21" s="251" t="s">
        <v>126</v>
      </c>
      <c r="H21" s="226">
        <v>80</v>
      </c>
      <c r="I21" s="251" t="s">
        <v>109</v>
      </c>
      <c r="J21" s="227">
        <v>37</v>
      </c>
    </row>
    <row r="22" spans="1:10" ht="12" customHeight="1">
      <c r="A22" s="251" t="s">
        <v>55</v>
      </c>
      <c r="B22" s="226">
        <v>153</v>
      </c>
      <c r="C22" s="251" t="s">
        <v>66</v>
      </c>
      <c r="D22" s="226">
        <v>558</v>
      </c>
      <c r="E22" s="251" t="s">
        <v>84</v>
      </c>
      <c r="F22" s="226">
        <v>22</v>
      </c>
      <c r="G22" s="251" t="s">
        <v>64</v>
      </c>
      <c r="H22" s="226">
        <v>69</v>
      </c>
      <c r="I22" s="251" t="s">
        <v>179</v>
      </c>
      <c r="J22" s="227">
        <v>27</v>
      </c>
    </row>
    <row r="23" spans="1:10" ht="12" customHeight="1">
      <c r="A23" s="251" t="s">
        <v>118</v>
      </c>
      <c r="B23" s="227">
        <v>106</v>
      </c>
      <c r="C23" s="251" t="s">
        <v>34</v>
      </c>
      <c r="D23" s="227">
        <v>469</v>
      </c>
      <c r="E23" s="251" t="s">
        <v>64</v>
      </c>
      <c r="F23" s="227">
        <v>20</v>
      </c>
      <c r="G23" s="251" t="s">
        <v>68</v>
      </c>
      <c r="H23" s="227">
        <v>68</v>
      </c>
      <c r="I23" s="251" t="s">
        <v>74</v>
      </c>
      <c r="J23" s="227">
        <v>23</v>
      </c>
    </row>
    <row r="24" spans="1:10" ht="12" customHeight="1">
      <c r="A24" s="251" t="s">
        <v>84</v>
      </c>
      <c r="B24" s="227">
        <v>49</v>
      </c>
      <c r="C24" s="251" t="s">
        <v>50</v>
      </c>
      <c r="D24" s="227">
        <v>461</v>
      </c>
      <c r="E24" s="251" t="s">
        <v>142</v>
      </c>
      <c r="F24" s="227">
        <v>19</v>
      </c>
      <c r="G24" s="251" t="s">
        <v>63</v>
      </c>
      <c r="H24" s="227">
        <v>49</v>
      </c>
      <c r="I24" s="251" t="s">
        <v>60</v>
      </c>
      <c r="J24" s="227">
        <v>20</v>
      </c>
    </row>
    <row r="25" spans="1:10" ht="11.25">
      <c r="A25" s="251" t="s">
        <v>129</v>
      </c>
      <c r="B25" s="227">
        <v>45</v>
      </c>
      <c r="C25" s="251" t="s">
        <v>25</v>
      </c>
      <c r="D25" s="227">
        <v>390</v>
      </c>
      <c r="E25" s="251" t="s">
        <v>208</v>
      </c>
      <c r="F25" s="227">
        <v>19</v>
      </c>
      <c r="G25" s="251" t="s">
        <v>94</v>
      </c>
      <c r="H25" s="227">
        <v>40</v>
      </c>
      <c r="I25" s="251" t="s">
        <v>51</v>
      </c>
      <c r="J25" s="227">
        <v>20</v>
      </c>
    </row>
    <row r="26" spans="1:10" ht="11.25">
      <c r="A26" s="252" t="s">
        <v>83</v>
      </c>
      <c r="B26" s="228">
        <v>45</v>
      </c>
      <c r="C26" s="252" t="s">
        <v>71</v>
      </c>
      <c r="D26" s="228">
        <v>364</v>
      </c>
      <c r="E26" s="252" t="s">
        <v>50</v>
      </c>
      <c r="F26" s="228">
        <v>18</v>
      </c>
      <c r="G26" s="252" t="s">
        <v>118</v>
      </c>
      <c r="H26" s="228">
        <v>33</v>
      </c>
      <c r="I26" s="252" t="s">
        <v>276</v>
      </c>
      <c r="J26" s="228">
        <v>18</v>
      </c>
    </row>
    <row r="27" spans="1:10" ht="10.5" customHeight="1">
      <c r="A27" s="222"/>
      <c r="B27" s="222"/>
      <c r="C27" s="222"/>
      <c r="D27" s="222"/>
      <c r="E27" s="222"/>
      <c r="F27" s="222"/>
      <c r="G27" s="222"/>
      <c r="H27" s="222"/>
      <c r="I27" s="222"/>
      <c r="J27" s="222"/>
    </row>
    <row r="28" spans="1:10" ht="12" customHeight="1">
      <c r="A28" s="225" t="s">
        <v>20</v>
      </c>
      <c r="B28" s="225"/>
      <c r="C28" s="225" t="s">
        <v>97</v>
      </c>
      <c r="D28" s="225"/>
      <c r="E28" s="225" t="s">
        <v>21</v>
      </c>
      <c r="F28" s="225"/>
      <c r="G28" s="225" t="s">
        <v>22</v>
      </c>
      <c r="H28" s="225"/>
      <c r="I28" s="225" t="s">
        <v>23</v>
      </c>
      <c r="J28" s="225"/>
    </row>
    <row r="29" spans="1:10" ht="12" customHeight="1">
      <c r="A29" s="251" t="s">
        <v>66</v>
      </c>
      <c r="B29" s="226">
        <v>7185</v>
      </c>
      <c r="C29" s="251" t="s">
        <v>56</v>
      </c>
      <c r="D29" s="226">
        <v>55</v>
      </c>
      <c r="E29" s="251" t="s">
        <v>51</v>
      </c>
      <c r="F29" s="226">
        <v>807</v>
      </c>
      <c r="G29" s="251" t="s">
        <v>198</v>
      </c>
      <c r="H29" s="226">
        <v>5170</v>
      </c>
      <c r="I29" s="251" t="s">
        <v>66</v>
      </c>
      <c r="J29" s="227">
        <v>39332</v>
      </c>
    </row>
    <row r="30" spans="1:10" ht="12" customHeight="1">
      <c r="A30" s="251" t="s">
        <v>81</v>
      </c>
      <c r="B30" s="226">
        <v>2293</v>
      </c>
      <c r="C30" s="251" t="s">
        <v>86</v>
      </c>
      <c r="D30" s="226">
        <v>22</v>
      </c>
      <c r="E30" s="251" t="s">
        <v>62</v>
      </c>
      <c r="F30" s="226">
        <v>407</v>
      </c>
      <c r="G30" s="251" t="s">
        <v>179</v>
      </c>
      <c r="H30" s="226">
        <v>3596</v>
      </c>
      <c r="I30" s="251" t="s">
        <v>276</v>
      </c>
      <c r="J30" s="227">
        <v>24080</v>
      </c>
    </row>
    <row r="31" spans="1:10" ht="12" customHeight="1">
      <c r="A31" s="251" t="s">
        <v>108</v>
      </c>
      <c r="B31" s="226">
        <v>1265</v>
      </c>
      <c r="C31" s="251" t="s">
        <v>179</v>
      </c>
      <c r="D31" s="226">
        <v>16</v>
      </c>
      <c r="E31" s="251" t="s">
        <v>56</v>
      </c>
      <c r="F31" s="226">
        <v>302</v>
      </c>
      <c r="G31" s="251" t="s">
        <v>66</v>
      </c>
      <c r="H31" s="226">
        <v>3129</v>
      </c>
      <c r="I31" s="251" t="s">
        <v>81</v>
      </c>
      <c r="J31" s="227">
        <v>13198</v>
      </c>
    </row>
    <row r="32" spans="1:10" ht="12" customHeight="1">
      <c r="A32" s="251" t="s">
        <v>62</v>
      </c>
      <c r="B32" s="226">
        <v>688</v>
      </c>
      <c r="C32" s="251" t="s">
        <v>80</v>
      </c>
      <c r="D32" s="226">
        <v>12</v>
      </c>
      <c r="E32" s="251" t="s">
        <v>50</v>
      </c>
      <c r="F32" s="226">
        <v>198</v>
      </c>
      <c r="G32" s="251" t="s">
        <v>276</v>
      </c>
      <c r="H32" s="226">
        <v>2969</v>
      </c>
      <c r="I32" s="251" t="s">
        <v>50</v>
      </c>
      <c r="J32" s="227">
        <v>9115</v>
      </c>
    </row>
    <row r="33" spans="1:10" ht="12" customHeight="1">
      <c r="A33" s="251" t="s">
        <v>179</v>
      </c>
      <c r="B33" s="226">
        <v>526</v>
      </c>
      <c r="C33" s="251" t="s">
        <v>66</v>
      </c>
      <c r="D33" s="226">
        <v>7</v>
      </c>
      <c r="E33" s="251" t="s">
        <v>179</v>
      </c>
      <c r="F33" s="226">
        <v>167</v>
      </c>
      <c r="G33" s="251" t="s">
        <v>73</v>
      </c>
      <c r="H33" s="226">
        <v>2843</v>
      </c>
      <c r="I33" s="251" t="s">
        <v>73</v>
      </c>
      <c r="J33" s="227">
        <v>7865</v>
      </c>
    </row>
    <row r="34" spans="1:10" ht="12" customHeight="1">
      <c r="A34" s="251" t="s">
        <v>50</v>
      </c>
      <c r="B34" s="226">
        <v>321</v>
      </c>
      <c r="C34" s="251" t="s">
        <v>55</v>
      </c>
      <c r="D34" s="226">
        <v>6</v>
      </c>
      <c r="E34" s="251" t="s">
        <v>70</v>
      </c>
      <c r="F34" s="226">
        <v>157</v>
      </c>
      <c r="G34" s="251" t="s">
        <v>59</v>
      </c>
      <c r="H34" s="226">
        <v>2675</v>
      </c>
      <c r="I34" s="251" t="s">
        <v>111</v>
      </c>
      <c r="J34" s="227">
        <v>5705</v>
      </c>
    </row>
    <row r="35" spans="1:10" ht="12" customHeight="1">
      <c r="A35" s="251" t="s">
        <v>118</v>
      </c>
      <c r="B35" s="227">
        <v>285</v>
      </c>
      <c r="C35" s="251" t="s">
        <v>129</v>
      </c>
      <c r="D35" s="227" t="s">
        <v>112</v>
      </c>
      <c r="E35" s="251" t="s">
        <v>66</v>
      </c>
      <c r="F35" s="227">
        <v>146</v>
      </c>
      <c r="G35" s="251" t="s">
        <v>64</v>
      </c>
      <c r="H35" s="227">
        <v>2646</v>
      </c>
      <c r="I35" s="251" t="s">
        <v>275</v>
      </c>
      <c r="J35" s="227">
        <v>5614</v>
      </c>
    </row>
    <row r="36" spans="1:10" ht="12" customHeight="1">
      <c r="A36" s="251" t="s">
        <v>84</v>
      </c>
      <c r="B36" s="227">
        <v>226</v>
      </c>
      <c r="C36" s="251" t="s">
        <v>74</v>
      </c>
      <c r="D36" s="227" t="s">
        <v>112</v>
      </c>
      <c r="E36" s="251" t="s">
        <v>73</v>
      </c>
      <c r="F36" s="227">
        <v>105</v>
      </c>
      <c r="G36" s="251" t="s">
        <v>67</v>
      </c>
      <c r="H36" s="227">
        <v>2166</v>
      </c>
      <c r="I36" s="251" t="s">
        <v>62</v>
      </c>
      <c r="J36" s="227">
        <v>5528</v>
      </c>
    </row>
    <row r="37" spans="1:10" ht="12" customHeight="1">
      <c r="A37" s="251" t="s">
        <v>276</v>
      </c>
      <c r="B37" s="227">
        <v>180</v>
      </c>
      <c r="C37" s="251" t="s">
        <v>61</v>
      </c>
      <c r="D37" s="227" t="s">
        <v>112</v>
      </c>
      <c r="E37" s="251" t="s">
        <v>276</v>
      </c>
      <c r="F37" s="227">
        <v>103</v>
      </c>
      <c r="G37" s="251" t="s">
        <v>68</v>
      </c>
      <c r="H37" s="227">
        <v>2130</v>
      </c>
      <c r="I37" s="251" t="s">
        <v>208</v>
      </c>
      <c r="J37" s="227">
        <v>5406</v>
      </c>
    </row>
    <row r="38" spans="1:10" ht="12" customHeight="1">
      <c r="A38" s="252" t="s">
        <v>51</v>
      </c>
      <c r="B38" s="228">
        <v>150</v>
      </c>
      <c r="C38" s="252" t="s">
        <v>63</v>
      </c>
      <c r="D38" s="228" t="s">
        <v>112</v>
      </c>
      <c r="E38" s="252" t="s">
        <v>55</v>
      </c>
      <c r="F38" s="228">
        <v>90</v>
      </c>
      <c r="G38" s="252" t="s">
        <v>63</v>
      </c>
      <c r="H38" s="228">
        <v>2129</v>
      </c>
      <c r="I38" s="252" t="s">
        <v>51</v>
      </c>
      <c r="J38" s="228">
        <v>5345</v>
      </c>
    </row>
    <row r="39" spans="1:10" ht="10.5" customHeight="1">
      <c r="A39" s="230"/>
      <c r="B39" s="222"/>
      <c r="C39" s="222"/>
      <c r="D39" s="222"/>
      <c r="E39" s="222"/>
      <c r="F39" s="222"/>
      <c r="G39" s="222"/>
      <c r="H39" s="222"/>
      <c r="I39" s="222"/>
      <c r="J39" s="222"/>
    </row>
    <row r="40" spans="1:10" ht="12" customHeight="1">
      <c r="A40" s="225" t="s">
        <v>24</v>
      </c>
      <c r="B40" s="225"/>
      <c r="C40" s="225" t="s">
        <v>25</v>
      </c>
      <c r="D40" s="225"/>
      <c r="E40" s="250" t="s">
        <v>277</v>
      </c>
      <c r="F40" s="225"/>
      <c r="G40" s="225" t="s">
        <v>26</v>
      </c>
      <c r="H40" s="225"/>
      <c r="I40" s="225" t="s">
        <v>99</v>
      </c>
      <c r="J40" s="225"/>
    </row>
    <row r="41" spans="1:10" ht="12" customHeight="1">
      <c r="A41" s="251" t="s">
        <v>50</v>
      </c>
      <c r="B41" s="226">
        <v>1711</v>
      </c>
      <c r="C41" s="251" t="s">
        <v>276</v>
      </c>
      <c r="D41" s="226">
        <v>21206</v>
      </c>
      <c r="E41" s="251" t="s">
        <v>208</v>
      </c>
      <c r="F41" s="226">
        <v>95</v>
      </c>
      <c r="G41" s="251" t="s">
        <v>68</v>
      </c>
      <c r="H41" s="226">
        <v>291</v>
      </c>
      <c r="I41" s="251" t="s">
        <v>129</v>
      </c>
      <c r="J41" s="227">
        <v>9758</v>
      </c>
    </row>
    <row r="42" spans="1:10" ht="12" customHeight="1">
      <c r="A42" s="251" t="s">
        <v>68</v>
      </c>
      <c r="B42" s="226">
        <v>1623</v>
      </c>
      <c r="C42" s="251" t="s">
        <v>50</v>
      </c>
      <c r="D42" s="226">
        <v>8539</v>
      </c>
      <c r="E42" s="251" t="s">
        <v>56</v>
      </c>
      <c r="F42" s="226">
        <v>15</v>
      </c>
      <c r="G42" s="251" t="s">
        <v>70</v>
      </c>
      <c r="H42" s="226">
        <v>139</v>
      </c>
      <c r="I42" s="251" t="s">
        <v>70</v>
      </c>
      <c r="J42" s="227">
        <v>9689</v>
      </c>
    </row>
    <row r="43" spans="1:10" ht="12" customHeight="1">
      <c r="A43" s="251" t="s">
        <v>66</v>
      </c>
      <c r="B43" s="226">
        <v>791</v>
      </c>
      <c r="C43" s="251" t="s">
        <v>66</v>
      </c>
      <c r="D43" s="226">
        <v>6749</v>
      </c>
      <c r="E43" s="251" t="s">
        <v>179</v>
      </c>
      <c r="F43" s="226">
        <v>10</v>
      </c>
      <c r="G43" s="251" t="s">
        <v>73</v>
      </c>
      <c r="H43" s="226">
        <v>99</v>
      </c>
      <c r="I43" s="251" t="s">
        <v>149</v>
      </c>
      <c r="J43" s="227">
        <v>8492</v>
      </c>
    </row>
    <row r="44" spans="1:10" ht="12" customHeight="1">
      <c r="A44" s="251" t="s">
        <v>64</v>
      </c>
      <c r="B44" s="226">
        <v>635</v>
      </c>
      <c r="C44" s="251" t="s">
        <v>197</v>
      </c>
      <c r="D44" s="226">
        <v>834</v>
      </c>
      <c r="E44" s="251" t="s">
        <v>73</v>
      </c>
      <c r="F44" s="226">
        <v>10</v>
      </c>
      <c r="G44" s="251" t="s">
        <v>64</v>
      </c>
      <c r="H44" s="226">
        <v>99</v>
      </c>
      <c r="I44" s="251" t="s">
        <v>68</v>
      </c>
      <c r="J44" s="227">
        <v>7095</v>
      </c>
    </row>
    <row r="45" spans="1:10" ht="12" customHeight="1">
      <c r="A45" s="251" t="s">
        <v>73</v>
      </c>
      <c r="B45" s="226">
        <v>570</v>
      </c>
      <c r="C45" s="251" t="s">
        <v>51</v>
      </c>
      <c r="D45" s="226">
        <v>470</v>
      </c>
      <c r="E45" s="251" t="s">
        <v>61</v>
      </c>
      <c r="F45" s="226">
        <v>5</v>
      </c>
      <c r="G45" s="251" t="s">
        <v>87</v>
      </c>
      <c r="H45" s="226">
        <v>85</v>
      </c>
      <c r="I45" s="251" t="s">
        <v>153</v>
      </c>
      <c r="J45" s="227">
        <v>4661</v>
      </c>
    </row>
    <row r="46" spans="1:10" ht="12" customHeight="1">
      <c r="A46" s="251" t="s">
        <v>118</v>
      </c>
      <c r="B46" s="226">
        <v>358</v>
      </c>
      <c r="C46" s="251" t="s">
        <v>68</v>
      </c>
      <c r="D46" s="226">
        <v>305</v>
      </c>
      <c r="E46" s="251" t="s">
        <v>275</v>
      </c>
      <c r="F46" s="226">
        <v>5</v>
      </c>
      <c r="G46" s="251" t="s">
        <v>55</v>
      </c>
      <c r="H46" s="226">
        <v>77</v>
      </c>
      <c r="I46" s="251" t="s">
        <v>64</v>
      </c>
      <c r="J46" s="227">
        <v>4524</v>
      </c>
    </row>
    <row r="47" spans="1:10" ht="12" customHeight="1">
      <c r="A47" s="251" t="s">
        <v>61</v>
      </c>
      <c r="B47" s="227">
        <v>350</v>
      </c>
      <c r="C47" s="251" t="s">
        <v>118</v>
      </c>
      <c r="D47" s="227">
        <v>249</v>
      </c>
      <c r="E47" s="251" t="s">
        <v>51</v>
      </c>
      <c r="F47" s="227">
        <v>5</v>
      </c>
      <c r="G47" s="251" t="s">
        <v>198</v>
      </c>
      <c r="H47" s="227">
        <v>74</v>
      </c>
      <c r="I47" s="251" t="s">
        <v>50</v>
      </c>
      <c r="J47" s="227">
        <v>3104</v>
      </c>
    </row>
    <row r="48" spans="1:10" ht="12" customHeight="1">
      <c r="A48" s="251" t="s">
        <v>86</v>
      </c>
      <c r="B48" s="227">
        <v>336</v>
      </c>
      <c r="C48" s="251" t="s">
        <v>64</v>
      </c>
      <c r="D48" s="227">
        <v>228</v>
      </c>
      <c r="E48" s="251" t="s">
        <v>74</v>
      </c>
      <c r="F48" s="227">
        <v>5</v>
      </c>
      <c r="G48" s="251" t="s">
        <v>151</v>
      </c>
      <c r="H48" s="227">
        <v>60</v>
      </c>
      <c r="I48" s="251" t="s">
        <v>83</v>
      </c>
      <c r="J48" s="227">
        <v>2102</v>
      </c>
    </row>
    <row r="49" spans="1:10" ht="12" customHeight="1">
      <c r="A49" s="251" t="s">
        <v>70</v>
      </c>
      <c r="B49" s="227">
        <v>332</v>
      </c>
      <c r="C49" s="251" t="s">
        <v>109</v>
      </c>
      <c r="D49" s="227">
        <v>205</v>
      </c>
      <c r="E49" s="251" t="s">
        <v>104</v>
      </c>
      <c r="F49" s="227">
        <v>5</v>
      </c>
      <c r="G49" s="251" t="s">
        <v>85</v>
      </c>
      <c r="H49" s="227">
        <v>49</v>
      </c>
      <c r="I49" s="251" t="s">
        <v>56</v>
      </c>
      <c r="J49" s="227">
        <v>2075</v>
      </c>
    </row>
    <row r="50" spans="1:10" ht="12" customHeight="1">
      <c r="A50" s="252" t="s">
        <v>75</v>
      </c>
      <c r="B50" s="228">
        <v>281</v>
      </c>
      <c r="C50" s="252" t="s">
        <v>62</v>
      </c>
      <c r="D50" s="228">
        <v>178</v>
      </c>
      <c r="E50" s="252" t="s">
        <v>66</v>
      </c>
      <c r="F50" s="228">
        <v>5</v>
      </c>
      <c r="G50" s="252" t="s">
        <v>56</v>
      </c>
      <c r="H50" s="228">
        <v>49</v>
      </c>
      <c r="I50" s="252" t="s">
        <v>79</v>
      </c>
      <c r="J50" s="228">
        <v>1481</v>
      </c>
    </row>
    <row r="51" spans="1:10" ht="10.5" customHeight="1">
      <c r="A51" s="222"/>
      <c r="B51" s="222"/>
      <c r="C51" s="222"/>
      <c r="D51" s="222"/>
      <c r="E51" s="222"/>
      <c r="F51" s="222"/>
      <c r="G51" s="222"/>
      <c r="H51" s="222"/>
      <c r="I51" s="222"/>
      <c r="J51" s="222"/>
    </row>
    <row r="52" spans="1:10" ht="12" customHeight="1">
      <c r="A52" s="250" t="s">
        <v>278</v>
      </c>
      <c r="B52" s="225"/>
      <c r="C52" s="225" t="s">
        <v>100</v>
      </c>
      <c r="D52" s="225"/>
      <c r="E52" s="225" t="s">
        <v>27</v>
      </c>
      <c r="F52" s="225"/>
      <c r="G52" s="225" t="s">
        <v>101</v>
      </c>
      <c r="H52" s="225"/>
      <c r="I52" s="225" t="s">
        <v>28</v>
      </c>
      <c r="J52" s="225"/>
    </row>
    <row r="53" spans="1:10" ht="12" customHeight="1">
      <c r="A53" s="251" t="s">
        <v>152</v>
      </c>
      <c r="B53" s="226">
        <v>1293</v>
      </c>
      <c r="C53" s="251" t="s">
        <v>61</v>
      </c>
      <c r="D53" s="226">
        <v>166</v>
      </c>
      <c r="E53" s="251" t="s">
        <v>276</v>
      </c>
      <c r="F53" s="226">
        <v>17</v>
      </c>
      <c r="G53" s="251" t="s">
        <v>61</v>
      </c>
      <c r="H53" s="226">
        <v>110</v>
      </c>
      <c r="I53" s="251" t="s">
        <v>111</v>
      </c>
      <c r="J53" s="227">
        <v>151</v>
      </c>
    </row>
    <row r="54" spans="1:10" ht="12" customHeight="1">
      <c r="A54" s="251" t="s">
        <v>52</v>
      </c>
      <c r="B54" s="226">
        <v>845</v>
      </c>
      <c r="C54" s="251" t="s">
        <v>56</v>
      </c>
      <c r="D54" s="226">
        <v>75</v>
      </c>
      <c r="E54" s="251" t="s">
        <v>62</v>
      </c>
      <c r="F54" s="226">
        <v>10</v>
      </c>
      <c r="G54" s="251" t="s">
        <v>50</v>
      </c>
      <c r="H54" s="226">
        <v>68</v>
      </c>
      <c r="I54" s="251" t="s">
        <v>276</v>
      </c>
      <c r="J54" s="227">
        <v>145</v>
      </c>
    </row>
    <row r="55" spans="1:10" ht="12" customHeight="1">
      <c r="A55" s="251" t="s">
        <v>63</v>
      </c>
      <c r="B55" s="226">
        <v>485</v>
      </c>
      <c r="C55" s="251" t="s">
        <v>66</v>
      </c>
      <c r="D55" s="226">
        <v>34</v>
      </c>
      <c r="E55" s="251" t="s">
        <v>73</v>
      </c>
      <c r="F55" s="227">
        <v>7</v>
      </c>
      <c r="G55" s="251" t="s">
        <v>56</v>
      </c>
      <c r="H55" s="226">
        <v>67</v>
      </c>
      <c r="I55" s="251" t="s">
        <v>158</v>
      </c>
      <c r="J55" s="227">
        <v>105</v>
      </c>
    </row>
    <row r="56" spans="1:10" ht="12" customHeight="1">
      <c r="A56" s="251" t="s">
        <v>93</v>
      </c>
      <c r="B56" s="226">
        <v>434</v>
      </c>
      <c r="C56" s="251" t="s">
        <v>51</v>
      </c>
      <c r="D56" s="226">
        <v>21</v>
      </c>
      <c r="E56" s="251" t="s">
        <v>179</v>
      </c>
      <c r="F56" s="227">
        <v>5</v>
      </c>
      <c r="G56" s="251" t="s">
        <v>179</v>
      </c>
      <c r="H56" s="226">
        <v>36</v>
      </c>
      <c r="I56" s="251" t="s">
        <v>66</v>
      </c>
      <c r="J56" s="227">
        <v>87</v>
      </c>
    </row>
    <row r="57" spans="1:10" ht="12" customHeight="1">
      <c r="A57" s="251" t="s">
        <v>126</v>
      </c>
      <c r="B57" s="226">
        <v>294</v>
      </c>
      <c r="C57" s="251" t="s">
        <v>50</v>
      </c>
      <c r="D57" s="226">
        <v>13</v>
      </c>
      <c r="E57" s="251" t="s">
        <v>139</v>
      </c>
      <c r="F57" s="227" t="s">
        <v>112</v>
      </c>
      <c r="G57" s="251" t="s">
        <v>126</v>
      </c>
      <c r="H57" s="226">
        <v>28</v>
      </c>
      <c r="I57" s="251" t="s">
        <v>73</v>
      </c>
      <c r="J57" s="227">
        <v>86</v>
      </c>
    </row>
    <row r="58" spans="1:10" ht="12" customHeight="1">
      <c r="A58" s="251" t="s">
        <v>64</v>
      </c>
      <c r="B58" s="226">
        <v>284</v>
      </c>
      <c r="C58" s="251" t="s">
        <v>60</v>
      </c>
      <c r="D58" s="226">
        <v>12</v>
      </c>
      <c r="E58" s="251" t="s">
        <v>60</v>
      </c>
      <c r="F58" s="227" t="s">
        <v>112</v>
      </c>
      <c r="G58" s="251" t="s">
        <v>69</v>
      </c>
      <c r="H58" s="226">
        <v>19</v>
      </c>
      <c r="I58" s="251" t="s">
        <v>55</v>
      </c>
      <c r="J58" s="227">
        <v>40</v>
      </c>
    </row>
    <row r="59" spans="1:10" ht="12" customHeight="1">
      <c r="A59" s="251" t="s">
        <v>54</v>
      </c>
      <c r="B59" s="227">
        <v>225</v>
      </c>
      <c r="C59" s="251" t="s">
        <v>126</v>
      </c>
      <c r="D59" s="227">
        <v>11</v>
      </c>
      <c r="E59" s="251" t="s">
        <v>56</v>
      </c>
      <c r="F59" s="227" t="s">
        <v>112</v>
      </c>
      <c r="G59" s="251" t="s">
        <v>66</v>
      </c>
      <c r="H59" s="227">
        <v>8</v>
      </c>
      <c r="I59" s="251" t="s">
        <v>142</v>
      </c>
      <c r="J59" s="227">
        <v>37</v>
      </c>
    </row>
    <row r="60" spans="1:10" ht="12" customHeight="1">
      <c r="A60" s="251" t="s">
        <v>68</v>
      </c>
      <c r="B60" s="227">
        <v>212</v>
      </c>
      <c r="C60" s="251" t="s">
        <v>179</v>
      </c>
      <c r="D60" s="227">
        <v>10</v>
      </c>
      <c r="E60" s="251" t="s">
        <v>77</v>
      </c>
      <c r="F60" s="227" t="s">
        <v>112</v>
      </c>
      <c r="G60" s="251" t="s">
        <v>74</v>
      </c>
      <c r="H60" s="227">
        <v>8</v>
      </c>
      <c r="I60" s="251" t="s">
        <v>81</v>
      </c>
      <c r="J60" s="227">
        <v>31</v>
      </c>
    </row>
    <row r="61" spans="1:10" ht="12" customHeight="1">
      <c r="A61" s="251" t="s">
        <v>95</v>
      </c>
      <c r="B61" s="227">
        <v>136</v>
      </c>
      <c r="C61" s="251" t="s">
        <v>55</v>
      </c>
      <c r="D61" s="227" t="s">
        <v>112</v>
      </c>
      <c r="E61" s="251" t="s">
        <v>33</v>
      </c>
      <c r="F61" s="227" t="s">
        <v>112</v>
      </c>
      <c r="G61" s="251" t="s">
        <v>54</v>
      </c>
      <c r="H61" s="227">
        <v>7</v>
      </c>
      <c r="I61" s="251" t="s">
        <v>70</v>
      </c>
      <c r="J61" s="227">
        <v>29</v>
      </c>
    </row>
    <row r="62" spans="1:10" ht="12" customHeight="1">
      <c r="A62" s="252" t="s">
        <v>70</v>
      </c>
      <c r="B62" s="228">
        <v>86</v>
      </c>
      <c r="C62" s="252" t="s">
        <v>63</v>
      </c>
      <c r="D62" s="228" t="s">
        <v>112</v>
      </c>
      <c r="E62" s="252" t="s">
        <v>59</v>
      </c>
      <c r="F62" s="228" t="s">
        <v>112</v>
      </c>
      <c r="G62" s="252" t="s">
        <v>68</v>
      </c>
      <c r="H62" s="228" t="s">
        <v>112</v>
      </c>
      <c r="I62" s="252" t="s">
        <v>56</v>
      </c>
      <c r="J62" s="228">
        <v>19</v>
      </c>
    </row>
    <row r="63" spans="1:10" ht="12" customHeight="1">
      <c r="A63" s="222"/>
      <c r="B63" s="222"/>
      <c r="C63" s="222"/>
      <c r="D63" s="222"/>
      <c r="E63" s="222"/>
      <c r="F63" s="222"/>
      <c r="G63" s="222"/>
      <c r="H63" s="222"/>
      <c r="I63" s="222"/>
      <c r="J63" s="222"/>
    </row>
    <row r="64" spans="1:10" ht="12" customHeight="1">
      <c r="A64" s="225" t="s">
        <v>102</v>
      </c>
      <c r="B64" s="225"/>
      <c r="C64" s="225" t="s">
        <v>158</v>
      </c>
      <c r="D64" s="225"/>
      <c r="E64" s="225" t="s">
        <v>29</v>
      </c>
      <c r="F64" s="225"/>
      <c r="G64" s="225" t="s">
        <v>46</v>
      </c>
      <c r="H64" s="225"/>
      <c r="I64" s="225" t="s">
        <v>30</v>
      </c>
      <c r="J64" s="225"/>
    </row>
    <row r="65" spans="1:10" ht="12" customHeight="1">
      <c r="A65" s="251" t="s">
        <v>195</v>
      </c>
      <c r="B65" s="226">
        <v>417</v>
      </c>
      <c r="C65" s="251" t="s">
        <v>66</v>
      </c>
      <c r="D65" s="226">
        <v>1649</v>
      </c>
      <c r="E65" s="251" t="s">
        <v>66</v>
      </c>
      <c r="F65" s="226">
        <v>9443</v>
      </c>
      <c r="G65" s="251" t="s">
        <v>107</v>
      </c>
      <c r="H65" s="226">
        <v>29</v>
      </c>
      <c r="I65" s="251" t="s">
        <v>81</v>
      </c>
      <c r="J65" s="227">
        <v>3216</v>
      </c>
    </row>
    <row r="66" spans="1:10" ht="12" customHeight="1">
      <c r="A66" s="251" t="s">
        <v>66</v>
      </c>
      <c r="B66" s="226">
        <v>305</v>
      </c>
      <c r="C66" s="251" t="s">
        <v>81</v>
      </c>
      <c r="D66" s="226">
        <v>316</v>
      </c>
      <c r="E66" s="251" t="s">
        <v>81</v>
      </c>
      <c r="F66" s="226">
        <v>3923</v>
      </c>
      <c r="G66" s="251" t="s">
        <v>63</v>
      </c>
      <c r="H66" s="226">
        <v>29</v>
      </c>
      <c r="I66" s="251" t="s">
        <v>66</v>
      </c>
      <c r="J66" s="227">
        <v>2067</v>
      </c>
    </row>
    <row r="67" spans="1:10" ht="12" customHeight="1">
      <c r="A67" s="251" t="s">
        <v>62</v>
      </c>
      <c r="B67" s="226">
        <v>121</v>
      </c>
      <c r="C67" s="251" t="s">
        <v>86</v>
      </c>
      <c r="D67" s="226">
        <v>60</v>
      </c>
      <c r="E67" s="251" t="s">
        <v>108</v>
      </c>
      <c r="F67" s="227">
        <v>2770</v>
      </c>
      <c r="G67" s="251" t="s">
        <v>68</v>
      </c>
      <c r="H67" s="226">
        <v>24</v>
      </c>
      <c r="I67" s="251" t="s">
        <v>62</v>
      </c>
      <c r="J67" s="227">
        <v>1594</v>
      </c>
    </row>
    <row r="68" spans="1:10" ht="12" customHeight="1">
      <c r="A68" s="251" t="s">
        <v>86</v>
      </c>
      <c r="B68" s="226">
        <v>76</v>
      </c>
      <c r="C68" s="251" t="s">
        <v>198</v>
      </c>
      <c r="D68" s="226">
        <v>38</v>
      </c>
      <c r="E68" s="251" t="s">
        <v>62</v>
      </c>
      <c r="F68" s="227">
        <v>873</v>
      </c>
      <c r="G68" s="251" t="s">
        <v>59</v>
      </c>
      <c r="H68" s="226">
        <v>23</v>
      </c>
      <c r="I68" s="251" t="s">
        <v>86</v>
      </c>
      <c r="J68" s="227">
        <v>837</v>
      </c>
    </row>
    <row r="69" spans="1:10" ht="12" customHeight="1">
      <c r="A69" s="251" t="s">
        <v>70</v>
      </c>
      <c r="B69" s="226">
        <v>48</v>
      </c>
      <c r="C69" s="251" t="s">
        <v>55</v>
      </c>
      <c r="D69" s="226">
        <v>31</v>
      </c>
      <c r="E69" s="251" t="s">
        <v>51</v>
      </c>
      <c r="F69" s="227">
        <v>721</v>
      </c>
      <c r="G69" s="251" t="s">
        <v>54</v>
      </c>
      <c r="H69" s="226">
        <v>18</v>
      </c>
      <c r="I69" s="251" t="s">
        <v>108</v>
      </c>
      <c r="J69" s="227">
        <v>811</v>
      </c>
    </row>
    <row r="70" spans="1:10" ht="12" customHeight="1">
      <c r="A70" s="251" t="s">
        <v>81</v>
      </c>
      <c r="B70" s="226">
        <v>47</v>
      </c>
      <c r="C70" s="251" t="s">
        <v>62</v>
      </c>
      <c r="D70" s="226">
        <v>25</v>
      </c>
      <c r="E70" s="251" t="s">
        <v>118</v>
      </c>
      <c r="F70" s="227">
        <v>562</v>
      </c>
      <c r="G70" s="251" t="s">
        <v>66</v>
      </c>
      <c r="H70" s="226">
        <v>12</v>
      </c>
      <c r="I70" s="251" t="s">
        <v>50</v>
      </c>
      <c r="J70" s="227">
        <v>597</v>
      </c>
    </row>
    <row r="71" spans="1:10" ht="12" customHeight="1">
      <c r="A71" s="251" t="s">
        <v>149</v>
      </c>
      <c r="B71" s="227">
        <v>44</v>
      </c>
      <c r="C71" s="251" t="s">
        <v>70</v>
      </c>
      <c r="D71" s="227">
        <v>25</v>
      </c>
      <c r="E71" s="251" t="s">
        <v>50</v>
      </c>
      <c r="F71" s="227">
        <v>490</v>
      </c>
      <c r="G71" s="251" t="s">
        <v>118</v>
      </c>
      <c r="H71" s="227">
        <v>11</v>
      </c>
      <c r="I71" s="251" t="s">
        <v>82</v>
      </c>
      <c r="J71" s="227">
        <v>434</v>
      </c>
    </row>
    <row r="72" spans="1:10" ht="12" customHeight="1">
      <c r="A72" s="251" t="s">
        <v>56</v>
      </c>
      <c r="B72" s="227">
        <v>38</v>
      </c>
      <c r="C72" s="251" t="s">
        <v>84</v>
      </c>
      <c r="D72" s="227">
        <v>20</v>
      </c>
      <c r="E72" s="251" t="s">
        <v>76</v>
      </c>
      <c r="F72" s="227">
        <v>453</v>
      </c>
      <c r="G72" s="251" t="s">
        <v>51</v>
      </c>
      <c r="H72" s="227">
        <v>11</v>
      </c>
      <c r="I72" s="251" t="s">
        <v>70</v>
      </c>
      <c r="J72" s="227">
        <v>322</v>
      </c>
    </row>
    <row r="73" spans="1:10" ht="12" customHeight="1">
      <c r="A73" s="251" t="s">
        <v>129</v>
      </c>
      <c r="B73" s="227">
        <v>31</v>
      </c>
      <c r="C73" s="251" t="s">
        <v>68</v>
      </c>
      <c r="D73" s="227">
        <v>14</v>
      </c>
      <c r="E73" s="251" t="s">
        <v>208</v>
      </c>
      <c r="F73" s="227">
        <v>428</v>
      </c>
      <c r="G73" s="251" t="s">
        <v>52</v>
      </c>
      <c r="H73" s="227">
        <v>9</v>
      </c>
      <c r="I73" s="251" t="s">
        <v>276</v>
      </c>
      <c r="J73" s="227">
        <v>215</v>
      </c>
    </row>
    <row r="74" spans="1:10" ht="12" customHeight="1">
      <c r="A74" s="252" t="s">
        <v>197</v>
      </c>
      <c r="B74" s="228">
        <v>25</v>
      </c>
      <c r="C74" s="252" t="s">
        <v>142</v>
      </c>
      <c r="D74" s="228">
        <v>12</v>
      </c>
      <c r="E74" s="252" t="s">
        <v>61</v>
      </c>
      <c r="F74" s="228">
        <v>335</v>
      </c>
      <c r="G74" s="252" t="s">
        <v>50</v>
      </c>
      <c r="H74" s="228">
        <v>9</v>
      </c>
      <c r="I74" s="252" t="s">
        <v>73</v>
      </c>
      <c r="J74" s="228">
        <v>202</v>
      </c>
    </row>
    <row r="75" spans="1:10" ht="12" customHeight="1">
      <c r="A75" s="231"/>
      <c r="B75" s="231"/>
      <c r="C75" s="231"/>
      <c r="D75" s="231"/>
      <c r="E75" s="231"/>
      <c r="F75" s="231"/>
      <c r="G75" s="231"/>
      <c r="H75" s="231"/>
      <c r="I75" s="231"/>
      <c r="J75" s="231"/>
    </row>
    <row r="76" spans="1:10" ht="12" customHeight="1">
      <c r="A76" s="225" t="s">
        <v>31</v>
      </c>
      <c r="B76" s="225"/>
      <c r="C76" s="225" t="s">
        <v>32</v>
      </c>
      <c r="D76" s="225"/>
      <c r="E76" s="225" t="s">
        <v>91</v>
      </c>
      <c r="F76" s="225"/>
      <c r="G76" s="225" t="s">
        <v>33</v>
      </c>
      <c r="H76" s="225"/>
      <c r="I76" s="250" t="s">
        <v>276</v>
      </c>
      <c r="J76" s="225"/>
    </row>
    <row r="77" spans="1:10" ht="12" customHeight="1">
      <c r="A77" s="251" t="s">
        <v>179</v>
      </c>
      <c r="B77" s="226">
        <v>3082</v>
      </c>
      <c r="C77" s="251" t="s">
        <v>56</v>
      </c>
      <c r="D77" s="226">
        <v>157</v>
      </c>
      <c r="E77" s="251" t="s">
        <v>80</v>
      </c>
      <c r="F77" s="226">
        <v>568</v>
      </c>
      <c r="G77" s="251" t="s">
        <v>66</v>
      </c>
      <c r="H77" s="226">
        <v>614</v>
      </c>
      <c r="I77" s="251" t="s">
        <v>66</v>
      </c>
      <c r="J77" s="227">
        <v>9784</v>
      </c>
    </row>
    <row r="78" spans="1:10" ht="12" customHeight="1">
      <c r="A78" s="251" t="s">
        <v>56</v>
      </c>
      <c r="B78" s="226">
        <v>2160</v>
      </c>
      <c r="C78" s="251" t="s">
        <v>68</v>
      </c>
      <c r="D78" s="226">
        <v>26</v>
      </c>
      <c r="E78" s="251" t="s">
        <v>68</v>
      </c>
      <c r="F78" s="226">
        <v>396</v>
      </c>
      <c r="G78" s="251" t="s">
        <v>50</v>
      </c>
      <c r="H78" s="226">
        <v>277</v>
      </c>
      <c r="I78" s="251" t="s">
        <v>50</v>
      </c>
      <c r="J78" s="227">
        <v>3017</v>
      </c>
    </row>
    <row r="79" spans="1:10" ht="12" customHeight="1">
      <c r="A79" s="251" t="s">
        <v>61</v>
      </c>
      <c r="B79" s="226">
        <v>616</v>
      </c>
      <c r="C79" s="251" t="s">
        <v>84</v>
      </c>
      <c r="D79" s="226">
        <v>25</v>
      </c>
      <c r="E79" s="251" t="s">
        <v>59</v>
      </c>
      <c r="F79" s="227">
        <v>360</v>
      </c>
      <c r="G79" s="251" t="s">
        <v>51</v>
      </c>
      <c r="H79" s="226">
        <v>211</v>
      </c>
      <c r="I79" s="251" t="s">
        <v>81</v>
      </c>
      <c r="J79" s="227">
        <v>798</v>
      </c>
    </row>
    <row r="80" spans="1:10" ht="12" customHeight="1">
      <c r="A80" s="251" t="s">
        <v>60</v>
      </c>
      <c r="B80" s="226">
        <v>116</v>
      </c>
      <c r="C80" s="251" t="s">
        <v>57</v>
      </c>
      <c r="D80" s="226">
        <v>23</v>
      </c>
      <c r="E80" s="251" t="s">
        <v>66</v>
      </c>
      <c r="F80" s="227">
        <v>204</v>
      </c>
      <c r="G80" s="251" t="s">
        <v>118</v>
      </c>
      <c r="H80" s="226">
        <v>63</v>
      </c>
      <c r="I80" s="251" t="s">
        <v>62</v>
      </c>
      <c r="J80" s="227">
        <v>707</v>
      </c>
    </row>
    <row r="81" spans="1:10" ht="12" customHeight="1">
      <c r="A81" s="251" t="s">
        <v>66</v>
      </c>
      <c r="B81" s="226">
        <v>113</v>
      </c>
      <c r="C81" s="251" t="s">
        <v>129</v>
      </c>
      <c r="D81" s="226">
        <v>21</v>
      </c>
      <c r="E81" s="251" t="s">
        <v>70</v>
      </c>
      <c r="F81" s="227">
        <v>203</v>
      </c>
      <c r="G81" s="251" t="s">
        <v>68</v>
      </c>
      <c r="H81" s="226">
        <v>46</v>
      </c>
      <c r="I81" s="251" t="s">
        <v>68</v>
      </c>
      <c r="J81" s="227">
        <v>289</v>
      </c>
    </row>
    <row r="82" spans="1:10" ht="12" customHeight="1">
      <c r="A82" s="251" t="s">
        <v>130</v>
      </c>
      <c r="B82" s="226">
        <v>107</v>
      </c>
      <c r="C82" s="251" t="s">
        <v>66</v>
      </c>
      <c r="D82" s="226">
        <v>18</v>
      </c>
      <c r="E82" s="251" t="s">
        <v>144</v>
      </c>
      <c r="F82" s="227">
        <v>130</v>
      </c>
      <c r="G82" s="251" t="s">
        <v>56</v>
      </c>
      <c r="H82" s="226">
        <v>34</v>
      </c>
      <c r="I82" s="251" t="s">
        <v>51</v>
      </c>
      <c r="J82" s="227">
        <v>273</v>
      </c>
    </row>
    <row r="83" spans="1:10" ht="12" customHeight="1">
      <c r="A83" s="251" t="s">
        <v>139</v>
      </c>
      <c r="B83" s="227">
        <v>107</v>
      </c>
      <c r="C83" s="251" t="s">
        <v>79</v>
      </c>
      <c r="D83" s="227">
        <v>17</v>
      </c>
      <c r="E83" s="251" t="s">
        <v>75</v>
      </c>
      <c r="F83" s="227">
        <v>107</v>
      </c>
      <c r="G83" s="251" t="s">
        <v>52</v>
      </c>
      <c r="H83" s="227">
        <v>31</v>
      </c>
      <c r="I83" s="251" t="s">
        <v>86</v>
      </c>
      <c r="J83" s="227">
        <v>231</v>
      </c>
    </row>
    <row r="84" spans="1:10" ht="12" customHeight="1">
      <c r="A84" s="251" t="s">
        <v>127</v>
      </c>
      <c r="B84" s="227">
        <v>78</v>
      </c>
      <c r="C84" s="251" t="s">
        <v>58</v>
      </c>
      <c r="D84" s="227">
        <v>17</v>
      </c>
      <c r="E84" s="251" t="s">
        <v>83</v>
      </c>
      <c r="F84" s="227">
        <v>97</v>
      </c>
      <c r="G84" s="251" t="s">
        <v>73</v>
      </c>
      <c r="H84" s="227">
        <v>18</v>
      </c>
      <c r="I84" s="251" t="s">
        <v>197</v>
      </c>
      <c r="J84" s="227">
        <v>188</v>
      </c>
    </row>
    <row r="85" spans="1:10" ht="12" customHeight="1">
      <c r="A85" s="251" t="s">
        <v>126</v>
      </c>
      <c r="B85" s="227">
        <v>54</v>
      </c>
      <c r="C85" s="251" t="s">
        <v>63</v>
      </c>
      <c r="D85" s="227">
        <v>13</v>
      </c>
      <c r="E85" s="251" t="s">
        <v>152</v>
      </c>
      <c r="F85" s="227">
        <v>84</v>
      </c>
      <c r="G85" s="251" t="s">
        <v>94</v>
      </c>
      <c r="H85" s="227">
        <v>15</v>
      </c>
      <c r="I85" s="251" t="s">
        <v>70</v>
      </c>
      <c r="J85" s="227">
        <v>181</v>
      </c>
    </row>
    <row r="86" spans="1:10" ht="12" customHeight="1">
      <c r="A86" s="252" t="s">
        <v>68</v>
      </c>
      <c r="B86" s="228">
        <v>43</v>
      </c>
      <c r="C86" s="252" t="s">
        <v>118</v>
      </c>
      <c r="D86" s="228">
        <v>13</v>
      </c>
      <c r="E86" s="252" t="s">
        <v>143</v>
      </c>
      <c r="F86" s="228">
        <v>84</v>
      </c>
      <c r="G86" s="252" t="s">
        <v>197</v>
      </c>
      <c r="H86" s="228">
        <v>14</v>
      </c>
      <c r="I86" s="252" t="s">
        <v>129</v>
      </c>
      <c r="J86" s="228">
        <v>171</v>
      </c>
    </row>
    <row r="87" spans="1:10" ht="12" customHeight="1">
      <c r="A87" s="222"/>
      <c r="B87" s="222"/>
      <c r="C87" s="222"/>
      <c r="D87" s="222"/>
      <c r="E87" s="222"/>
      <c r="F87" s="222"/>
      <c r="G87" s="222"/>
      <c r="H87" s="222"/>
      <c r="I87" s="222"/>
      <c r="J87" s="222"/>
    </row>
    <row r="88" spans="1:10" ht="12" customHeight="1">
      <c r="A88" s="225" t="s">
        <v>34</v>
      </c>
      <c r="B88" s="225"/>
      <c r="C88" s="225" t="s">
        <v>35</v>
      </c>
      <c r="D88" s="225"/>
      <c r="E88" s="225" t="s">
        <v>36</v>
      </c>
      <c r="F88" s="225"/>
      <c r="G88" s="225" t="s">
        <v>37</v>
      </c>
      <c r="H88" s="225"/>
      <c r="I88" s="225" t="s">
        <v>38</v>
      </c>
      <c r="J88" s="225"/>
    </row>
    <row r="89" spans="1:10" ht="12" customHeight="1">
      <c r="A89" s="251" t="s">
        <v>50</v>
      </c>
      <c r="B89" s="226">
        <v>76</v>
      </c>
      <c r="C89" s="251" t="s">
        <v>66</v>
      </c>
      <c r="D89" s="226">
        <v>88</v>
      </c>
      <c r="E89" s="251" t="s">
        <v>66</v>
      </c>
      <c r="F89" s="226">
        <v>1666</v>
      </c>
      <c r="G89" s="251" t="s">
        <v>66</v>
      </c>
      <c r="H89" s="226">
        <v>30125</v>
      </c>
      <c r="I89" s="251" t="s">
        <v>81</v>
      </c>
      <c r="J89" s="227">
        <v>6820</v>
      </c>
    </row>
    <row r="90" spans="1:10" ht="12" customHeight="1">
      <c r="A90" s="251" t="s">
        <v>66</v>
      </c>
      <c r="B90" s="226">
        <v>34</v>
      </c>
      <c r="C90" s="251" t="s">
        <v>50</v>
      </c>
      <c r="D90" s="226">
        <v>71</v>
      </c>
      <c r="E90" s="251" t="s">
        <v>56</v>
      </c>
      <c r="F90" s="226">
        <v>937</v>
      </c>
      <c r="G90" s="251" t="s">
        <v>81</v>
      </c>
      <c r="H90" s="226">
        <v>10986</v>
      </c>
      <c r="I90" s="251" t="s">
        <v>66</v>
      </c>
      <c r="J90" s="227">
        <v>3768</v>
      </c>
    </row>
    <row r="91" spans="1:10" ht="12" customHeight="1">
      <c r="A91" s="251" t="s">
        <v>126</v>
      </c>
      <c r="B91" s="226">
        <v>23</v>
      </c>
      <c r="C91" s="251" t="s">
        <v>68</v>
      </c>
      <c r="D91" s="226">
        <v>22</v>
      </c>
      <c r="E91" s="251" t="s">
        <v>129</v>
      </c>
      <c r="F91" s="227">
        <v>619</v>
      </c>
      <c r="G91" s="251" t="s">
        <v>108</v>
      </c>
      <c r="H91" s="226">
        <v>7495</v>
      </c>
      <c r="I91" s="251" t="s">
        <v>63</v>
      </c>
      <c r="J91" s="227">
        <v>906</v>
      </c>
    </row>
    <row r="92" spans="1:10" ht="12" customHeight="1">
      <c r="A92" s="251" t="s">
        <v>56</v>
      </c>
      <c r="B92" s="226">
        <v>18</v>
      </c>
      <c r="C92" s="251" t="s">
        <v>276</v>
      </c>
      <c r="D92" s="226">
        <v>21</v>
      </c>
      <c r="E92" s="251" t="s">
        <v>55</v>
      </c>
      <c r="F92" s="227">
        <v>306</v>
      </c>
      <c r="G92" s="251" t="s">
        <v>62</v>
      </c>
      <c r="H92" s="226">
        <v>3471</v>
      </c>
      <c r="I92" s="251" t="s">
        <v>70</v>
      </c>
      <c r="J92" s="227">
        <v>848</v>
      </c>
    </row>
    <row r="93" spans="1:10" ht="12" customHeight="1">
      <c r="A93" s="251" t="s">
        <v>208</v>
      </c>
      <c r="B93" s="226">
        <v>12</v>
      </c>
      <c r="C93" s="251" t="s">
        <v>62</v>
      </c>
      <c r="D93" s="226">
        <v>18</v>
      </c>
      <c r="E93" s="251" t="s">
        <v>197</v>
      </c>
      <c r="F93" s="227">
        <v>208</v>
      </c>
      <c r="G93" s="251" t="s">
        <v>50</v>
      </c>
      <c r="H93" s="226">
        <v>2852</v>
      </c>
      <c r="I93" s="251" t="s">
        <v>62</v>
      </c>
      <c r="J93" s="227">
        <v>769</v>
      </c>
    </row>
    <row r="94" spans="1:10" ht="12" customHeight="1">
      <c r="A94" s="251" t="s">
        <v>62</v>
      </c>
      <c r="B94" s="226">
        <v>9</v>
      </c>
      <c r="C94" s="251" t="s">
        <v>118</v>
      </c>
      <c r="D94" s="226">
        <v>18</v>
      </c>
      <c r="E94" s="251" t="s">
        <v>70</v>
      </c>
      <c r="F94" s="227">
        <v>161</v>
      </c>
      <c r="G94" s="251" t="s">
        <v>276</v>
      </c>
      <c r="H94" s="226">
        <v>2483</v>
      </c>
      <c r="I94" s="251" t="s">
        <v>50</v>
      </c>
      <c r="J94" s="227">
        <v>727</v>
      </c>
    </row>
    <row r="95" spans="1:10" ht="12" customHeight="1">
      <c r="A95" s="251" t="s">
        <v>51</v>
      </c>
      <c r="B95" s="227">
        <v>6</v>
      </c>
      <c r="C95" s="251" t="s">
        <v>70</v>
      </c>
      <c r="D95" s="227">
        <v>16</v>
      </c>
      <c r="E95" s="251" t="s">
        <v>68</v>
      </c>
      <c r="F95" s="227">
        <v>144</v>
      </c>
      <c r="G95" s="251" t="s">
        <v>51</v>
      </c>
      <c r="H95" s="227">
        <v>1668</v>
      </c>
      <c r="I95" s="251" t="s">
        <v>84</v>
      </c>
      <c r="J95" s="227">
        <v>666</v>
      </c>
    </row>
    <row r="96" spans="1:10" ht="12" customHeight="1">
      <c r="A96" s="251" t="s">
        <v>86</v>
      </c>
      <c r="B96" s="227">
        <v>5</v>
      </c>
      <c r="C96" s="251" t="s">
        <v>56</v>
      </c>
      <c r="D96" s="227">
        <v>16</v>
      </c>
      <c r="E96" s="251" t="s">
        <v>236</v>
      </c>
      <c r="F96" s="227">
        <v>124</v>
      </c>
      <c r="G96" s="251" t="s">
        <v>73</v>
      </c>
      <c r="H96" s="227">
        <v>1628</v>
      </c>
      <c r="I96" s="251" t="s">
        <v>142</v>
      </c>
      <c r="J96" s="227">
        <v>664</v>
      </c>
    </row>
    <row r="97" spans="1:10" ht="12" customHeight="1">
      <c r="A97" s="251" t="s">
        <v>64</v>
      </c>
      <c r="B97" s="227">
        <v>5</v>
      </c>
      <c r="C97" s="251" t="s">
        <v>51</v>
      </c>
      <c r="D97" s="227">
        <v>12</v>
      </c>
      <c r="E97" s="251" t="s">
        <v>51</v>
      </c>
      <c r="F97" s="227">
        <v>115</v>
      </c>
      <c r="G97" s="251" t="s">
        <v>56</v>
      </c>
      <c r="H97" s="227">
        <v>1255</v>
      </c>
      <c r="I97" s="251" t="s">
        <v>208</v>
      </c>
      <c r="J97" s="227">
        <v>529</v>
      </c>
    </row>
    <row r="98" spans="1:10" ht="12" customHeight="1">
      <c r="A98" s="252" t="s">
        <v>61</v>
      </c>
      <c r="B98" s="228">
        <v>5</v>
      </c>
      <c r="C98" s="252" t="s">
        <v>52</v>
      </c>
      <c r="D98" s="228">
        <v>10</v>
      </c>
      <c r="E98" s="252" t="s">
        <v>62</v>
      </c>
      <c r="F98" s="228">
        <v>110</v>
      </c>
      <c r="G98" s="252" t="s">
        <v>118</v>
      </c>
      <c r="H98" s="228">
        <v>789</v>
      </c>
      <c r="I98" s="252" t="s">
        <v>276</v>
      </c>
      <c r="J98" s="228">
        <v>471</v>
      </c>
    </row>
    <row r="99" spans="1:10" ht="12" customHeight="1">
      <c r="A99" s="222"/>
      <c r="B99" s="222"/>
      <c r="C99" s="222"/>
      <c r="D99" s="222"/>
      <c r="E99" s="222"/>
      <c r="F99" s="222"/>
      <c r="G99" s="222"/>
      <c r="H99" s="222"/>
      <c r="I99" s="222"/>
      <c r="J99" s="222"/>
    </row>
    <row r="100" spans="1:10" ht="12" customHeight="1">
      <c r="A100" s="250" t="s">
        <v>275</v>
      </c>
      <c r="B100" s="225"/>
      <c r="C100" s="250" t="s">
        <v>281</v>
      </c>
      <c r="D100" s="225"/>
      <c r="E100" s="225" t="s">
        <v>103</v>
      </c>
      <c r="F100" s="225"/>
      <c r="G100" s="250" t="s">
        <v>282</v>
      </c>
      <c r="H100" s="225"/>
      <c r="I100" s="222"/>
      <c r="J100" s="222"/>
    </row>
    <row r="101" spans="1:10" ht="12" customHeight="1">
      <c r="A101" s="251" t="s">
        <v>66</v>
      </c>
      <c r="B101" s="226">
        <v>746</v>
      </c>
      <c r="C101" s="251" t="s">
        <v>51</v>
      </c>
      <c r="D101" s="226">
        <v>50510</v>
      </c>
      <c r="E101" s="251" t="s">
        <v>68</v>
      </c>
      <c r="F101" s="226">
        <v>3884</v>
      </c>
      <c r="G101" s="251" t="s">
        <v>106</v>
      </c>
      <c r="H101" s="226">
        <v>13987</v>
      </c>
      <c r="I101" s="222"/>
      <c r="J101" s="222"/>
    </row>
    <row r="102" spans="1:10" ht="12" customHeight="1">
      <c r="A102" s="251" t="s">
        <v>50</v>
      </c>
      <c r="B102" s="226">
        <v>389</v>
      </c>
      <c r="C102" s="251" t="s">
        <v>50</v>
      </c>
      <c r="D102" s="226">
        <v>15652</v>
      </c>
      <c r="E102" s="251" t="s">
        <v>81</v>
      </c>
      <c r="F102" s="226">
        <v>3271</v>
      </c>
      <c r="G102" s="251" t="s">
        <v>59</v>
      </c>
      <c r="H102" s="226">
        <v>13716</v>
      </c>
      <c r="I102" s="222"/>
      <c r="J102" s="222"/>
    </row>
    <row r="103" spans="1:10" ht="12" customHeight="1">
      <c r="A103" s="251" t="s">
        <v>62</v>
      </c>
      <c r="B103" s="226">
        <v>34</v>
      </c>
      <c r="C103" s="251" t="s">
        <v>66</v>
      </c>
      <c r="D103" s="226">
        <v>8366</v>
      </c>
      <c r="E103" s="251" t="s">
        <v>118</v>
      </c>
      <c r="F103" s="227">
        <v>2450</v>
      </c>
      <c r="G103" s="251" t="s">
        <v>136</v>
      </c>
      <c r="H103" s="226">
        <v>10093</v>
      </c>
      <c r="I103" s="222"/>
      <c r="J103" s="222"/>
    </row>
    <row r="104" spans="1:10" ht="12" customHeight="1">
      <c r="A104" s="251" t="s">
        <v>68</v>
      </c>
      <c r="B104" s="226">
        <v>20</v>
      </c>
      <c r="C104" s="251" t="s">
        <v>118</v>
      </c>
      <c r="D104" s="226">
        <v>8202</v>
      </c>
      <c r="E104" s="251" t="s">
        <v>66</v>
      </c>
      <c r="F104" s="227">
        <v>2404</v>
      </c>
      <c r="G104" s="251" t="s">
        <v>105</v>
      </c>
      <c r="H104" s="226">
        <v>9098</v>
      </c>
      <c r="I104" s="222"/>
      <c r="J104" s="222"/>
    </row>
    <row r="105" spans="1:10" ht="12" customHeight="1">
      <c r="A105" s="251" t="s">
        <v>64</v>
      </c>
      <c r="B105" s="226">
        <v>13</v>
      </c>
      <c r="C105" s="251" t="s">
        <v>68</v>
      </c>
      <c r="D105" s="226">
        <v>1597</v>
      </c>
      <c r="E105" s="251" t="s">
        <v>73</v>
      </c>
      <c r="F105" s="227">
        <v>1851</v>
      </c>
      <c r="G105" s="251" t="s">
        <v>137</v>
      </c>
      <c r="H105" s="226">
        <v>6798</v>
      </c>
      <c r="I105" s="222"/>
      <c r="J105" s="222"/>
    </row>
    <row r="106" spans="1:10" ht="12" customHeight="1">
      <c r="A106" s="251" t="s">
        <v>81</v>
      </c>
      <c r="B106" s="226">
        <v>12</v>
      </c>
      <c r="C106" s="251" t="s">
        <v>62</v>
      </c>
      <c r="D106" s="226">
        <v>642</v>
      </c>
      <c r="E106" s="251" t="s">
        <v>50</v>
      </c>
      <c r="F106" s="227">
        <v>1709</v>
      </c>
      <c r="G106" s="251" t="s">
        <v>135</v>
      </c>
      <c r="H106" s="226">
        <v>3545</v>
      </c>
      <c r="I106" s="222"/>
      <c r="J106" s="222"/>
    </row>
    <row r="107" spans="1:10" ht="12" customHeight="1">
      <c r="A107" s="251" t="s">
        <v>129</v>
      </c>
      <c r="B107" s="227">
        <v>10</v>
      </c>
      <c r="C107" s="251" t="s">
        <v>197</v>
      </c>
      <c r="D107" s="227">
        <v>367</v>
      </c>
      <c r="E107" s="251" t="s">
        <v>63</v>
      </c>
      <c r="F107" s="227">
        <v>1670</v>
      </c>
      <c r="G107" s="251" t="s">
        <v>54</v>
      </c>
      <c r="H107" s="227">
        <v>3395</v>
      </c>
      <c r="I107" s="222"/>
      <c r="J107" s="222"/>
    </row>
    <row r="108" spans="1:10" ht="12" customHeight="1">
      <c r="A108" s="251" t="s">
        <v>70</v>
      </c>
      <c r="B108" s="227">
        <v>7</v>
      </c>
      <c r="C108" s="251" t="s">
        <v>143</v>
      </c>
      <c r="D108" s="227">
        <v>362</v>
      </c>
      <c r="E108" s="251" t="s">
        <v>86</v>
      </c>
      <c r="F108" s="227">
        <v>1602</v>
      </c>
      <c r="G108" s="251" t="s">
        <v>236</v>
      </c>
      <c r="H108" s="227">
        <v>3117</v>
      </c>
      <c r="I108" s="222"/>
      <c r="J108" s="222"/>
    </row>
    <row r="109" spans="1:10" ht="12" customHeight="1">
      <c r="A109" s="251" t="s">
        <v>197</v>
      </c>
      <c r="B109" s="227" t="s">
        <v>112</v>
      </c>
      <c r="C109" s="251" t="s">
        <v>72</v>
      </c>
      <c r="D109" s="227">
        <v>242</v>
      </c>
      <c r="E109" s="251" t="s">
        <v>70</v>
      </c>
      <c r="F109" s="227">
        <v>1425</v>
      </c>
      <c r="G109" s="251" t="s">
        <v>71</v>
      </c>
      <c r="H109" s="227">
        <v>2196</v>
      </c>
      <c r="I109" s="222"/>
      <c r="J109" s="222"/>
    </row>
    <row r="110" spans="1:10" ht="12" customHeight="1">
      <c r="A110" s="252" t="s">
        <v>118</v>
      </c>
      <c r="B110" s="228" t="s">
        <v>112</v>
      </c>
      <c r="C110" s="252" t="s">
        <v>198</v>
      </c>
      <c r="D110" s="228">
        <v>191</v>
      </c>
      <c r="E110" s="252" t="s">
        <v>59</v>
      </c>
      <c r="F110" s="228">
        <v>934</v>
      </c>
      <c r="G110" s="252" t="s">
        <v>66</v>
      </c>
      <c r="H110" s="228">
        <v>1705</v>
      </c>
      <c r="I110" s="222"/>
      <c r="J110" s="222"/>
    </row>
    <row r="111" spans="1:10" ht="6" customHeight="1">
      <c r="A111" s="222"/>
      <c r="B111" s="222"/>
      <c r="C111" s="222"/>
      <c r="D111" s="222"/>
      <c r="E111" s="222"/>
      <c r="F111" s="222"/>
      <c r="G111" s="222"/>
      <c r="H111" s="222"/>
      <c r="I111" s="222"/>
      <c r="J111" s="222"/>
    </row>
    <row r="112" spans="1:10" ht="11.25">
      <c r="A112" s="244" t="s">
        <v>44</v>
      </c>
      <c r="B112" s="222"/>
      <c r="C112" s="222"/>
      <c r="D112" s="222"/>
      <c r="E112" s="222"/>
      <c r="F112" s="222"/>
      <c r="G112" s="222"/>
      <c r="H112" s="222"/>
      <c r="I112" s="222"/>
      <c r="J112" s="222"/>
    </row>
    <row r="113" spans="1:10" ht="11.25">
      <c r="A113" s="76" t="s">
        <v>272</v>
      </c>
      <c r="B113" s="76"/>
      <c r="C113" s="76"/>
      <c r="D113" s="76"/>
      <c r="E113" s="76"/>
      <c r="F113" s="76"/>
      <c r="G113" s="76"/>
      <c r="H113" s="76"/>
      <c r="I113" s="76"/>
      <c r="J113" s="76"/>
    </row>
    <row r="114" spans="1:10" ht="12" customHeight="1">
      <c r="A114" s="76" t="s">
        <v>273</v>
      </c>
      <c r="B114" s="222"/>
      <c r="C114" s="222"/>
      <c r="D114" s="222"/>
      <c r="E114" s="222"/>
      <c r="F114" s="222"/>
      <c r="G114" s="222"/>
      <c r="H114" s="222"/>
      <c r="I114" s="222"/>
      <c r="J114" s="222"/>
    </row>
    <row r="115" spans="1:10" ht="12" customHeight="1">
      <c r="A115" s="76" t="s">
        <v>274</v>
      </c>
      <c r="B115" s="222"/>
      <c r="C115" s="222"/>
      <c r="D115" s="222"/>
      <c r="E115" s="222"/>
      <c r="F115" s="222"/>
      <c r="G115" s="222"/>
      <c r="H115" s="222"/>
      <c r="I115" s="222"/>
      <c r="J115" s="222"/>
    </row>
    <row r="116" spans="1:10" ht="12" customHeight="1">
      <c r="A116" s="76" t="s">
        <v>279</v>
      </c>
      <c r="B116" s="222"/>
      <c r="C116" s="222"/>
      <c r="D116" s="222"/>
      <c r="E116" s="222"/>
      <c r="F116" s="222"/>
      <c r="G116" s="222"/>
      <c r="H116" s="222"/>
      <c r="I116" s="222"/>
      <c r="J116" s="222"/>
    </row>
    <row r="117" spans="1:10" ht="12" customHeight="1">
      <c r="A117" s="76" t="s">
        <v>280</v>
      </c>
      <c r="B117" s="222"/>
      <c r="C117" s="222"/>
      <c r="D117" s="222"/>
      <c r="E117" s="222"/>
      <c r="F117" s="222"/>
      <c r="G117" s="222"/>
      <c r="H117" s="222"/>
      <c r="I117" s="222"/>
      <c r="J117" s="222"/>
    </row>
    <row r="118" spans="1:10" ht="46.5" customHeight="1">
      <c r="A118" s="258" t="s">
        <v>308</v>
      </c>
      <c r="B118" s="258"/>
      <c r="C118" s="258"/>
      <c r="D118" s="258"/>
      <c r="E118" s="258"/>
      <c r="F118" s="258"/>
      <c r="G118" s="258"/>
      <c r="H118" s="258"/>
      <c r="I118" s="258"/>
      <c r="J118" s="258"/>
    </row>
    <row r="119" spans="1:10" ht="11.25">
      <c r="A119" s="245" t="s">
        <v>283</v>
      </c>
      <c r="B119" s="245"/>
      <c r="C119" s="245"/>
      <c r="D119" s="245"/>
      <c r="E119" s="245"/>
      <c r="F119" s="245"/>
      <c r="G119" s="245"/>
      <c r="H119" s="245"/>
      <c r="I119" s="245"/>
      <c r="J119" s="245"/>
    </row>
  </sheetData>
  <sheetProtection/>
  <mergeCells count="1">
    <mergeCell ref="A118:J118"/>
  </mergeCells>
  <conditionalFormatting sqref="A121 A119 A117 A114:J115 A4 B1:J4 A63:J64 A15:J16 A27:J28 A39:J40 A51:J52 A87:J88 B111:J112 I101:J110 A111 A75:J76 A99:J100">
    <cfRule type="cellIs" priority="68" dxfId="0" operator="equal" stopIfTrue="1">
      <formula>"various"</formula>
    </cfRule>
  </conditionalFormatting>
  <conditionalFormatting sqref="A113">
    <cfRule type="cellIs" priority="67" dxfId="0" operator="equal" stopIfTrue="1">
      <formula>"various"</formula>
    </cfRule>
  </conditionalFormatting>
  <conditionalFormatting sqref="A116">
    <cfRule type="cellIs" priority="66" dxfId="0" operator="equal" stopIfTrue="1">
      <formula>"various"</formula>
    </cfRule>
  </conditionalFormatting>
  <conditionalFormatting sqref="A118">
    <cfRule type="cellIs" priority="65" dxfId="0" operator="equal" stopIfTrue="1">
      <formula>"various"</formula>
    </cfRule>
  </conditionalFormatting>
  <conditionalFormatting sqref="A112">
    <cfRule type="cellIs" priority="64" dxfId="0" operator="equal" stopIfTrue="1">
      <formula>"various"</formula>
    </cfRule>
  </conditionalFormatting>
  <conditionalFormatting sqref="B5:B14">
    <cfRule type="cellIs" priority="63" dxfId="0" operator="equal" stopIfTrue="1">
      <formula>"various"</formula>
    </cfRule>
  </conditionalFormatting>
  <conditionalFormatting sqref="A5:A9 A11:A14">
    <cfRule type="cellIs" priority="59" dxfId="0" operator="equal" stopIfTrue="1">
      <formula>"various"</formula>
    </cfRule>
  </conditionalFormatting>
  <conditionalFormatting sqref="D5:D14 F5:F14 H5:H14 J5:J14">
    <cfRule type="cellIs" priority="58" dxfId="0" operator="equal" stopIfTrue="1">
      <formula>"various"</formula>
    </cfRule>
  </conditionalFormatting>
  <conditionalFormatting sqref="C5:C14 E5:E6 I5:I14 G5:G12 E8:E14 G14">
    <cfRule type="cellIs" priority="57" dxfId="0" operator="equal" stopIfTrue="1">
      <formula>"various"</formula>
    </cfRule>
  </conditionalFormatting>
  <conditionalFormatting sqref="A10">
    <cfRule type="cellIs" priority="56" dxfId="0" operator="equal" stopIfTrue="1">
      <formula>"various"</formula>
    </cfRule>
  </conditionalFormatting>
  <conditionalFormatting sqref="B17:B26">
    <cfRule type="cellIs" priority="55" dxfId="0" operator="equal" stopIfTrue="1">
      <formula>"various"</formula>
    </cfRule>
  </conditionalFormatting>
  <conditionalFormatting sqref="A17:A21 A23:A26">
    <cfRule type="cellIs" priority="54" dxfId="0" operator="equal" stopIfTrue="1">
      <formula>"various"</formula>
    </cfRule>
  </conditionalFormatting>
  <conditionalFormatting sqref="D17:D26 F17:F26 H17:H26 J17:J26">
    <cfRule type="cellIs" priority="53" dxfId="0" operator="equal" stopIfTrue="1">
      <formula>"various"</formula>
    </cfRule>
  </conditionalFormatting>
  <conditionalFormatting sqref="C17:C26 E17:E26 I17:I25 G17:G26">
    <cfRule type="cellIs" priority="52" dxfId="0" operator="equal" stopIfTrue="1">
      <formula>"various"</formula>
    </cfRule>
  </conditionalFormatting>
  <conditionalFormatting sqref="A22">
    <cfRule type="cellIs" priority="51" dxfId="0" operator="equal" stopIfTrue="1">
      <formula>"various"</formula>
    </cfRule>
  </conditionalFormatting>
  <conditionalFormatting sqref="B29:B38">
    <cfRule type="cellIs" priority="50" dxfId="0" operator="equal" stopIfTrue="1">
      <formula>"various"</formula>
    </cfRule>
  </conditionalFormatting>
  <conditionalFormatting sqref="A29:A33 A35:A36 A38">
    <cfRule type="cellIs" priority="49" dxfId="0" operator="equal" stopIfTrue="1">
      <formula>"various"</formula>
    </cfRule>
  </conditionalFormatting>
  <conditionalFormatting sqref="D29:D38 F29:F38 H29:H38 J29:J38">
    <cfRule type="cellIs" priority="48" dxfId="0" operator="equal" stopIfTrue="1">
      <formula>"various"</formula>
    </cfRule>
  </conditionalFormatting>
  <conditionalFormatting sqref="C29:C38 E29:E36 I29 G29:G31 E38 G33:G38 I31:I34 I36:I38">
    <cfRule type="cellIs" priority="47" dxfId="0" operator="equal" stopIfTrue="1">
      <formula>"various"</formula>
    </cfRule>
  </conditionalFormatting>
  <conditionalFormatting sqref="A34">
    <cfRule type="cellIs" priority="46" dxfId="0" operator="equal" stopIfTrue="1">
      <formula>"various"</formula>
    </cfRule>
  </conditionalFormatting>
  <conditionalFormatting sqref="B41:B50">
    <cfRule type="cellIs" priority="45" dxfId="0" operator="equal" stopIfTrue="1">
      <formula>"various"</formula>
    </cfRule>
  </conditionalFormatting>
  <conditionalFormatting sqref="A41:A45 A47:A50">
    <cfRule type="cellIs" priority="44" dxfId="0" operator="equal" stopIfTrue="1">
      <formula>"various"</formula>
    </cfRule>
  </conditionalFormatting>
  <conditionalFormatting sqref="D41:D50 F41:F50 H41:H50 J41:J50">
    <cfRule type="cellIs" priority="43" dxfId="0" operator="equal" stopIfTrue="1">
      <formula>"various"</formula>
    </cfRule>
  </conditionalFormatting>
  <conditionalFormatting sqref="C42:C50 E41:E45 I41:I50 G41:G50 E47:E50">
    <cfRule type="cellIs" priority="42" dxfId="0" operator="equal" stopIfTrue="1">
      <formula>"various"</formula>
    </cfRule>
  </conditionalFormatting>
  <conditionalFormatting sqref="A46">
    <cfRule type="cellIs" priority="41" dxfId="0" operator="equal" stopIfTrue="1">
      <formula>"various"</formula>
    </cfRule>
  </conditionalFormatting>
  <conditionalFormatting sqref="B53:B62">
    <cfRule type="cellIs" priority="40" dxfId="0" operator="equal" stopIfTrue="1">
      <formula>"various"</formula>
    </cfRule>
  </conditionalFormatting>
  <conditionalFormatting sqref="A53:A57 A59:A62">
    <cfRule type="cellIs" priority="39" dxfId="0" operator="equal" stopIfTrue="1">
      <formula>"various"</formula>
    </cfRule>
  </conditionalFormatting>
  <conditionalFormatting sqref="D53:D62 F53:F62 H53:H62 J53:J62">
    <cfRule type="cellIs" priority="38" dxfId="0" operator="equal" stopIfTrue="1">
      <formula>"various"</formula>
    </cfRule>
  </conditionalFormatting>
  <conditionalFormatting sqref="C53:C62 E54:E62 I53 G53:G62 I55:I62">
    <cfRule type="cellIs" priority="37" dxfId="0" operator="equal" stopIfTrue="1">
      <formula>"various"</formula>
    </cfRule>
  </conditionalFormatting>
  <conditionalFormatting sqref="A58">
    <cfRule type="cellIs" priority="36" dxfId="0" operator="equal" stopIfTrue="1">
      <formula>"various"</formula>
    </cfRule>
  </conditionalFormatting>
  <conditionalFormatting sqref="B65:B74">
    <cfRule type="cellIs" priority="35" dxfId="0" operator="equal" stopIfTrue="1">
      <formula>"various"</formula>
    </cfRule>
  </conditionalFormatting>
  <conditionalFormatting sqref="A65:A69 A71:A74">
    <cfRule type="cellIs" priority="34" dxfId="0" operator="equal" stopIfTrue="1">
      <formula>"various"</formula>
    </cfRule>
  </conditionalFormatting>
  <conditionalFormatting sqref="D65:D74 F65:F74 H65:H74 J65:J74">
    <cfRule type="cellIs" priority="33" dxfId="0" operator="equal" stopIfTrue="1">
      <formula>"various"</formula>
    </cfRule>
  </conditionalFormatting>
  <conditionalFormatting sqref="C65:C74 E65:E74 I65:I72 G65:G74 I74">
    <cfRule type="cellIs" priority="32" dxfId="0" operator="equal" stopIfTrue="1">
      <formula>"various"</formula>
    </cfRule>
  </conditionalFormatting>
  <conditionalFormatting sqref="A70">
    <cfRule type="cellIs" priority="31" dxfId="0" operator="equal" stopIfTrue="1">
      <formula>"various"</formula>
    </cfRule>
  </conditionalFormatting>
  <conditionalFormatting sqref="B77:B86">
    <cfRule type="cellIs" priority="30" dxfId="0" operator="equal" stopIfTrue="1">
      <formula>"various"</formula>
    </cfRule>
  </conditionalFormatting>
  <conditionalFormatting sqref="A77:A81 A83:A86">
    <cfRule type="cellIs" priority="29" dxfId="0" operator="equal" stopIfTrue="1">
      <formula>"various"</formula>
    </cfRule>
  </conditionalFormatting>
  <conditionalFormatting sqref="D77:D86 F77:F86 H77:H86 J77:J86">
    <cfRule type="cellIs" priority="28" dxfId="0" operator="equal" stopIfTrue="1">
      <formula>"various"</formula>
    </cfRule>
  </conditionalFormatting>
  <conditionalFormatting sqref="C77:C86 E77:E86 I77:I86 G77:G86">
    <cfRule type="cellIs" priority="27" dxfId="0" operator="equal" stopIfTrue="1">
      <formula>"various"</formula>
    </cfRule>
  </conditionalFormatting>
  <conditionalFormatting sqref="A82">
    <cfRule type="cellIs" priority="26" dxfId="0" operator="equal" stopIfTrue="1">
      <formula>"various"</formula>
    </cfRule>
  </conditionalFormatting>
  <conditionalFormatting sqref="B89:B98">
    <cfRule type="cellIs" priority="25" dxfId="0" operator="equal" stopIfTrue="1">
      <formula>"various"</formula>
    </cfRule>
  </conditionalFormatting>
  <conditionalFormatting sqref="A89:A93 A95:A98">
    <cfRule type="cellIs" priority="24" dxfId="0" operator="equal" stopIfTrue="1">
      <formula>"various"</formula>
    </cfRule>
  </conditionalFormatting>
  <conditionalFormatting sqref="D89:D98 F89:F98 H89:H98 J89:J98">
    <cfRule type="cellIs" priority="23" dxfId="0" operator="equal" stopIfTrue="1">
      <formula>"various"</formula>
    </cfRule>
  </conditionalFormatting>
  <conditionalFormatting sqref="C89:C91 E89:E98 I89:I97 G89:G93 G95:G98 C93:C98">
    <cfRule type="cellIs" priority="22" dxfId="0" operator="equal" stopIfTrue="1">
      <formula>"various"</formula>
    </cfRule>
  </conditionalFormatting>
  <conditionalFormatting sqref="A94">
    <cfRule type="cellIs" priority="21" dxfId="0" operator="equal" stopIfTrue="1">
      <formula>"various"</formula>
    </cfRule>
  </conditionalFormatting>
  <conditionalFormatting sqref="B101:B110">
    <cfRule type="cellIs" priority="20" dxfId="0" operator="equal" stopIfTrue="1">
      <formula>"various"</formula>
    </cfRule>
  </conditionalFormatting>
  <conditionalFormatting sqref="A101:A105 A107:A110">
    <cfRule type="cellIs" priority="19" dxfId="0" operator="equal" stopIfTrue="1">
      <formula>"various"</formula>
    </cfRule>
  </conditionalFormatting>
  <conditionalFormatting sqref="D101:D110 F101:F110 H101:H110">
    <cfRule type="cellIs" priority="18" dxfId="0" operator="equal" stopIfTrue="1">
      <formula>"various"</formula>
    </cfRule>
  </conditionalFormatting>
  <conditionalFormatting sqref="C101:C110 E101:E110 G101:G110">
    <cfRule type="cellIs" priority="17" dxfId="0" operator="equal" stopIfTrue="1">
      <formula>"various"</formula>
    </cfRule>
  </conditionalFormatting>
  <conditionalFormatting sqref="A106">
    <cfRule type="cellIs" priority="16" dxfId="0" operator="equal" stopIfTrue="1">
      <formula>"various"</formula>
    </cfRule>
  </conditionalFormatting>
  <conditionalFormatting sqref="E46">
    <cfRule type="cellIs" priority="9" dxfId="0" operator="equal" stopIfTrue="1">
      <formula>"various"</formula>
    </cfRule>
  </conditionalFormatting>
  <conditionalFormatting sqref="I35">
    <cfRule type="cellIs" priority="8" dxfId="0" operator="equal" stopIfTrue="1">
      <formula>"various"</formula>
    </cfRule>
  </conditionalFormatting>
  <conditionalFormatting sqref="G13 E7">
    <cfRule type="cellIs" priority="7" dxfId="0" operator="equal" stopIfTrue="1">
      <formula>"various"</formula>
    </cfRule>
  </conditionalFormatting>
  <conditionalFormatting sqref="I26">
    <cfRule type="cellIs" priority="6" dxfId="0" operator="equal" stopIfTrue="1">
      <formula>"various"</formula>
    </cfRule>
  </conditionalFormatting>
  <conditionalFormatting sqref="A37 E37 G32 I30">
    <cfRule type="cellIs" priority="5" dxfId="0" operator="equal" stopIfTrue="1">
      <formula>"various"</formula>
    </cfRule>
  </conditionalFormatting>
  <conditionalFormatting sqref="C41">
    <cfRule type="cellIs" priority="4" dxfId="0" operator="equal" stopIfTrue="1">
      <formula>"various"</formula>
    </cfRule>
  </conditionalFormatting>
  <conditionalFormatting sqref="I54 E53">
    <cfRule type="cellIs" priority="3" dxfId="0" operator="equal" stopIfTrue="1">
      <formula>"various"</formula>
    </cfRule>
  </conditionalFormatting>
  <conditionalFormatting sqref="I73">
    <cfRule type="cellIs" priority="2" dxfId="0" operator="equal" stopIfTrue="1">
      <formula>"various"</formula>
    </cfRule>
  </conditionalFormatting>
  <conditionalFormatting sqref="I98 G94 C92">
    <cfRule type="cellIs" priority="1" dxfId="0" operator="equal" stopIfTrue="1">
      <formula>"various"</formula>
    </cfRule>
  </conditionalFormatting>
  <printOptions gridLines="1" horizontalCentered="1"/>
  <pageMargins left="0.35433070866141736" right="0.35433070866141736" top="0.984251968503937" bottom="0.984251968503937" header="0.5118110236220472" footer="0.5118110236220472"/>
  <pageSetup fitToHeight="0" fitToWidth="1" horizontalDpi="300" verticalDpi="300" orientation="portrait" paperSize="9" scale="96"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106"/>
  <sheetViews>
    <sheetView zoomScale="130" zoomScaleNormal="130" zoomScalePageLayoutView="0" workbookViewId="0" topLeftCell="A1">
      <pane xSplit="1" ySplit="5" topLeftCell="B47" activePane="bottomRight" state="frozen"/>
      <selection pane="topLeft" activeCell="B4" sqref="B4:J5"/>
      <selection pane="topRight" activeCell="B4" sqref="B4:J5"/>
      <selection pane="bottomLeft" activeCell="B4" sqref="B4:J5"/>
      <selection pane="bottomRight" activeCell="A67" sqref="A67"/>
    </sheetView>
  </sheetViews>
  <sheetFormatPr defaultColWidth="9.140625" defaultRowHeight="12.75"/>
  <cols>
    <col min="1" max="1" width="15.8515625" style="1" customWidth="1"/>
    <col min="2" max="13" width="6.8515625" style="8" customWidth="1"/>
    <col min="14" max="14" width="7.7109375" style="8" bestFit="1" customWidth="1"/>
    <col min="15" max="16384" width="9.140625" style="8" customWidth="1"/>
  </cols>
  <sheetData>
    <row r="1" spans="1:14" ht="15.75" customHeight="1">
      <c r="A1" s="70" t="s">
        <v>235</v>
      </c>
      <c r="B1" s="5"/>
      <c r="C1" s="5"/>
      <c r="D1" s="5"/>
      <c r="E1" s="5"/>
      <c r="F1" s="5"/>
      <c r="G1" s="5"/>
      <c r="H1" s="5"/>
      <c r="I1" s="5"/>
      <c r="J1" s="6"/>
      <c r="K1" s="6"/>
      <c r="L1" s="6"/>
      <c r="M1" s="6"/>
      <c r="N1" s="6"/>
    </row>
    <row r="2" spans="1:14" ht="12">
      <c r="A2" s="78" t="s">
        <v>172</v>
      </c>
      <c r="B2" s="5"/>
      <c r="C2" s="5"/>
      <c r="D2" s="5"/>
      <c r="E2" s="5"/>
      <c r="F2" s="5"/>
      <c r="G2" s="5"/>
      <c r="H2" s="5"/>
      <c r="I2" s="5"/>
      <c r="J2" s="6"/>
      <c r="K2" s="6"/>
      <c r="L2" s="6"/>
      <c r="M2" s="6"/>
      <c r="N2" s="6"/>
    </row>
    <row r="3" spans="1:14" ht="11.25">
      <c r="A3" s="5"/>
      <c r="B3" s="5"/>
      <c r="C3" s="5"/>
      <c r="D3" s="5"/>
      <c r="E3" s="5"/>
      <c r="F3" s="5"/>
      <c r="G3" s="5"/>
      <c r="H3" s="5"/>
      <c r="I3" s="5"/>
      <c r="J3" s="6"/>
      <c r="K3" s="6"/>
      <c r="L3" s="6"/>
      <c r="M3" s="6"/>
      <c r="N3" s="6"/>
    </row>
    <row r="4" spans="1:14" ht="11.25">
      <c r="A4" s="10" t="s">
        <v>40</v>
      </c>
      <c r="B4" s="12"/>
      <c r="C4" s="12"/>
      <c r="D4" s="12"/>
      <c r="E4" s="12"/>
      <c r="F4" s="12"/>
      <c r="G4" s="12"/>
      <c r="H4" s="12"/>
      <c r="I4" s="12"/>
      <c r="J4" s="11"/>
      <c r="K4" s="11"/>
      <c r="L4" s="11"/>
      <c r="M4" s="11"/>
      <c r="N4" s="11"/>
    </row>
    <row r="5" spans="1:14" ht="11.25">
      <c r="A5" s="13" t="s">
        <v>41</v>
      </c>
      <c r="B5" s="20" t="s">
        <v>3</v>
      </c>
      <c r="C5" s="20" t="s">
        <v>4</v>
      </c>
      <c r="D5" s="20" t="s">
        <v>5</v>
      </c>
      <c r="E5" s="20" t="s">
        <v>6</v>
      </c>
      <c r="F5" s="20" t="s">
        <v>7</v>
      </c>
      <c r="G5" s="20" t="s">
        <v>8</v>
      </c>
      <c r="H5" s="20" t="s">
        <v>9</v>
      </c>
      <c r="I5" s="20" t="s">
        <v>10</v>
      </c>
      <c r="J5" s="13" t="s">
        <v>11</v>
      </c>
      <c r="K5" s="13" t="s">
        <v>12</v>
      </c>
      <c r="L5" s="13" t="s">
        <v>13</v>
      </c>
      <c r="M5" s="13" t="s">
        <v>14</v>
      </c>
      <c r="N5" s="13" t="s">
        <v>15</v>
      </c>
    </row>
    <row r="6" spans="1:14" ht="12" customHeight="1">
      <c r="A6" s="3" t="s">
        <v>73</v>
      </c>
      <c r="B6" s="200">
        <v>8</v>
      </c>
      <c r="C6" s="200">
        <v>5</v>
      </c>
      <c r="D6" s="200">
        <v>33</v>
      </c>
      <c r="E6" s="200">
        <v>2</v>
      </c>
      <c r="F6" s="200">
        <v>9</v>
      </c>
      <c r="G6" s="200">
        <v>10</v>
      </c>
      <c r="H6" s="200">
        <v>19</v>
      </c>
      <c r="I6" s="200">
        <v>12</v>
      </c>
      <c r="J6" s="200">
        <v>14</v>
      </c>
      <c r="K6" s="200">
        <v>34</v>
      </c>
      <c r="L6" s="200">
        <v>270</v>
      </c>
      <c r="M6" s="200">
        <v>12</v>
      </c>
      <c r="N6" s="200">
        <f>SUM(B6:M6)</f>
        <v>428</v>
      </c>
    </row>
    <row r="7" spans="1:14" ht="12" customHeight="1">
      <c r="A7" s="3" t="s">
        <v>209</v>
      </c>
      <c r="B7" s="200">
        <v>686</v>
      </c>
      <c r="C7" s="200">
        <v>699</v>
      </c>
      <c r="D7" s="200">
        <v>831</v>
      </c>
      <c r="E7" s="200">
        <v>727</v>
      </c>
      <c r="F7" s="200">
        <v>829</v>
      </c>
      <c r="G7" s="200">
        <v>817</v>
      </c>
      <c r="H7" s="200">
        <v>737</v>
      </c>
      <c r="I7" s="200">
        <v>795</v>
      </c>
      <c r="J7" s="200">
        <v>772</v>
      </c>
      <c r="K7" s="200">
        <v>704</v>
      </c>
      <c r="L7" s="200">
        <v>623</v>
      </c>
      <c r="M7" s="200">
        <v>737</v>
      </c>
      <c r="N7" s="200">
        <f aca="true" t="shared" si="0" ref="N7:N50">SUM(B7:M7)</f>
        <v>8957</v>
      </c>
    </row>
    <row r="8" spans="1:14" ht="12" customHeight="1">
      <c r="A8" s="3" t="s">
        <v>16</v>
      </c>
      <c r="B8" s="200">
        <v>1520</v>
      </c>
      <c r="C8" s="200">
        <v>1236</v>
      </c>
      <c r="D8" s="200">
        <v>1332</v>
      </c>
      <c r="E8" s="200">
        <v>1410</v>
      </c>
      <c r="F8" s="200">
        <v>1781</v>
      </c>
      <c r="G8" s="200">
        <v>1768</v>
      </c>
      <c r="H8" s="200">
        <v>2218</v>
      </c>
      <c r="I8" s="200">
        <v>2447</v>
      </c>
      <c r="J8" s="200">
        <v>3298</v>
      </c>
      <c r="K8" s="200">
        <v>3159</v>
      </c>
      <c r="L8" s="200">
        <v>3692</v>
      </c>
      <c r="M8" s="200">
        <v>4203</v>
      </c>
      <c r="N8" s="200">
        <f t="shared" si="0"/>
        <v>28064</v>
      </c>
    </row>
    <row r="9" spans="1:14" ht="12" customHeight="1">
      <c r="A9" s="3" t="s">
        <v>17</v>
      </c>
      <c r="B9" s="200">
        <v>1017</v>
      </c>
      <c r="C9" s="200">
        <v>780</v>
      </c>
      <c r="D9" s="200">
        <v>818</v>
      </c>
      <c r="E9" s="200">
        <v>902</v>
      </c>
      <c r="F9" s="200">
        <v>856</v>
      </c>
      <c r="G9" s="200">
        <v>1048</v>
      </c>
      <c r="H9" s="200">
        <v>1219</v>
      </c>
      <c r="I9" s="200">
        <v>1450</v>
      </c>
      <c r="J9" s="200">
        <v>1710</v>
      </c>
      <c r="K9" s="200">
        <v>1546</v>
      </c>
      <c r="L9" s="200">
        <v>1161</v>
      </c>
      <c r="M9" s="200">
        <v>1364</v>
      </c>
      <c r="N9" s="200">
        <f t="shared" si="0"/>
        <v>13871</v>
      </c>
    </row>
    <row r="10" spans="1:14" ht="12" customHeight="1">
      <c r="A10" s="3" t="s">
        <v>111</v>
      </c>
      <c r="B10" s="200">
        <v>3</v>
      </c>
      <c r="C10" s="200">
        <v>0</v>
      </c>
      <c r="D10" s="200">
        <v>6</v>
      </c>
      <c r="E10" s="200">
        <v>0</v>
      </c>
      <c r="F10" s="200">
        <v>7</v>
      </c>
      <c r="G10" s="200">
        <v>6</v>
      </c>
      <c r="H10" s="200">
        <v>4</v>
      </c>
      <c r="I10" s="200">
        <v>1</v>
      </c>
      <c r="J10" s="200">
        <v>6</v>
      </c>
      <c r="K10" s="200">
        <v>3</v>
      </c>
      <c r="L10" s="200">
        <v>4</v>
      </c>
      <c r="M10" s="200">
        <v>5</v>
      </c>
      <c r="N10" s="200">
        <f t="shared" si="0"/>
        <v>45</v>
      </c>
    </row>
    <row r="11" spans="1:14" ht="12" customHeight="1">
      <c r="A11" s="3" t="s">
        <v>18</v>
      </c>
      <c r="B11" s="200">
        <v>808</v>
      </c>
      <c r="C11" s="200">
        <v>768</v>
      </c>
      <c r="D11" s="200">
        <v>393</v>
      </c>
      <c r="E11" s="200">
        <v>293</v>
      </c>
      <c r="F11" s="200">
        <v>517</v>
      </c>
      <c r="G11" s="200">
        <v>609</v>
      </c>
      <c r="H11" s="200">
        <v>892</v>
      </c>
      <c r="I11" s="200">
        <v>1089</v>
      </c>
      <c r="J11" s="200">
        <v>1194</v>
      </c>
      <c r="K11" s="200">
        <v>1388</v>
      </c>
      <c r="L11" s="200">
        <v>1355</v>
      </c>
      <c r="M11" s="200">
        <v>1482</v>
      </c>
      <c r="N11" s="200">
        <f t="shared" si="0"/>
        <v>10788</v>
      </c>
    </row>
    <row r="12" spans="1:14" ht="12" customHeight="1">
      <c r="A12" s="3" t="s">
        <v>39</v>
      </c>
      <c r="B12" s="200">
        <v>1061</v>
      </c>
      <c r="C12" s="200">
        <v>915</v>
      </c>
      <c r="D12" s="200">
        <v>1003</v>
      </c>
      <c r="E12" s="200">
        <v>902</v>
      </c>
      <c r="F12" s="200">
        <v>976</v>
      </c>
      <c r="G12" s="200">
        <v>932</v>
      </c>
      <c r="H12" s="200">
        <v>1087</v>
      </c>
      <c r="I12" s="200">
        <v>1023</v>
      </c>
      <c r="J12" s="200">
        <v>1516</v>
      </c>
      <c r="K12" s="200">
        <v>1519</v>
      </c>
      <c r="L12" s="200">
        <v>1311</v>
      </c>
      <c r="M12" s="200">
        <v>1209</v>
      </c>
      <c r="N12" s="200">
        <f t="shared" si="0"/>
        <v>13454</v>
      </c>
    </row>
    <row r="13" spans="1:14" ht="12" customHeight="1">
      <c r="A13" s="3" t="s">
        <v>77</v>
      </c>
      <c r="B13" s="200">
        <v>53</v>
      </c>
      <c r="C13" s="200">
        <v>31</v>
      </c>
      <c r="D13" s="200">
        <v>43</v>
      </c>
      <c r="E13" s="200">
        <v>34</v>
      </c>
      <c r="F13" s="200">
        <v>34</v>
      </c>
      <c r="G13" s="200">
        <v>33</v>
      </c>
      <c r="H13" s="200">
        <v>43</v>
      </c>
      <c r="I13" s="200">
        <v>43</v>
      </c>
      <c r="J13" s="200">
        <v>37</v>
      </c>
      <c r="K13" s="200">
        <v>43</v>
      </c>
      <c r="L13" s="200">
        <v>32</v>
      </c>
      <c r="M13" s="200">
        <v>26</v>
      </c>
      <c r="N13" s="200">
        <f t="shared" si="0"/>
        <v>452</v>
      </c>
    </row>
    <row r="14" spans="1:14" ht="12" customHeight="1">
      <c r="A14" s="3" t="s">
        <v>88</v>
      </c>
      <c r="B14" s="200">
        <v>121</v>
      </c>
      <c r="C14" s="200">
        <v>117</v>
      </c>
      <c r="D14" s="200">
        <v>143</v>
      </c>
      <c r="E14" s="200">
        <v>154</v>
      </c>
      <c r="F14" s="200">
        <v>128</v>
      </c>
      <c r="G14" s="200">
        <v>132</v>
      </c>
      <c r="H14" s="200">
        <v>139</v>
      </c>
      <c r="I14" s="200">
        <v>132</v>
      </c>
      <c r="J14" s="200">
        <v>179</v>
      </c>
      <c r="K14" s="200">
        <v>202</v>
      </c>
      <c r="L14" s="200">
        <v>152</v>
      </c>
      <c r="M14" s="200">
        <v>131</v>
      </c>
      <c r="N14" s="200">
        <f t="shared" si="0"/>
        <v>1730</v>
      </c>
    </row>
    <row r="15" spans="1:14" ht="12" customHeight="1">
      <c r="A15" s="3" t="s">
        <v>19</v>
      </c>
      <c r="B15" s="200">
        <v>39</v>
      </c>
      <c r="C15" s="200">
        <v>38</v>
      </c>
      <c r="D15" s="200">
        <v>76</v>
      </c>
      <c r="E15" s="200">
        <v>66</v>
      </c>
      <c r="F15" s="200">
        <v>78</v>
      </c>
      <c r="G15" s="200">
        <v>54</v>
      </c>
      <c r="H15" s="200">
        <v>75</v>
      </c>
      <c r="I15" s="200">
        <v>86</v>
      </c>
      <c r="J15" s="200">
        <v>126</v>
      </c>
      <c r="K15" s="200">
        <v>99</v>
      </c>
      <c r="L15" s="200">
        <v>71</v>
      </c>
      <c r="M15" s="200">
        <v>114</v>
      </c>
      <c r="N15" s="200">
        <f t="shared" si="0"/>
        <v>922</v>
      </c>
    </row>
    <row r="16" spans="1:14" ht="12" customHeight="1">
      <c r="A16" s="3" t="s">
        <v>20</v>
      </c>
      <c r="B16" s="200">
        <v>569</v>
      </c>
      <c r="C16" s="200">
        <v>446</v>
      </c>
      <c r="D16" s="200">
        <v>508</v>
      </c>
      <c r="E16" s="200">
        <v>614</v>
      </c>
      <c r="F16" s="200">
        <v>723</v>
      </c>
      <c r="G16" s="200">
        <v>1012</v>
      </c>
      <c r="H16" s="200">
        <v>1738</v>
      </c>
      <c r="I16" s="200">
        <v>2308</v>
      </c>
      <c r="J16" s="200">
        <v>3150</v>
      </c>
      <c r="K16" s="200">
        <v>1862</v>
      </c>
      <c r="L16" s="200">
        <v>1116</v>
      </c>
      <c r="M16" s="233">
        <v>769</v>
      </c>
      <c r="N16" s="200">
        <f t="shared" si="0"/>
        <v>14815</v>
      </c>
    </row>
    <row r="17" spans="1:14" ht="12" customHeight="1">
      <c r="A17" s="3" t="s">
        <v>97</v>
      </c>
      <c r="B17" s="200">
        <v>8</v>
      </c>
      <c r="C17" s="200">
        <v>7</v>
      </c>
      <c r="D17" s="200">
        <v>7</v>
      </c>
      <c r="E17" s="200">
        <v>8</v>
      </c>
      <c r="F17" s="200">
        <v>10</v>
      </c>
      <c r="G17" s="200">
        <v>14</v>
      </c>
      <c r="H17" s="200">
        <v>15</v>
      </c>
      <c r="I17" s="200">
        <v>21</v>
      </c>
      <c r="J17" s="200">
        <v>14</v>
      </c>
      <c r="K17" s="200">
        <v>25</v>
      </c>
      <c r="L17" s="200">
        <v>12</v>
      </c>
      <c r="M17" s="200">
        <v>6</v>
      </c>
      <c r="N17" s="200">
        <f t="shared" si="0"/>
        <v>147</v>
      </c>
    </row>
    <row r="18" spans="1:14" ht="12" customHeight="1">
      <c r="A18" s="3" t="s">
        <v>21</v>
      </c>
      <c r="B18" s="200">
        <v>252</v>
      </c>
      <c r="C18" s="200">
        <v>217</v>
      </c>
      <c r="D18" s="200">
        <v>219</v>
      </c>
      <c r="E18" s="200">
        <v>249</v>
      </c>
      <c r="F18" s="200">
        <v>217</v>
      </c>
      <c r="G18" s="200">
        <v>252</v>
      </c>
      <c r="H18" s="200">
        <v>265</v>
      </c>
      <c r="I18" s="200">
        <v>348</v>
      </c>
      <c r="J18" s="200">
        <v>392</v>
      </c>
      <c r="K18" s="200">
        <v>406</v>
      </c>
      <c r="L18" s="200">
        <v>313</v>
      </c>
      <c r="M18" s="200">
        <v>387</v>
      </c>
      <c r="N18" s="200">
        <f t="shared" si="0"/>
        <v>3517</v>
      </c>
    </row>
    <row r="19" spans="1:14" ht="12" customHeight="1">
      <c r="A19" s="3" t="s">
        <v>22</v>
      </c>
      <c r="B19" s="200">
        <v>4717</v>
      </c>
      <c r="C19" s="200">
        <v>4942</v>
      </c>
      <c r="D19" s="200">
        <v>5772</v>
      </c>
      <c r="E19" s="200">
        <v>5406</v>
      </c>
      <c r="F19" s="200">
        <v>4338</v>
      </c>
      <c r="G19" s="200">
        <v>4702</v>
      </c>
      <c r="H19" s="200">
        <v>5032</v>
      </c>
      <c r="I19" s="200">
        <v>3899</v>
      </c>
      <c r="J19" s="200">
        <v>4785</v>
      </c>
      <c r="K19" s="200">
        <v>5555</v>
      </c>
      <c r="L19" s="200">
        <v>4576</v>
      </c>
      <c r="M19" s="200">
        <v>5301</v>
      </c>
      <c r="N19" s="200">
        <f t="shared" si="0"/>
        <v>59025</v>
      </c>
    </row>
    <row r="20" spans="1:14" ht="12" customHeight="1">
      <c r="A20" s="3" t="s">
        <v>23</v>
      </c>
      <c r="B20" s="200">
        <v>12928</v>
      </c>
      <c r="C20" s="200">
        <v>10175</v>
      </c>
      <c r="D20" s="200">
        <v>10175</v>
      </c>
      <c r="E20" s="200">
        <v>10487</v>
      </c>
      <c r="F20" s="200">
        <v>11560</v>
      </c>
      <c r="G20" s="200">
        <v>12509</v>
      </c>
      <c r="H20" s="200">
        <v>16809</v>
      </c>
      <c r="I20" s="200">
        <v>16026</v>
      </c>
      <c r="J20" s="200">
        <v>17083</v>
      </c>
      <c r="K20" s="200">
        <v>19232</v>
      </c>
      <c r="L20" s="200">
        <v>19029</v>
      </c>
      <c r="M20" s="200">
        <v>17059</v>
      </c>
      <c r="N20" s="200">
        <f t="shared" si="0"/>
        <v>173072</v>
      </c>
    </row>
    <row r="21" spans="1:14" ht="12" customHeight="1">
      <c r="A21" s="3" t="s">
        <v>24</v>
      </c>
      <c r="B21" s="200">
        <v>760</v>
      </c>
      <c r="C21" s="200">
        <v>888</v>
      </c>
      <c r="D21" s="200">
        <v>798</v>
      </c>
      <c r="E21" s="200">
        <v>842</v>
      </c>
      <c r="F21" s="200">
        <v>846</v>
      </c>
      <c r="G21" s="200">
        <v>729</v>
      </c>
      <c r="H21" s="200">
        <v>889</v>
      </c>
      <c r="I21" s="200">
        <v>509</v>
      </c>
      <c r="J21" s="200">
        <v>674</v>
      </c>
      <c r="K21" s="200">
        <v>888</v>
      </c>
      <c r="L21" s="200">
        <v>669</v>
      </c>
      <c r="M21" s="200">
        <v>957</v>
      </c>
      <c r="N21" s="200">
        <f t="shared" si="0"/>
        <v>9449</v>
      </c>
    </row>
    <row r="22" spans="1:14" ht="12" customHeight="1">
      <c r="A22" s="3" t="s">
        <v>25</v>
      </c>
      <c r="B22" s="200">
        <v>1225</v>
      </c>
      <c r="C22" s="200">
        <v>635</v>
      </c>
      <c r="D22" s="200">
        <v>577</v>
      </c>
      <c r="E22" s="200">
        <v>618</v>
      </c>
      <c r="F22" s="200">
        <v>693</v>
      </c>
      <c r="G22" s="200">
        <v>1088</v>
      </c>
      <c r="H22" s="200">
        <v>1498</v>
      </c>
      <c r="I22" s="200">
        <v>2105</v>
      </c>
      <c r="J22" s="200">
        <v>4744</v>
      </c>
      <c r="K22" s="200">
        <v>5239</v>
      </c>
      <c r="L22" s="200">
        <v>8869</v>
      </c>
      <c r="M22" s="200">
        <v>14075</v>
      </c>
      <c r="N22" s="200">
        <f t="shared" si="0"/>
        <v>41366</v>
      </c>
    </row>
    <row r="23" spans="1:14" ht="12" customHeight="1">
      <c r="A23" s="3" t="s">
        <v>206</v>
      </c>
      <c r="B23" s="200">
        <v>5</v>
      </c>
      <c r="C23" s="200">
        <v>10</v>
      </c>
      <c r="D23" s="200">
        <v>5</v>
      </c>
      <c r="E23" s="200">
        <v>10</v>
      </c>
      <c r="F23" s="200">
        <v>10</v>
      </c>
      <c r="G23" s="200">
        <v>15</v>
      </c>
      <c r="H23" s="200">
        <v>5</v>
      </c>
      <c r="I23" s="200">
        <v>15</v>
      </c>
      <c r="J23" s="200">
        <v>20</v>
      </c>
      <c r="K23" s="200">
        <v>25</v>
      </c>
      <c r="L23" s="200">
        <v>5</v>
      </c>
      <c r="M23" s="200">
        <v>35</v>
      </c>
      <c r="N23" s="200">
        <f t="shared" si="0"/>
        <v>160</v>
      </c>
    </row>
    <row r="24" spans="1:14" ht="12" customHeight="1">
      <c r="A24" s="3" t="s">
        <v>26</v>
      </c>
      <c r="B24" s="200">
        <v>98</v>
      </c>
      <c r="C24" s="200">
        <v>83</v>
      </c>
      <c r="D24" s="200">
        <v>109</v>
      </c>
      <c r="E24" s="200">
        <v>93</v>
      </c>
      <c r="F24" s="200">
        <v>105</v>
      </c>
      <c r="G24" s="200">
        <v>103</v>
      </c>
      <c r="H24" s="200">
        <v>130</v>
      </c>
      <c r="I24" s="200">
        <v>125</v>
      </c>
      <c r="J24" s="200">
        <v>138</v>
      </c>
      <c r="K24" s="200">
        <v>129</v>
      </c>
      <c r="L24" s="200">
        <v>155</v>
      </c>
      <c r="M24" s="200">
        <v>170</v>
      </c>
      <c r="N24" s="200">
        <f t="shared" si="0"/>
        <v>1438</v>
      </c>
    </row>
    <row r="25" spans="1:14" ht="12" customHeight="1">
      <c r="A25" s="3" t="s">
        <v>99</v>
      </c>
      <c r="B25" s="200">
        <v>3375</v>
      </c>
      <c r="C25" s="200">
        <v>3176</v>
      </c>
      <c r="D25" s="200">
        <v>3794</v>
      </c>
      <c r="E25" s="200">
        <v>4215</v>
      </c>
      <c r="F25" s="200">
        <v>5368</v>
      </c>
      <c r="G25" s="200">
        <v>4553</v>
      </c>
      <c r="H25" s="200">
        <v>5607</v>
      </c>
      <c r="I25" s="200">
        <v>5065</v>
      </c>
      <c r="J25" s="200">
        <v>7219</v>
      </c>
      <c r="K25" s="200">
        <v>8890</v>
      </c>
      <c r="L25" s="200">
        <v>6787</v>
      </c>
      <c r="M25" s="200">
        <v>5608</v>
      </c>
      <c r="N25" s="200">
        <f t="shared" si="0"/>
        <v>63657</v>
      </c>
    </row>
    <row r="26" spans="1:14" ht="12" customHeight="1">
      <c r="A26" s="3" t="s">
        <v>207</v>
      </c>
      <c r="B26" s="200">
        <v>401</v>
      </c>
      <c r="C26" s="200">
        <v>305</v>
      </c>
      <c r="D26" s="200">
        <v>403</v>
      </c>
      <c r="E26" s="200">
        <v>370</v>
      </c>
      <c r="F26" s="200">
        <v>356</v>
      </c>
      <c r="G26" s="200">
        <v>413</v>
      </c>
      <c r="H26" s="200">
        <v>440</v>
      </c>
      <c r="I26" s="200">
        <v>474</v>
      </c>
      <c r="J26" s="200">
        <v>514</v>
      </c>
      <c r="K26" s="200">
        <v>478</v>
      </c>
      <c r="L26" s="200">
        <v>413</v>
      </c>
      <c r="M26" s="200">
        <v>435</v>
      </c>
      <c r="N26" s="200">
        <f t="shared" si="0"/>
        <v>5002</v>
      </c>
    </row>
    <row r="27" spans="1:14" ht="12" customHeight="1">
      <c r="A27" s="3" t="s">
        <v>100</v>
      </c>
      <c r="B27" s="200">
        <v>11</v>
      </c>
      <c r="C27" s="200">
        <v>20</v>
      </c>
      <c r="D27" s="200">
        <v>38</v>
      </c>
      <c r="E27" s="200">
        <v>15</v>
      </c>
      <c r="F27" s="200">
        <v>18</v>
      </c>
      <c r="G27" s="200">
        <v>43</v>
      </c>
      <c r="H27" s="200">
        <v>64</v>
      </c>
      <c r="I27" s="200">
        <v>37</v>
      </c>
      <c r="J27" s="200">
        <v>43</v>
      </c>
      <c r="K27" s="200">
        <v>31</v>
      </c>
      <c r="L27" s="200">
        <v>15</v>
      </c>
      <c r="M27" s="200">
        <v>29</v>
      </c>
      <c r="N27" s="200">
        <f t="shared" si="0"/>
        <v>364</v>
      </c>
    </row>
    <row r="28" spans="1:14" ht="12" customHeight="1">
      <c r="A28" s="3" t="s">
        <v>27</v>
      </c>
      <c r="B28" s="200">
        <v>4</v>
      </c>
      <c r="C28" s="200">
        <v>11</v>
      </c>
      <c r="D28" s="200">
        <v>4</v>
      </c>
      <c r="E28" s="200">
        <v>5</v>
      </c>
      <c r="F28" s="200">
        <v>5</v>
      </c>
      <c r="G28" s="200">
        <v>7</v>
      </c>
      <c r="H28" s="200">
        <v>0</v>
      </c>
      <c r="I28" s="200">
        <v>3</v>
      </c>
      <c r="J28" s="200">
        <v>14</v>
      </c>
      <c r="K28" s="200">
        <v>5</v>
      </c>
      <c r="L28" s="200">
        <v>4</v>
      </c>
      <c r="M28" s="200">
        <v>11</v>
      </c>
      <c r="N28" s="200">
        <f t="shared" si="0"/>
        <v>73</v>
      </c>
    </row>
    <row r="29" spans="1:14" ht="12" customHeight="1">
      <c r="A29" s="3" t="s">
        <v>101</v>
      </c>
      <c r="B29" s="200">
        <v>20</v>
      </c>
      <c r="C29" s="200">
        <v>24</v>
      </c>
      <c r="D29" s="200">
        <v>29</v>
      </c>
      <c r="E29" s="200">
        <v>8</v>
      </c>
      <c r="F29" s="200">
        <v>22</v>
      </c>
      <c r="G29" s="200">
        <v>34</v>
      </c>
      <c r="H29" s="200">
        <v>22</v>
      </c>
      <c r="I29" s="200">
        <v>30</v>
      </c>
      <c r="J29" s="200">
        <v>35</v>
      </c>
      <c r="K29" s="233">
        <v>31</v>
      </c>
      <c r="L29" s="233">
        <v>67</v>
      </c>
      <c r="M29" s="233">
        <v>64</v>
      </c>
      <c r="N29" s="200">
        <f t="shared" si="0"/>
        <v>386</v>
      </c>
    </row>
    <row r="30" spans="1:14" ht="12" customHeight="1">
      <c r="A30" s="3" t="s">
        <v>28</v>
      </c>
      <c r="B30" s="200">
        <v>81</v>
      </c>
      <c r="C30" s="200">
        <v>68</v>
      </c>
      <c r="D30" s="200">
        <v>66</v>
      </c>
      <c r="E30" s="200">
        <v>38</v>
      </c>
      <c r="F30" s="200">
        <v>77</v>
      </c>
      <c r="G30" s="200">
        <v>60</v>
      </c>
      <c r="H30" s="200">
        <v>69</v>
      </c>
      <c r="I30" s="200">
        <v>88</v>
      </c>
      <c r="J30" s="200">
        <v>118</v>
      </c>
      <c r="K30" s="200">
        <v>122</v>
      </c>
      <c r="L30" s="200">
        <v>104</v>
      </c>
      <c r="M30" s="200">
        <v>82</v>
      </c>
      <c r="N30" s="200">
        <f t="shared" si="0"/>
        <v>973</v>
      </c>
    </row>
    <row r="31" spans="1:14" ht="12" customHeight="1">
      <c r="A31" s="3" t="s">
        <v>102</v>
      </c>
      <c r="B31" s="200">
        <v>73</v>
      </c>
      <c r="C31" s="200">
        <v>43</v>
      </c>
      <c r="D31" s="200">
        <v>64</v>
      </c>
      <c r="E31" s="200">
        <v>129</v>
      </c>
      <c r="F31" s="200">
        <v>60</v>
      </c>
      <c r="G31" s="200">
        <v>194</v>
      </c>
      <c r="H31" s="200">
        <v>127</v>
      </c>
      <c r="I31" s="200">
        <v>95</v>
      </c>
      <c r="J31" s="200">
        <v>179</v>
      </c>
      <c r="K31" s="200">
        <v>124</v>
      </c>
      <c r="L31" s="200">
        <v>77</v>
      </c>
      <c r="M31" s="200">
        <v>115</v>
      </c>
      <c r="N31" s="200">
        <f t="shared" si="0"/>
        <v>1280</v>
      </c>
    </row>
    <row r="32" spans="1:14" ht="12" customHeight="1">
      <c r="A32" s="3" t="s">
        <v>158</v>
      </c>
      <c r="B32" s="200">
        <v>74</v>
      </c>
      <c r="C32" s="200">
        <v>1</v>
      </c>
      <c r="D32" s="200">
        <v>43</v>
      </c>
      <c r="E32" s="200">
        <v>85</v>
      </c>
      <c r="F32" s="200">
        <v>113</v>
      </c>
      <c r="G32" s="200">
        <v>194</v>
      </c>
      <c r="H32" s="200">
        <v>168</v>
      </c>
      <c r="I32" s="200">
        <v>77</v>
      </c>
      <c r="J32" s="200">
        <v>126</v>
      </c>
      <c r="K32" s="200">
        <v>646</v>
      </c>
      <c r="L32" s="200">
        <v>469</v>
      </c>
      <c r="M32" s="200">
        <v>316</v>
      </c>
      <c r="N32" s="200">
        <f t="shared" si="0"/>
        <v>2312</v>
      </c>
    </row>
    <row r="33" spans="1:14" ht="12" customHeight="1">
      <c r="A33" s="3" t="s">
        <v>29</v>
      </c>
      <c r="B33" s="200">
        <v>1674</v>
      </c>
      <c r="C33" s="200">
        <v>1395</v>
      </c>
      <c r="D33" s="200">
        <v>1365</v>
      </c>
      <c r="E33" s="200">
        <v>2600</v>
      </c>
      <c r="F33" s="200">
        <v>3437</v>
      </c>
      <c r="G33" s="200">
        <v>1755</v>
      </c>
      <c r="H33" s="200">
        <v>2051</v>
      </c>
      <c r="I33" s="200">
        <v>2167</v>
      </c>
      <c r="J33" s="200">
        <v>2905</v>
      </c>
      <c r="K33" s="200">
        <v>1949</v>
      </c>
      <c r="L33" s="200">
        <v>1283</v>
      </c>
      <c r="M33" s="200">
        <v>1267</v>
      </c>
      <c r="N33" s="200">
        <f t="shared" si="0"/>
        <v>23848</v>
      </c>
    </row>
    <row r="34" spans="1:14" ht="12" customHeight="1">
      <c r="A34" s="3" t="s">
        <v>46</v>
      </c>
      <c r="B34" s="200">
        <v>20</v>
      </c>
      <c r="C34" s="200">
        <v>28</v>
      </c>
      <c r="D34" s="200">
        <v>27</v>
      </c>
      <c r="E34" s="200">
        <v>26</v>
      </c>
      <c r="F34" s="200">
        <v>15</v>
      </c>
      <c r="G34" s="200">
        <v>24</v>
      </c>
      <c r="H34" s="200">
        <v>31</v>
      </c>
      <c r="I34" s="200">
        <v>26</v>
      </c>
      <c r="J34" s="200">
        <v>24</v>
      </c>
      <c r="K34" s="200">
        <v>21</v>
      </c>
      <c r="L34" s="200">
        <v>19</v>
      </c>
      <c r="M34" s="200">
        <v>27</v>
      </c>
      <c r="N34" s="200">
        <f t="shared" si="0"/>
        <v>288</v>
      </c>
    </row>
    <row r="35" spans="1:14" ht="12" customHeight="1">
      <c r="A35" s="3" t="s">
        <v>30</v>
      </c>
      <c r="B35" s="200">
        <v>865</v>
      </c>
      <c r="C35" s="200">
        <v>719</v>
      </c>
      <c r="D35" s="200">
        <v>821</v>
      </c>
      <c r="E35" s="200">
        <v>898</v>
      </c>
      <c r="F35" s="200">
        <v>1331</v>
      </c>
      <c r="G35" s="200">
        <v>1285</v>
      </c>
      <c r="H35" s="200">
        <v>1074</v>
      </c>
      <c r="I35" s="200">
        <v>1196</v>
      </c>
      <c r="J35" s="200">
        <v>1424</v>
      </c>
      <c r="K35" s="200">
        <v>1229</v>
      </c>
      <c r="L35" s="200">
        <v>962</v>
      </c>
      <c r="M35" s="200">
        <v>831</v>
      </c>
      <c r="N35" s="200">
        <f t="shared" si="0"/>
        <v>12635</v>
      </c>
    </row>
    <row r="36" spans="1:14" ht="12" customHeight="1">
      <c r="A36" s="3" t="s">
        <v>31</v>
      </c>
      <c r="B36" s="200">
        <v>626</v>
      </c>
      <c r="C36" s="200">
        <v>466</v>
      </c>
      <c r="D36" s="200">
        <v>608</v>
      </c>
      <c r="E36" s="200">
        <v>698</v>
      </c>
      <c r="F36" s="200">
        <v>444</v>
      </c>
      <c r="G36" s="200">
        <v>504</v>
      </c>
      <c r="H36" s="200">
        <v>529</v>
      </c>
      <c r="I36" s="200">
        <v>564</v>
      </c>
      <c r="J36" s="200">
        <v>696</v>
      </c>
      <c r="K36" s="200">
        <v>599</v>
      </c>
      <c r="L36" s="200">
        <v>538</v>
      </c>
      <c r="M36" s="200">
        <v>538</v>
      </c>
      <c r="N36" s="200">
        <f t="shared" si="0"/>
        <v>6810</v>
      </c>
    </row>
    <row r="37" spans="1:14" ht="12" customHeight="1">
      <c r="A37" s="3" t="s">
        <v>32</v>
      </c>
      <c r="B37" s="200">
        <v>19</v>
      </c>
      <c r="C37" s="200">
        <v>15</v>
      </c>
      <c r="D37" s="200">
        <v>30</v>
      </c>
      <c r="E37" s="200">
        <v>31</v>
      </c>
      <c r="F37" s="200">
        <v>34</v>
      </c>
      <c r="G37" s="200">
        <v>36</v>
      </c>
      <c r="H37" s="200">
        <v>44</v>
      </c>
      <c r="I37" s="200">
        <v>50</v>
      </c>
      <c r="J37" s="200">
        <v>41</v>
      </c>
      <c r="K37" s="200">
        <v>41</v>
      </c>
      <c r="L37" s="200">
        <v>61</v>
      </c>
      <c r="M37" s="200">
        <v>40</v>
      </c>
      <c r="N37" s="200">
        <f t="shared" si="0"/>
        <v>442</v>
      </c>
    </row>
    <row r="38" spans="1:14" ht="12" customHeight="1">
      <c r="A38" s="3" t="s">
        <v>91</v>
      </c>
      <c r="B38" s="200">
        <v>122</v>
      </c>
      <c r="C38" s="200">
        <v>125</v>
      </c>
      <c r="D38" s="200">
        <v>143</v>
      </c>
      <c r="E38" s="200">
        <v>202</v>
      </c>
      <c r="F38" s="200">
        <v>210</v>
      </c>
      <c r="G38" s="200">
        <v>238</v>
      </c>
      <c r="H38" s="200">
        <v>262</v>
      </c>
      <c r="I38" s="200">
        <v>276</v>
      </c>
      <c r="J38" s="200">
        <v>298</v>
      </c>
      <c r="K38" s="200">
        <v>299</v>
      </c>
      <c r="L38" s="200">
        <v>389</v>
      </c>
      <c r="M38" s="200">
        <v>331</v>
      </c>
      <c r="N38" s="200">
        <f t="shared" si="0"/>
        <v>2895</v>
      </c>
    </row>
    <row r="39" spans="1:14" ht="12" customHeight="1">
      <c r="A39" s="3" t="s">
        <v>33</v>
      </c>
      <c r="B39" s="200">
        <v>114</v>
      </c>
      <c r="C39" s="200">
        <v>132</v>
      </c>
      <c r="D39" s="200">
        <v>104</v>
      </c>
      <c r="E39" s="200">
        <v>78</v>
      </c>
      <c r="F39" s="200">
        <v>120</v>
      </c>
      <c r="G39" s="200">
        <v>116</v>
      </c>
      <c r="H39" s="200">
        <v>147</v>
      </c>
      <c r="I39" s="200">
        <v>89</v>
      </c>
      <c r="J39" s="200">
        <v>270</v>
      </c>
      <c r="K39" s="200">
        <v>196</v>
      </c>
      <c r="L39" s="200">
        <v>82</v>
      </c>
      <c r="M39" s="200">
        <v>98</v>
      </c>
      <c r="N39" s="200">
        <f t="shared" si="0"/>
        <v>1546</v>
      </c>
    </row>
    <row r="40" spans="1:14" ht="22.5">
      <c r="A40" s="101" t="s">
        <v>253</v>
      </c>
      <c r="B40" s="200">
        <v>950</v>
      </c>
      <c r="C40" s="200">
        <v>600</v>
      </c>
      <c r="D40" s="200">
        <v>519</v>
      </c>
      <c r="E40" s="200">
        <v>654</v>
      </c>
      <c r="F40" s="200">
        <v>783</v>
      </c>
      <c r="G40" s="200">
        <v>794</v>
      </c>
      <c r="H40" s="200">
        <v>1170</v>
      </c>
      <c r="I40" s="200">
        <v>1560</v>
      </c>
      <c r="J40" s="200">
        <v>1532</v>
      </c>
      <c r="K40" s="200">
        <v>2363</v>
      </c>
      <c r="L40" s="200">
        <v>2218</v>
      </c>
      <c r="M40" s="200">
        <v>3445</v>
      </c>
      <c r="N40" s="200">
        <f t="shared" si="0"/>
        <v>16588</v>
      </c>
    </row>
    <row r="41" spans="1:14" ht="12" customHeight="1">
      <c r="A41" s="104" t="s">
        <v>194</v>
      </c>
      <c r="B41" s="201">
        <v>7</v>
      </c>
      <c r="C41" s="201">
        <v>4</v>
      </c>
      <c r="D41" s="201">
        <v>3</v>
      </c>
      <c r="E41" s="201">
        <v>3</v>
      </c>
      <c r="F41" s="201">
        <v>22</v>
      </c>
      <c r="G41" s="201">
        <v>4</v>
      </c>
      <c r="H41" s="201">
        <v>0</v>
      </c>
      <c r="I41" s="201">
        <v>13</v>
      </c>
      <c r="J41" s="201">
        <v>8</v>
      </c>
      <c r="K41" s="201">
        <v>10</v>
      </c>
      <c r="L41" s="201">
        <v>17</v>
      </c>
      <c r="M41" s="201">
        <v>7</v>
      </c>
      <c r="N41" s="201">
        <f t="shared" si="0"/>
        <v>98</v>
      </c>
    </row>
    <row r="42" spans="1:14" ht="12" customHeight="1">
      <c r="A42" s="3" t="s">
        <v>34</v>
      </c>
      <c r="B42" s="200">
        <v>10</v>
      </c>
      <c r="C42" s="200">
        <v>5</v>
      </c>
      <c r="D42" s="200">
        <v>41</v>
      </c>
      <c r="E42" s="200">
        <v>14</v>
      </c>
      <c r="F42" s="200">
        <v>11</v>
      </c>
      <c r="G42" s="200">
        <v>23</v>
      </c>
      <c r="H42" s="200">
        <v>6</v>
      </c>
      <c r="I42" s="200">
        <v>16</v>
      </c>
      <c r="J42" s="200">
        <v>11</v>
      </c>
      <c r="K42" s="200">
        <v>24</v>
      </c>
      <c r="L42" s="200">
        <v>29</v>
      </c>
      <c r="M42" s="200">
        <v>37</v>
      </c>
      <c r="N42" s="200">
        <f t="shared" si="0"/>
        <v>227</v>
      </c>
    </row>
    <row r="43" spans="1:14" ht="12" customHeight="1">
      <c r="A43" s="3" t="s">
        <v>35</v>
      </c>
      <c r="B43" s="200">
        <v>15</v>
      </c>
      <c r="C43" s="200">
        <v>28</v>
      </c>
      <c r="D43" s="200">
        <v>28</v>
      </c>
      <c r="E43" s="200">
        <v>37</v>
      </c>
      <c r="F43" s="200">
        <v>33</v>
      </c>
      <c r="G43" s="200">
        <v>25</v>
      </c>
      <c r="H43" s="200">
        <v>26</v>
      </c>
      <c r="I43" s="200">
        <v>28</v>
      </c>
      <c r="J43" s="200">
        <v>53</v>
      </c>
      <c r="K43" s="200">
        <v>40</v>
      </c>
      <c r="L43" s="200">
        <v>15</v>
      </c>
      <c r="M43" s="200">
        <v>33</v>
      </c>
      <c r="N43" s="200">
        <f t="shared" si="0"/>
        <v>361</v>
      </c>
    </row>
    <row r="44" spans="1:14" ht="12" customHeight="1">
      <c r="A44" s="3" t="s">
        <v>36</v>
      </c>
      <c r="B44" s="200">
        <v>291</v>
      </c>
      <c r="C44" s="200">
        <v>345</v>
      </c>
      <c r="D44" s="200">
        <v>408</v>
      </c>
      <c r="E44" s="200">
        <v>361</v>
      </c>
      <c r="F44" s="200">
        <v>351</v>
      </c>
      <c r="G44" s="200">
        <v>418</v>
      </c>
      <c r="H44" s="200">
        <v>476</v>
      </c>
      <c r="I44" s="200">
        <v>453</v>
      </c>
      <c r="J44" s="200">
        <v>548</v>
      </c>
      <c r="K44" s="200">
        <v>857</v>
      </c>
      <c r="L44" s="200">
        <v>687</v>
      </c>
      <c r="M44" s="200">
        <v>700</v>
      </c>
      <c r="N44" s="200">
        <f t="shared" si="0"/>
        <v>5895</v>
      </c>
    </row>
    <row r="45" spans="1:14" ht="12" customHeight="1">
      <c r="A45" s="3" t="s">
        <v>37</v>
      </c>
      <c r="B45" s="200">
        <v>3953</v>
      </c>
      <c r="C45" s="200">
        <v>3671</v>
      </c>
      <c r="D45" s="200">
        <v>3915</v>
      </c>
      <c r="E45" s="200">
        <v>4384</v>
      </c>
      <c r="F45" s="200">
        <v>5560</v>
      </c>
      <c r="G45" s="200">
        <v>7508</v>
      </c>
      <c r="H45" s="200">
        <v>8899</v>
      </c>
      <c r="I45" s="200">
        <v>8401</v>
      </c>
      <c r="J45" s="200">
        <v>9408</v>
      </c>
      <c r="K45" s="200">
        <v>7552</v>
      </c>
      <c r="L45" s="200">
        <v>5524</v>
      </c>
      <c r="M45" s="200">
        <v>6316</v>
      </c>
      <c r="N45" s="200">
        <f t="shared" si="0"/>
        <v>75091</v>
      </c>
    </row>
    <row r="46" spans="1:14" ht="12" customHeight="1">
      <c r="A46" s="3" t="s">
        <v>38</v>
      </c>
      <c r="B46" s="200">
        <v>1693</v>
      </c>
      <c r="C46" s="200">
        <v>1363</v>
      </c>
      <c r="D46" s="200">
        <v>1419</v>
      </c>
      <c r="E46" s="200">
        <v>1372</v>
      </c>
      <c r="F46" s="200">
        <v>1572</v>
      </c>
      <c r="G46" s="200">
        <v>2096</v>
      </c>
      <c r="H46" s="200">
        <v>2748</v>
      </c>
      <c r="I46" s="200">
        <v>2382</v>
      </c>
      <c r="J46" s="200">
        <v>2237</v>
      </c>
      <c r="K46" s="200">
        <v>2267</v>
      </c>
      <c r="L46" s="200">
        <v>1582</v>
      </c>
      <c r="M46" s="200">
        <v>1382</v>
      </c>
      <c r="N46" s="200">
        <f t="shared" si="0"/>
        <v>22113</v>
      </c>
    </row>
    <row r="47" spans="1:14" ht="33.75">
      <c r="A47" s="101" t="s">
        <v>193</v>
      </c>
      <c r="B47" s="200">
        <v>55</v>
      </c>
      <c r="C47" s="200">
        <v>64</v>
      </c>
      <c r="D47" s="200">
        <v>73</v>
      </c>
      <c r="E47" s="200">
        <v>83</v>
      </c>
      <c r="F47" s="200">
        <v>39</v>
      </c>
      <c r="G47" s="200">
        <v>126</v>
      </c>
      <c r="H47" s="200">
        <v>103</v>
      </c>
      <c r="I47" s="200">
        <v>51</v>
      </c>
      <c r="J47" s="200">
        <v>104</v>
      </c>
      <c r="K47" s="200">
        <v>194</v>
      </c>
      <c r="L47" s="200">
        <v>165</v>
      </c>
      <c r="M47" s="200">
        <v>204</v>
      </c>
      <c r="N47" s="200">
        <f t="shared" si="0"/>
        <v>1261</v>
      </c>
    </row>
    <row r="48" spans="1:14" ht="12" customHeight="1">
      <c r="A48" s="3" t="s">
        <v>215</v>
      </c>
      <c r="B48" s="200">
        <v>3370</v>
      </c>
      <c r="C48" s="200">
        <v>3703</v>
      </c>
      <c r="D48" s="200">
        <v>3993</v>
      </c>
      <c r="E48" s="200">
        <v>4190</v>
      </c>
      <c r="F48" s="200">
        <v>4071</v>
      </c>
      <c r="G48" s="200">
        <v>8400</v>
      </c>
      <c r="H48" s="200">
        <v>10530</v>
      </c>
      <c r="I48" s="200">
        <v>9993</v>
      </c>
      <c r="J48" s="200">
        <v>11771</v>
      </c>
      <c r="K48" s="200">
        <v>9691</v>
      </c>
      <c r="L48" s="200">
        <v>9077</v>
      </c>
      <c r="M48" s="200">
        <v>9031</v>
      </c>
      <c r="N48" s="200">
        <f t="shared" si="0"/>
        <v>87820</v>
      </c>
    </row>
    <row r="49" spans="1:14" ht="12" customHeight="1">
      <c r="A49" s="3" t="s">
        <v>103</v>
      </c>
      <c r="B49" s="200">
        <v>2384</v>
      </c>
      <c r="C49" s="200">
        <v>2370</v>
      </c>
      <c r="D49" s="200">
        <v>2672</v>
      </c>
      <c r="E49" s="200">
        <v>2225</v>
      </c>
      <c r="F49" s="200">
        <v>2158</v>
      </c>
      <c r="G49" s="200">
        <v>2474</v>
      </c>
      <c r="H49" s="200">
        <v>2902</v>
      </c>
      <c r="I49" s="200">
        <v>2782</v>
      </c>
      <c r="J49" s="200">
        <v>3092</v>
      </c>
      <c r="K49" s="200">
        <v>3185</v>
      </c>
      <c r="L49" s="200">
        <v>2567</v>
      </c>
      <c r="M49" s="200">
        <v>2452</v>
      </c>
      <c r="N49" s="200">
        <f t="shared" si="0"/>
        <v>31263</v>
      </c>
    </row>
    <row r="50" spans="1:14" ht="12" customHeight="1">
      <c r="A50" s="3" t="s">
        <v>113</v>
      </c>
      <c r="B50" s="200">
        <v>7901.774</v>
      </c>
      <c r="C50" s="200">
        <v>7588.668</v>
      </c>
      <c r="D50" s="200">
        <v>9510.766</v>
      </c>
      <c r="E50" s="200">
        <v>9619.078000000001</v>
      </c>
      <c r="F50" s="200">
        <v>9427.362000000001</v>
      </c>
      <c r="G50" s="200">
        <v>10325.543</v>
      </c>
      <c r="H50" s="200">
        <v>10965.245</v>
      </c>
      <c r="I50" s="200">
        <v>9574.534</v>
      </c>
      <c r="J50" s="200">
        <v>11192.062</v>
      </c>
      <c r="K50" s="200">
        <v>12523.948</v>
      </c>
      <c r="L50" s="200">
        <v>10650.983</v>
      </c>
      <c r="M50" s="200">
        <v>11881.488</v>
      </c>
      <c r="N50" s="200">
        <f t="shared" si="0"/>
        <v>121161.45100000002</v>
      </c>
    </row>
    <row r="51" spans="1:14" ht="11.25">
      <c r="A51" s="47" t="s">
        <v>200</v>
      </c>
      <c r="B51" s="15">
        <f aca="true" t="shared" si="1" ref="B51:M51">+B54-B6-B10-B23-B28-B32-B35-B40-B46-B47-B48</f>
        <v>36761</v>
      </c>
      <c r="C51" s="15">
        <f t="shared" si="1"/>
        <v>32121</v>
      </c>
      <c r="D51" s="15">
        <f t="shared" si="1"/>
        <v>34132</v>
      </c>
      <c r="E51" s="15">
        <f t="shared" si="1"/>
        <v>36009</v>
      </c>
      <c r="F51" s="15">
        <f t="shared" si="1"/>
        <v>39579</v>
      </c>
      <c r="G51" s="15">
        <f t="shared" si="1"/>
        <v>41796.00000000001</v>
      </c>
      <c r="H51" s="15">
        <f t="shared" si="1"/>
        <v>51931</v>
      </c>
      <c r="I51" s="15">
        <f t="shared" si="1"/>
        <v>50453</v>
      </c>
      <c r="J51" s="15">
        <f t="shared" si="1"/>
        <v>62142</v>
      </c>
      <c r="K51" s="15">
        <f t="shared" si="1"/>
        <v>63414</v>
      </c>
      <c r="L51" s="15">
        <f t="shared" si="1"/>
        <v>59038</v>
      </c>
      <c r="M51" s="15">
        <f t="shared" si="1"/>
        <v>63423</v>
      </c>
      <c r="N51" s="15">
        <f>+N54-N6-N10-N23-N28-N32-N35-N40-N46-N47-N48</f>
        <v>570799</v>
      </c>
    </row>
    <row r="52" spans="1:14" ht="11.25">
      <c r="A52" s="48" t="s">
        <v>121</v>
      </c>
      <c r="B52" s="46">
        <f aca="true" t="shared" si="2" ref="B52:M52">+B16+B18+B23+B35+B45</f>
        <v>5644</v>
      </c>
      <c r="C52" s="46">
        <f t="shared" si="2"/>
        <v>5063</v>
      </c>
      <c r="D52" s="46">
        <f t="shared" si="2"/>
        <v>5468</v>
      </c>
      <c r="E52" s="46">
        <f t="shared" si="2"/>
        <v>6155</v>
      </c>
      <c r="F52" s="46">
        <f t="shared" si="2"/>
        <v>7841</v>
      </c>
      <c r="G52" s="46">
        <f t="shared" si="2"/>
        <v>10072</v>
      </c>
      <c r="H52" s="46">
        <f t="shared" si="2"/>
        <v>11981</v>
      </c>
      <c r="I52" s="46">
        <f t="shared" si="2"/>
        <v>12268</v>
      </c>
      <c r="J52" s="46">
        <f t="shared" si="2"/>
        <v>14394</v>
      </c>
      <c r="K52" s="46">
        <f t="shared" si="2"/>
        <v>11074</v>
      </c>
      <c r="L52" s="46">
        <f t="shared" si="2"/>
        <v>7920</v>
      </c>
      <c r="M52" s="46">
        <f t="shared" si="2"/>
        <v>8338</v>
      </c>
      <c r="N52" s="46">
        <f>+N16+N18+N23+N35+N45</f>
        <v>106218</v>
      </c>
    </row>
    <row r="53" spans="1:14" ht="11.25">
      <c r="A53" s="48" t="s">
        <v>166</v>
      </c>
      <c r="B53" s="46">
        <f aca="true" t="shared" si="3" ref="B53:M53">+B14+B21+B31+B37+B44+B6+B48+B25</f>
        <v>8017</v>
      </c>
      <c r="C53" s="46">
        <f t="shared" si="3"/>
        <v>8292</v>
      </c>
      <c r="D53" s="46">
        <f t="shared" si="3"/>
        <v>9263</v>
      </c>
      <c r="E53" s="46">
        <f t="shared" si="3"/>
        <v>9924</v>
      </c>
      <c r="F53" s="46">
        <f t="shared" si="3"/>
        <v>10867</v>
      </c>
      <c r="G53" s="46">
        <f t="shared" si="3"/>
        <v>14472</v>
      </c>
      <c r="H53" s="46">
        <f t="shared" si="3"/>
        <v>17831</v>
      </c>
      <c r="I53" s="46">
        <f t="shared" si="3"/>
        <v>16309</v>
      </c>
      <c r="J53" s="46">
        <f t="shared" si="3"/>
        <v>20625</v>
      </c>
      <c r="K53" s="46">
        <f t="shared" si="3"/>
        <v>20727</v>
      </c>
      <c r="L53" s="46">
        <f t="shared" si="3"/>
        <v>17780</v>
      </c>
      <c r="M53" s="46">
        <f t="shared" si="3"/>
        <v>16594</v>
      </c>
      <c r="N53" s="46">
        <f>+N14+N21+N31+N37+N44+N6+N48+N25</f>
        <v>170701</v>
      </c>
    </row>
    <row r="54" spans="1:14" ht="11.25">
      <c r="A54" s="48" t="s">
        <v>177</v>
      </c>
      <c r="B54" s="46">
        <f aca="true" t="shared" si="4" ref="B54:M54">+B59-B58</f>
        <v>43788</v>
      </c>
      <c r="C54" s="46">
        <f t="shared" si="4"/>
        <v>38597</v>
      </c>
      <c r="D54" s="46">
        <f t="shared" si="4"/>
        <v>41048</v>
      </c>
      <c r="E54" s="46">
        <f t="shared" si="4"/>
        <v>43308</v>
      </c>
      <c r="F54" s="46">
        <f t="shared" si="4"/>
        <v>47519</v>
      </c>
      <c r="G54" s="46">
        <f t="shared" si="4"/>
        <v>54729.00000000001</v>
      </c>
      <c r="H54" s="46">
        <f t="shared" si="4"/>
        <v>67752</v>
      </c>
      <c r="I54" s="46">
        <f t="shared" si="4"/>
        <v>65743</v>
      </c>
      <c r="J54" s="46">
        <f t="shared" si="4"/>
        <v>79390</v>
      </c>
      <c r="K54" s="46">
        <f t="shared" si="4"/>
        <v>79871</v>
      </c>
      <c r="L54" s="46">
        <f t="shared" si="4"/>
        <v>73794</v>
      </c>
      <c r="M54" s="46">
        <f t="shared" si="4"/>
        <v>78695</v>
      </c>
      <c r="N54" s="46">
        <f>+N59-N58</f>
        <v>714234</v>
      </c>
    </row>
    <row r="55" spans="1:14" ht="11.25">
      <c r="A55" s="47" t="s">
        <v>145</v>
      </c>
      <c r="B55" s="15">
        <f aca="true" t="shared" si="5" ref="B55:M55">+B12+B50</f>
        <v>8962.774000000001</v>
      </c>
      <c r="C55" s="15">
        <f t="shared" si="5"/>
        <v>8503.668</v>
      </c>
      <c r="D55" s="15">
        <f t="shared" si="5"/>
        <v>10513.766</v>
      </c>
      <c r="E55" s="15">
        <f t="shared" si="5"/>
        <v>10521.078000000001</v>
      </c>
      <c r="F55" s="15">
        <f t="shared" si="5"/>
        <v>10403.362000000001</v>
      </c>
      <c r="G55" s="15">
        <f t="shared" si="5"/>
        <v>11257.543</v>
      </c>
      <c r="H55" s="15">
        <f t="shared" si="5"/>
        <v>12052.245</v>
      </c>
      <c r="I55" s="15">
        <f t="shared" si="5"/>
        <v>10597.534</v>
      </c>
      <c r="J55" s="15">
        <f t="shared" si="5"/>
        <v>12708.062</v>
      </c>
      <c r="K55" s="15">
        <f t="shared" si="5"/>
        <v>14042.948</v>
      </c>
      <c r="L55" s="15">
        <f t="shared" si="5"/>
        <v>11961.983</v>
      </c>
      <c r="M55" s="15">
        <f t="shared" si="5"/>
        <v>13090.488</v>
      </c>
      <c r="N55" s="15">
        <f>+N12+N50</f>
        <v>134615.451</v>
      </c>
    </row>
    <row r="56" spans="1:14" ht="11.25">
      <c r="A56" s="48" t="s">
        <v>160</v>
      </c>
      <c r="B56" s="200">
        <f aca="true" t="shared" si="6" ref="B56:M56">+B7+B34</f>
        <v>706</v>
      </c>
      <c r="C56" s="200">
        <f t="shared" si="6"/>
        <v>727</v>
      </c>
      <c r="D56" s="200">
        <f t="shared" si="6"/>
        <v>858</v>
      </c>
      <c r="E56" s="200">
        <f t="shared" si="6"/>
        <v>753</v>
      </c>
      <c r="F56" s="200">
        <f t="shared" si="6"/>
        <v>844</v>
      </c>
      <c r="G56" s="200">
        <f t="shared" si="6"/>
        <v>841</v>
      </c>
      <c r="H56" s="200">
        <f t="shared" si="6"/>
        <v>768</v>
      </c>
      <c r="I56" s="200">
        <f t="shared" si="6"/>
        <v>821</v>
      </c>
      <c r="J56" s="200">
        <f t="shared" si="6"/>
        <v>796</v>
      </c>
      <c r="K56" s="200">
        <f t="shared" si="6"/>
        <v>725</v>
      </c>
      <c r="L56" s="200">
        <f t="shared" si="6"/>
        <v>642</v>
      </c>
      <c r="M56" s="200">
        <f t="shared" si="6"/>
        <v>764</v>
      </c>
      <c r="N56" s="200">
        <f>+N7+N34</f>
        <v>9245</v>
      </c>
    </row>
    <row r="57" spans="1:14" ht="11.25">
      <c r="A57" s="48" t="s">
        <v>164</v>
      </c>
      <c r="B57" s="200">
        <f aca="true" t="shared" si="7" ref="B57:M57">B38+B26</f>
        <v>523</v>
      </c>
      <c r="C57" s="200">
        <f t="shared" si="7"/>
        <v>430</v>
      </c>
      <c r="D57" s="200">
        <f t="shared" si="7"/>
        <v>546</v>
      </c>
      <c r="E57" s="200">
        <f t="shared" si="7"/>
        <v>572</v>
      </c>
      <c r="F57" s="200">
        <f t="shared" si="7"/>
        <v>566</v>
      </c>
      <c r="G57" s="200">
        <f t="shared" si="7"/>
        <v>651</v>
      </c>
      <c r="H57" s="200">
        <f t="shared" si="7"/>
        <v>702</v>
      </c>
      <c r="I57" s="200">
        <f t="shared" si="7"/>
        <v>750</v>
      </c>
      <c r="J57" s="200">
        <f t="shared" si="7"/>
        <v>812</v>
      </c>
      <c r="K57" s="200">
        <f t="shared" si="7"/>
        <v>777</v>
      </c>
      <c r="L57" s="200">
        <f t="shared" si="7"/>
        <v>802</v>
      </c>
      <c r="M57" s="200">
        <f t="shared" si="7"/>
        <v>766</v>
      </c>
      <c r="N57" s="200">
        <f>N38+N26</f>
        <v>7897</v>
      </c>
    </row>
    <row r="58" spans="1:14" ht="11.25">
      <c r="A58" s="48" t="s">
        <v>147</v>
      </c>
      <c r="B58" s="212">
        <f>SUM(B55:B57)</f>
        <v>10191.774000000001</v>
      </c>
      <c r="C58" s="212">
        <f aca="true" t="shared" si="8" ref="C58:M58">SUM(C55:C57)</f>
        <v>9660.668</v>
      </c>
      <c r="D58" s="212">
        <f t="shared" si="8"/>
        <v>11917.766</v>
      </c>
      <c r="E58" s="212">
        <f t="shared" si="8"/>
        <v>11846.078000000001</v>
      </c>
      <c r="F58" s="212">
        <f t="shared" si="8"/>
        <v>11813.362000000001</v>
      </c>
      <c r="G58" s="212">
        <f t="shared" si="8"/>
        <v>12749.543</v>
      </c>
      <c r="H58" s="212">
        <f t="shared" si="8"/>
        <v>13522.245</v>
      </c>
      <c r="I58" s="212">
        <f t="shared" si="8"/>
        <v>12168.534</v>
      </c>
      <c r="J58" s="212">
        <f t="shared" si="8"/>
        <v>14316.062</v>
      </c>
      <c r="K58" s="212">
        <f t="shared" si="8"/>
        <v>15544.948</v>
      </c>
      <c r="L58" s="212">
        <f t="shared" si="8"/>
        <v>13405.983</v>
      </c>
      <c r="M58" s="212">
        <f t="shared" si="8"/>
        <v>14620.488</v>
      </c>
      <c r="N58" s="212">
        <f>SUM(N55:N57)</f>
        <v>151757.451</v>
      </c>
    </row>
    <row r="59" spans="1:14" ht="11.25">
      <c r="A59" s="49" t="s">
        <v>176</v>
      </c>
      <c r="B59" s="213">
        <f>SUM(B6:B50)-B41</f>
        <v>53979.774</v>
      </c>
      <c r="C59" s="213">
        <f aca="true" t="shared" si="9" ref="C59:M59">SUM(C6:C50)-C41</f>
        <v>48257.668</v>
      </c>
      <c r="D59" s="213">
        <f t="shared" si="9"/>
        <v>52965.766</v>
      </c>
      <c r="E59" s="213">
        <f t="shared" si="9"/>
        <v>55154.078</v>
      </c>
      <c r="F59" s="213">
        <f t="shared" si="9"/>
        <v>59332.362</v>
      </c>
      <c r="G59" s="213">
        <f t="shared" si="9"/>
        <v>67478.543</v>
      </c>
      <c r="H59" s="213">
        <f t="shared" si="9"/>
        <v>81274.245</v>
      </c>
      <c r="I59" s="213">
        <f t="shared" si="9"/>
        <v>77911.534</v>
      </c>
      <c r="J59" s="213">
        <f t="shared" si="9"/>
        <v>93706.062</v>
      </c>
      <c r="K59" s="213">
        <f t="shared" si="9"/>
        <v>95415.948</v>
      </c>
      <c r="L59" s="213">
        <f t="shared" si="9"/>
        <v>87199.98300000001</v>
      </c>
      <c r="M59" s="213">
        <f t="shared" si="9"/>
        <v>93315.488</v>
      </c>
      <c r="N59" s="213">
        <f>SUM(N6:N50)-N41</f>
        <v>865991.451</v>
      </c>
    </row>
    <row r="60" spans="1:14" ht="11.25">
      <c r="A60" s="5"/>
      <c r="B60" s="6"/>
      <c r="C60" s="6"/>
      <c r="D60" s="246"/>
      <c r="E60" s="32"/>
      <c r="F60" s="32"/>
      <c r="G60" s="246"/>
      <c r="H60" s="32"/>
      <c r="I60" s="32"/>
      <c r="J60" s="246"/>
      <c r="K60" s="32"/>
      <c r="L60" s="32"/>
      <c r="M60" s="246"/>
      <c r="N60" s="6"/>
    </row>
    <row r="61" spans="1:14" ht="11.25">
      <c r="A61" s="9" t="s">
        <v>44</v>
      </c>
      <c r="B61" s="6"/>
      <c r="C61" s="6"/>
      <c r="D61" s="6"/>
      <c r="E61" s="6"/>
      <c r="F61" s="6"/>
      <c r="G61" s="6"/>
      <c r="H61" s="6"/>
      <c r="I61" s="6"/>
      <c r="J61" s="6"/>
      <c r="K61" s="6"/>
      <c r="L61" s="6"/>
      <c r="M61" s="6"/>
      <c r="N61" s="6"/>
    </row>
    <row r="62" spans="1:14" ht="11.25">
      <c r="A62" s="5" t="s">
        <v>199</v>
      </c>
      <c r="B62" s="6"/>
      <c r="C62" s="6"/>
      <c r="D62" s="6"/>
      <c r="E62" s="6"/>
      <c r="F62" s="6"/>
      <c r="G62" s="6"/>
      <c r="H62" s="6"/>
      <c r="I62" s="6"/>
      <c r="J62" s="6"/>
      <c r="K62" s="6"/>
      <c r="L62" s="6"/>
      <c r="M62" s="6"/>
      <c r="N62" s="6"/>
    </row>
    <row r="63" spans="1:14" ht="11.25" customHeight="1">
      <c r="A63" s="258" t="s">
        <v>237</v>
      </c>
      <c r="B63" s="258"/>
      <c r="C63" s="258"/>
      <c r="D63" s="258"/>
      <c r="E63" s="258"/>
      <c r="F63" s="258"/>
      <c r="G63" s="258"/>
      <c r="H63" s="258"/>
      <c r="I63" s="258"/>
      <c r="J63" s="258"/>
      <c r="K63" s="258"/>
      <c r="L63" s="258"/>
      <c r="M63" s="258"/>
      <c r="N63" s="258"/>
    </row>
    <row r="64" spans="1:14" ht="11.25">
      <c r="A64" s="76" t="s">
        <v>284</v>
      </c>
      <c r="B64" s="34"/>
      <c r="C64" s="34"/>
      <c r="D64" s="34"/>
      <c r="E64" s="34"/>
      <c r="F64" s="34"/>
      <c r="G64" s="34"/>
      <c r="H64" s="34"/>
      <c r="I64" s="34"/>
      <c r="J64" s="34"/>
      <c r="K64" s="34"/>
      <c r="L64" s="34"/>
      <c r="M64" s="34"/>
      <c r="N64" s="34"/>
    </row>
    <row r="65" spans="1:14" ht="11.25">
      <c r="A65" s="76" t="s">
        <v>210</v>
      </c>
      <c r="B65" s="34"/>
      <c r="C65" s="34"/>
      <c r="D65" s="34"/>
      <c r="E65" s="34"/>
      <c r="F65" s="34"/>
      <c r="G65" s="34"/>
      <c r="H65" s="34"/>
      <c r="I65" s="34"/>
      <c r="J65" s="34"/>
      <c r="K65" s="34"/>
      <c r="L65" s="34"/>
      <c r="M65" s="34"/>
      <c r="N65" s="34"/>
    </row>
    <row r="66" spans="1:14" ht="36.75" customHeight="1">
      <c r="A66" s="258" t="s">
        <v>309</v>
      </c>
      <c r="B66" s="258"/>
      <c r="C66" s="258"/>
      <c r="D66" s="258"/>
      <c r="E66" s="258"/>
      <c r="F66" s="258"/>
      <c r="G66" s="258"/>
      <c r="H66" s="258"/>
      <c r="I66" s="258"/>
      <c r="J66" s="258"/>
      <c r="K66" s="258"/>
      <c r="L66" s="258"/>
      <c r="M66" s="258"/>
      <c r="N66" s="258"/>
    </row>
    <row r="67" spans="1:12" ht="11.25">
      <c r="A67" s="30"/>
      <c r="B67" s="22"/>
      <c r="C67" s="22"/>
      <c r="D67" s="22"/>
      <c r="E67" s="22"/>
      <c r="F67" s="22"/>
      <c r="G67" s="22"/>
      <c r="H67" s="22"/>
      <c r="I67" s="22"/>
      <c r="J67" s="22"/>
      <c r="K67" s="22"/>
      <c r="L67" s="22"/>
    </row>
    <row r="68" spans="1:14" ht="12.75">
      <c r="A68" s="67"/>
      <c r="B68" s="68"/>
      <c r="C68" s="71"/>
      <c r="D68" s="71"/>
      <c r="E68" s="71"/>
      <c r="F68" s="71"/>
      <c r="G68" s="71"/>
      <c r="H68" s="71"/>
      <c r="I68" s="71"/>
      <c r="J68" s="71"/>
      <c r="K68" s="71"/>
      <c r="L68" s="71"/>
      <c r="M68" s="71"/>
      <c r="N68" s="71"/>
    </row>
    <row r="69" spans="1:14" ht="12.75">
      <c r="A69" s="67"/>
      <c r="B69" s="68"/>
      <c r="C69" s="71"/>
      <c r="D69" s="71"/>
      <c r="E69" s="71"/>
      <c r="F69" s="71"/>
      <c r="G69" s="71"/>
      <c r="H69" s="71"/>
      <c r="I69" s="71"/>
      <c r="J69" s="71"/>
      <c r="K69" s="71"/>
      <c r="L69" s="71"/>
      <c r="M69" s="71"/>
      <c r="N69" s="71"/>
    </row>
    <row r="70" spans="1:14" ht="12.75">
      <c r="A70" s="67"/>
      <c r="B70" s="68"/>
      <c r="C70" s="71"/>
      <c r="D70" s="71"/>
      <c r="E70" s="71"/>
      <c r="F70" s="71"/>
      <c r="G70" s="71"/>
      <c r="H70" s="71"/>
      <c r="I70" s="71"/>
      <c r="J70" s="71"/>
      <c r="K70" s="71"/>
      <c r="L70" s="71"/>
      <c r="M70" s="71"/>
      <c r="N70" s="71"/>
    </row>
    <row r="71" spans="1:14" ht="12.75">
      <c r="A71" s="67"/>
      <c r="B71" s="68"/>
      <c r="C71" s="71"/>
      <c r="D71" s="71"/>
      <c r="E71" s="71"/>
      <c r="F71" s="71"/>
      <c r="G71" s="71"/>
      <c r="H71" s="71"/>
      <c r="I71" s="71"/>
      <c r="J71" s="71"/>
      <c r="K71" s="71"/>
      <c r="L71" s="71"/>
      <c r="M71" s="71"/>
      <c r="N71" s="71"/>
    </row>
    <row r="72" spans="1:14" ht="12.75">
      <c r="A72" s="67"/>
      <c r="B72" s="68"/>
      <c r="C72" s="71"/>
      <c r="D72" s="71"/>
      <c r="E72" s="71"/>
      <c r="F72" s="71"/>
      <c r="G72" s="71"/>
      <c r="H72" s="71"/>
      <c r="I72" s="71"/>
      <c r="J72" s="71"/>
      <c r="K72" s="71"/>
      <c r="L72" s="71"/>
      <c r="M72" s="71"/>
      <c r="N72" s="71"/>
    </row>
    <row r="73" spans="1:14" ht="12.75">
      <c r="A73" s="67"/>
      <c r="B73" s="68"/>
      <c r="C73" s="71"/>
      <c r="D73" s="71"/>
      <c r="E73" s="71"/>
      <c r="F73" s="71"/>
      <c r="G73" s="71"/>
      <c r="H73" s="71"/>
      <c r="I73" s="71"/>
      <c r="J73" s="71"/>
      <c r="K73" s="71"/>
      <c r="L73" s="71"/>
      <c r="M73" s="71"/>
      <c r="N73" s="71"/>
    </row>
    <row r="74" spans="1:14" ht="12.75">
      <c r="A74" s="67"/>
      <c r="B74" s="68"/>
      <c r="C74" s="71"/>
      <c r="D74" s="71"/>
      <c r="E74" s="71"/>
      <c r="F74" s="71"/>
      <c r="G74" s="71"/>
      <c r="H74" s="71"/>
      <c r="I74" s="71"/>
      <c r="J74" s="71"/>
      <c r="K74" s="71"/>
      <c r="L74" s="71"/>
      <c r="M74" s="71"/>
      <c r="N74" s="71"/>
    </row>
    <row r="75" spans="1:14" ht="12.75">
      <c r="A75" s="67"/>
      <c r="B75" s="68"/>
      <c r="C75" s="71"/>
      <c r="D75" s="71"/>
      <c r="E75" s="71"/>
      <c r="F75" s="71"/>
      <c r="G75" s="71"/>
      <c r="H75" s="71"/>
      <c r="I75" s="71"/>
      <c r="J75" s="71"/>
      <c r="K75" s="71"/>
      <c r="L75" s="71"/>
      <c r="M75" s="71"/>
      <c r="N75" s="71"/>
    </row>
    <row r="76" spans="1:14" ht="12.75">
      <c r="A76" s="67"/>
      <c r="B76" s="68"/>
      <c r="C76" s="71"/>
      <c r="D76" s="71"/>
      <c r="E76" s="71"/>
      <c r="F76" s="71"/>
      <c r="G76" s="71"/>
      <c r="H76" s="71"/>
      <c r="I76" s="71"/>
      <c r="J76" s="71"/>
      <c r="K76" s="71"/>
      <c r="L76" s="71"/>
      <c r="M76" s="71"/>
      <c r="N76" s="71"/>
    </row>
    <row r="77" spans="1:14" ht="12.75">
      <c r="A77" s="67"/>
      <c r="B77" s="68"/>
      <c r="C77" s="71"/>
      <c r="D77" s="71"/>
      <c r="E77" s="71"/>
      <c r="F77" s="71"/>
      <c r="G77" s="71"/>
      <c r="H77" s="71"/>
      <c r="I77" s="71"/>
      <c r="J77" s="71"/>
      <c r="K77" s="71"/>
      <c r="L77" s="71"/>
      <c r="M77" s="71"/>
      <c r="N77" s="71"/>
    </row>
    <row r="78" spans="1:14" ht="12.75">
      <c r="A78" s="67"/>
      <c r="B78" s="68"/>
      <c r="C78" s="71"/>
      <c r="D78" s="71"/>
      <c r="E78" s="71"/>
      <c r="F78" s="71"/>
      <c r="G78" s="71"/>
      <c r="H78" s="71"/>
      <c r="I78" s="71"/>
      <c r="J78" s="71"/>
      <c r="K78" s="71"/>
      <c r="L78" s="71"/>
      <c r="M78" s="71"/>
      <c r="N78" s="71"/>
    </row>
    <row r="79" spans="1:14" ht="12.75">
      <c r="A79" s="67"/>
      <c r="B79" s="68"/>
      <c r="C79" s="71"/>
      <c r="D79" s="71"/>
      <c r="E79" s="71"/>
      <c r="F79" s="71"/>
      <c r="G79" s="71"/>
      <c r="H79" s="71"/>
      <c r="I79" s="71"/>
      <c r="J79" s="71"/>
      <c r="K79" s="71"/>
      <c r="L79" s="71"/>
      <c r="M79" s="71"/>
      <c r="N79" s="71"/>
    </row>
    <row r="80" spans="1:14" ht="12.75">
      <c r="A80" s="67"/>
      <c r="B80" s="68"/>
      <c r="C80" s="71"/>
      <c r="D80" s="71"/>
      <c r="E80" s="71"/>
      <c r="F80" s="71"/>
      <c r="G80" s="71"/>
      <c r="H80" s="71"/>
      <c r="I80" s="71"/>
      <c r="J80" s="71"/>
      <c r="K80" s="71"/>
      <c r="L80" s="71"/>
      <c r="M80" s="71"/>
      <c r="N80" s="71"/>
    </row>
    <row r="81" spans="1:14" ht="12.75">
      <c r="A81" s="67"/>
      <c r="B81" s="68"/>
      <c r="C81" s="71"/>
      <c r="D81" s="71"/>
      <c r="E81" s="71"/>
      <c r="F81" s="71"/>
      <c r="G81" s="71"/>
      <c r="H81" s="71"/>
      <c r="I81" s="71"/>
      <c r="J81" s="71"/>
      <c r="K81" s="71"/>
      <c r="L81" s="71"/>
      <c r="M81" s="71"/>
      <c r="N81" s="71"/>
    </row>
    <row r="82" spans="1:14" ht="12.75">
      <c r="A82" s="67"/>
      <c r="B82" s="68"/>
      <c r="C82" s="71"/>
      <c r="D82" s="71"/>
      <c r="E82" s="71"/>
      <c r="F82" s="71"/>
      <c r="G82" s="71"/>
      <c r="H82" s="71"/>
      <c r="I82" s="71"/>
      <c r="J82" s="71"/>
      <c r="K82" s="71"/>
      <c r="L82" s="71"/>
      <c r="M82" s="71"/>
      <c r="N82" s="71"/>
    </row>
    <row r="83" spans="1:14" ht="12.75">
      <c r="A83" s="67"/>
      <c r="B83" s="68"/>
      <c r="C83" s="71"/>
      <c r="D83" s="71"/>
      <c r="E83" s="71"/>
      <c r="F83" s="71"/>
      <c r="G83" s="71"/>
      <c r="H83" s="71"/>
      <c r="I83" s="71"/>
      <c r="J83" s="71"/>
      <c r="K83" s="71"/>
      <c r="L83" s="71"/>
      <c r="M83" s="71"/>
      <c r="N83" s="71"/>
    </row>
    <row r="84" spans="1:14" ht="12.75">
      <c r="A84" s="67"/>
      <c r="B84" s="68"/>
      <c r="C84" s="71"/>
      <c r="D84" s="71"/>
      <c r="E84" s="71"/>
      <c r="F84" s="71"/>
      <c r="G84" s="71"/>
      <c r="H84" s="71"/>
      <c r="I84" s="71"/>
      <c r="J84" s="71"/>
      <c r="K84" s="71"/>
      <c r="L84" s="71"/>
      <c r="M84" s="71"/>
      <c r="N84" s="71"/>
    </row>
    <row r="85" spans="1:14" ht="12.75">
      <c r="A85" s="67"/>
      <c r="B85" s="68"/>
      <c r="C85" s="71"/>
      <c r="D85" s="71"/>
      <c r="E85" s="71"/>
      <c r="F85" s="71"/>
      <c r="G85" s="71"/>
      <c r="H85" s="71"/>
      <c r="I85" s="71"/>
      <c r="J85" s="71"/>
      <c r="K85" s="71"/>
      <c r="L85" s="71"/>
      <c r="M85" s="71"/>
      <c r="N85" s="71"/>
    </row>
    <row r="86" spans="1:14" ht="12.75">
      <c r="A86" s="67"/>
      <c r="B86" s="68"/>
      <c r="C86" s="71"/>
      <c r="D86" s="71"/>
      <c r="E86" s="71"/>
      <c r="F86" s="71"/>
      <c r="G86" s="71"/>
      <c r="H86" s="71"/>
      <c r="I86" s="71"/>
      <c r="J86" s="71"/>
      <c r="K86" s="71"/>
      <c r="L86" s="71"/>
      <c r="M86" s="71"/>
      <c r="N86" s="71"/>
    </row>
    <row r="87" spans="1:14" ht="12.75">
      <c r="A87" s="67"/>
      <c r="B87" s="68"/>
      <c r="C87" s="71"/>
      <c r="D87" s="71"/>
      <c r="E87" s="71"/>
      <c r="F87" s="71"/>
      <c r="G87" s="71"/>
      <c r="H87" s="71"/>
      <c r="I87" s="71"/>
      <c r="J87" s="71"/>
      <c r="K87" s="71"/>
      <c r="L87" s="71"/>
      <c r="M87" s="71"/>
      <c r="N87" s="71"/>
    </row>
    <row r="88" spans="1:14" ht="12.75">
      <c r="A88" s="67"/>
      <c r="B88" s="68"/>
      <c r="C88" s="71"/>
      <c r="D88" s="71"/>
      <c r="E88" s="71"/>
      <c r="F88" s="71"/>
      <c r="G88" s="71"/>
      <c r="H88" s="71"/>
      <c r="I88" s="71"/>
      <c r="J88" s="71"/>
      <c r="K88" s="71"/>
      <c r="L88" s="71"/>
      <c r="M88" s="71"/>
      <c r="N88" s="71"/>
    </row>
    <row r="89" spans="1:14" ht="12.75">
      <c r="A89" s="67"/>
      <c r="B89" s="68"/>
      <c r="C89" s="71"/>
      <c r="D89" s="71"/>
      <c r="E89" s="71"/>
      <c r="F89" s="71"/>
      <c r="G89" s="71"/>
      <c r="H89" s="71"/>
      <c r="I89" s="71"/>
      <c r="J89" s="71"/>
      <c r="K89" s="71"/>
      <c r="L89" s="71"/>
      <c r="M89" s="71"/>
      <c r="N89" s="71"/>
    </row>
    <row r="90" spans="1:14" ht="12.75">
      <c r="A90" s="67"/>
      <c r="B90" s="68"/>
      <c r="C90" s="71"/>
      <c r="D90" s="71"/>
      <c r="E90" s="71"/>
      <c r="F90" s="71"/>
      <c r="G90" s="71"/>
      <c r="H90" s="71"/>
      <c r="I90" s="71"/>
      <c r="J90" s="71"/>
      <c r="K90" s="71"/>
      <c r="L90" s="71"/>
      <c r="M90" s="71"/>
      <c r="N90" s="71"/>
    </row>
    <row r="91" spans="1:14" ht="12.75">
      <c r="A91" s="67"/>
      <c r="B91" s="68"/>
      <c r="C91" s="71"/>
      <c r="D91" s="71"/>
      <c r="E91" s="71"/>
      <c r="F91" s="71"/>
      <c r="G91" s="71"/>
      <c r="H91" s="71"/>
      <c r="I91" s="71"/>
      <c r="J91" s="71"/>
      <c r="K91" s="71"/>
      <c r="L91" s="71"/>
      <c r="M91" s="71"/>
      <c r="N91" s="71"/>
    </row>
    <row r="92" spans="1:14" ht="12.75">
      <c r="A92" s="67"/>
      <c r="B92" s="68"/>
      <c r="C92" s="71"/>
      <c r="D92" s="71"/>
      <c r="E92" s="71"/>
      <c r="F92" s="71"/>
      <c r="G92" s="71"/>
      <c r="H92" s="71"/>
      <c r="I92" s="71"/>
      <c r="J92" s="71"/>
      <c r="K92" s="71"/>
      <c r="L92" s="71"/>
      <c r="M92" s="71"/>
      <c r="N92" s="71"/>
    </row>
    <row r="93" spans="1:14" ht="12.75">
      <c r="A93" s="67"/>
      <c r="B93" s="68"/>
      <c r="C93" s="71"/>
      <c r="D93" s="71"/>
      <c r="E93" s="71"/>
      <c r="F93" s="71"/>
      <c r="G93" s="71"/>
      <c r="H93" s="71"/>
      <c r="I93" s="71"/>
      <c r="J93" s="71"/>
      <c r="K93" s="71"/>
      <c r="L93" s="71"/>
      <c r="M93" s="71"/>
      <c r="N93" s="71"/>
    </row>
    <row r="94" spans="1:14" ht="12.75">
      <c r="A94" s="67"/>
      <c r="B94" s="68"/>
      <c r="C94" s="71"/>
      <c r="D94" s="71"/>
      <c r="E94" s="71"/>
      <c r="F94" s="71"/>
      <c r="G94" s="71"/>
      <c r="H94" s="71"/>
      <c r="I94" s="71"/>
      <c r="J94" s="71"/>
      <c r="K94" s="71"/>
      <c r="L94" s="71"/>
      <c r="M94" s="71"/>
      <c r="N94" s="71"/>
    </row>
    <row r="95" spans="1:14" ht="12.75">
      <c r="A95" s="67"/>
      <c r="B95" s="68"/>
      <c r="C95" s="71"/>
      <c r="D95" s="71"/>
      <c r="E95" s="71"/>
      <c r="F95" s="71"/>
      <c r="G95" s="71"/>
      <c r="H95" s="71"/>
      <c r="I95" s="71"/>
      <c r="J95" s="71"/>
      <c r="K95" s="71"/>
      <c r="L95" s="71"/>
      <c r="M95" s="71"/>
      <c r="N95" s="71"/>
    </row>
    <row r="96" spans="1:14" ht="12.75">
      <c r="A96" s="67"/>
      <c r="B96" s="68"/>
      <c r="C96" s="71"/>
      <c r="D96" s="71"/>
      <c r="E96" s="71"/>
      <c r="F96" s="71"/>
      <c r="G96" s="71"/>
      <c r="H96" s="71"/>
      <c r="I96" s="71"/>
      <c r="J96" s="71"/>
      <c r="K96" s="71"/>
      <c r="L96" s="71"/>
      <c r="M96" s="71"/>
      <c r="N96" s="71"/>
    </row>
    <row r="97" spans="1:14" ht="12.75">
      <c r="A97" s="67"/>
      <c r="B97" s="68"/>
      <c r="C97" s="71"/>
      <c r="D97" s="71"/>
      <c r="E97" s="71"/>
      <c r="F97" s="71"/>
      <c r="G97" s="71"/>
      <c r="H97" s="71"/>
      <c r="I97" s="71"/>
      <c r="J97" s="71"/>
      <c r="K97" s="71"/>
      <c r="L97" s="71"/>
      <c r="M97" s="71"/>
      <c r="N97" s="71"/>
    </row>
    <row r="98" spans="1:14" ht="12.75">
      <c r="A98" s="67"/>
      <c r="B98" s="68"/>
      <c r="C98" s="71"/>
      <c r="D98" s="71"/>
      <c r="E98" s="71"/>
      <c r="F98" s="71"/>
      <c r="G98" s="71"/>
      <c r="H98" s="71"/>
      <c r="I98" s="71"/>
      <c r="J98" s="71"/>
      <c r="K98" s="71"/>
      <c r="L98" s="71"/>
      <c r="M98" s="71"/>
      <c r="N98" s="71"/>
    </row>
    <row r="99" spans="1:14" ht="12.75">
      <c r="A99" s="67"/>
      <c r="B99" s="68"/>
      <c r="C99" s="71"/>
      <c r="D99" s="71"/>
      <c r="E99" s="71"/>
      <c r="F99" s="71"/>
      <c r="G99" s="71"/>
      <c r="H99" s="71"/>
      <c r="I99" s="71"/>
      <c r="J99" s="71"/>
      <c r="K99" s="71"/>
      <c r="L99" s="71"/>
      <c r="M99" s="71"/>
      <c r="N99" s="71"/>
    </row>
    <row r="100" spans="1:14" ht="12.75">
      <c r="A100" s="67"/>
      <c r="B100" s="68"/>
      <c r="C100" s="71"/>
      <c r="D100" s="71"/>
      <c r="E100" s="71"/>
      <c r="F100" s="71"/>
      <c r="G100" s="71"/>
      <c r="H100" s="71"/>
      <c r="I100" s="71"/>
      <c r="J100" s="71"/>
      <c r="K100" s="71"/>
      <c r="L100" s="71"/>
      <c r="M100" s="71"/>
      <c r="N100" s="71"/>
    </row>
    <row r="101" spans="1:14" ht="12.75">
      <c r="A101" s="67"/>
      <c r="B101" s="68"/>
      <c r="C101" s="71"/>
      <c r="D101" s="71"/>
      <c r="E101" s="71"/>
      <c r="F101" s="71"/>
      <c r="G101" s="71"/>
      <c r="H101" s="71"/>
      <c r="I101" s="71"/>
      <c r="J101" s="71"/>
      <c r="K101" s="71"/>
      <c r="L101" s="71"/>
      <c r="M101" s="71"/>
      <c r="N101" s="71"/>
    </row>
    <row r="102" spans="1:14" ht="11.25">
      <c r="A102" s="102"/>
      <c r="B102" s="234"/>
      <c r="C102" s="234"/>
      <c r="D102" s="234"/>
      <c r="E102" s="234"/>
      <c r="F102" s="234"/>
      <c r="G102" s="234"/>
      <c r="H102" s="234"/>
      <c r="I102" s="234"/>
      <c r="J102" s="234"/>
      <c r="K102" s="234"/>
      <c r="L102" s="234"/>
      <c r="M102" s="234"/>
      <c r="N102" s="235"/>
    </row>
    <row r="103" spans="1:14" ht="11.25">
      <c r="A103" s="102"/>
      <c r="B103" s="234"/>
      <c r="C103" s="234"/>
      <c r="D103" s="234"/>
      <c r="E103" s="234"/>
      <c r="F103" s="234"/>
      <c r="G103" s="234"/>
      <c r="H103" s="234"/>
      <c r="I103" s="234"/>
      <c r="J103" s="234"/>
      <c r="K103" s="234"/>
      <c r="L103" s="234"/>
      <c r="M103" s="234"/>
      <c r="N103" s="235"/>
    </row>
    <row r="105" spans="2:14" ht="11.25">
      <c r="B105" s="103"/>
      <c r="C105" s="103"/>
      <c r="D105" s="103"/>
      <c r="E105" s="103"/>
      <c r="F105" s="103"/>
      <c r="G105" s="103"/>
      <c r="H105" s="103"/>
      <c r="I105" s="103"/>
      <c r="J105" s="103"/>
      <c r="K105" s="103"/>
      <c r="L105" s="103"/>
      <c r="M105" s="103"/>
      <c r="N105" s="103"/>
    </row>
    <row r="106" spans="2:14" ht="11.25">
      <c r="B106" s="16"/>
      <c r="C106" s="16"/>
      <c r="D106" s="16"/>
      <c r="E106" s="16"/>
      <c r="F106" s="16"/>
      <c r="G106" s="16"/>
      <c r="H106" s="16"/>
      <c r="I106" s="16"/>
      <c r="J106" s="16"/>
      <c r="K106" s="16"/>
      <c r="L106" s="16"/>
      <c r="M106" s="16"/>
      <c r="N106" s="16"/>
    </row>
  </sheetData>
  <sheetProtection/>
  <mergeCells count="2">
    <mergeCell ref="A66:N66"/>
    <mergeCell ref="A63:N63"/>
  </mergeCells>
  <conditionalFormatting sqref="A64">
    <cfRule type="cellIs" priority="2" dxfId="0" operator="equal" stopIfTrue="1">
      <formula>"various"</formula>
    </cfRule>
  </conditionalFormatting>
  <conditionalFormatting sqref="A65">
    <cfRule type="cellIs" priority="1" dxfId="0" operator="equal" stopIfTrue="1">
      <formula>"various"</formula>
    </cfRule>
  </conditionalFormatting>
  <printOptions gridLines="1" horizontalCentered="1"/>
  <pageMargins left="0.15748031496062992" right="0.15748031496062992" top="0.7874015748031497" bottom="0.7874015748031497" header="0.5118110236220472" footer="0.5118110236220472"/>
  <pageSetup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A157"/>
  <sheetViews>
    <sheetView zoomScale="130" zoomScaleNormal="130" zoomScalePageLayoutView="0" workbookViewId="0" topLeftCell="A1">
      <pane xSplit="1" ySplit="6" topLeftCell="B61" activePane="bottomRight" state="frozen"/>
      <selection pane="topLeft" activeCell="M14" activeCellId="1" sqref="E49 M14"/>
      <selection pane="topRight" activeCell="M14" activeCellId="1" sqref="E49 M14"/>
      <selection pane="bottomLeft" activeCell="M14" activeCellId="1" sqref="E49 M14"/>
      <selection pane="bottomRight" activeCell="A90" sqref="A90:T90"/>
    </sheetView>
  </sheetViews>
  <sheetFormatPr defaultColWidth="9.140625" defaultRowHeight="12.75"/>
  <cols>
    <col min="1" max="1" width="16.00390625" style="1" customWidth="1"/>
    <col min="2" max="6" width="7.7109375" style="1" customWidth="1"/>
    <col min="7" max="7" width="8.7109375" style="1" customWidth="1"/>
    <col min="8" max="8" width="5.7109375" style="1" customWidth="1"/>
    <col min="9" max="16" width="4.7109375" style="1" customWidth="1"/>
    <col min="17" max="17" width="4.421875" style="1" customWidth="1"/>
    <col min="18" max="20" width="4.7109375" style="1" customWidth="1"/>
    <col min="21" max="16384" width="9.140625" style="1" customWidth="1"/>
  </cols>
  <sheetData>
    <row r="1" spans="1:20" ht="15" customHeight="1">
      <c r="A1" s="70" t="s">
        <v>221</v>
      </c>
      <c r="B1" s="5"/>
      <c r="C1" s="5"/>
      <c r="D1" s="5"/>
      <c r="E1" s="5"/>
      <c r="F1" s="5"/>
      <c r="G1" s="5"/>
      <c r="H1" s="5"/>
      <c r="I1" s="100"/>
      <c r="J1" s="5"/>
      <c r="K1" s="5"/>
      <c r="L1" s="5"/>
      <c r="M1" s="5"/>
      <c r="N1" s="5"/>
      <c r="O1" s="5"/>
      <c r="P1" s="5"/>
      <c r="Q1" s="5"/>
      <c r="R1" s="5"/>
      <c r="S1" s="5"/>
      <c r="T1" s="5"/>
    </row>
    <row r="2" spans="1:20" ht="12" customHeight="1">
      <c r="A2" s="78" t="s">
        <v>157</v>
      </c>
      <c r="B2" s="5"/>
      <c r="C2" s="5"/>
      <c r="D2" s="5"/>
      <c r="E2" s="5"/>
      <c r="F2" s="5"/>
      <c r="G2" s="133"/>
      <c r="H2" s="106"/>
      <c r="I2" s="106"/>
      <c r="J2" s="106"/>
      <c r="K2" s="106"/>
      <c r="L2" s="106"/>
      <c r="M2" s="106"/>
      <c r="N2" s="106"/>
      <c r="O2" s="106"/>
      <c r="P2" s="106"/>
      <c r="Q2" s="106"/>
      <c r="R2" s="106"/>
      <c r="S2" s="106"/>
      <c r="T2" s="106"/>
    </row>
    <row r="3" spans="1:20" ht="12" customHeight="1">
      <c r="A3" s="26"/>
      <c r="B3" s="28"/>
      <c r="C3" s="28"/>
      <c r="D3" s="28"/>
      <c r="E3" s="28"/>
      <c r="F3" s="247"/>
      <c r="G3" s="134"/>
      <c r="H3" s="180"/>
      <c r="I3" s="133"/>
      <c r="J3" s="133"/>
      <c r="K3" s="5"/>
      <c r="L3" s="5"/>
      <c r="M3" s="107"/>
      <c r="N3" s="5"/>
      <c r="O3" s="5"/>
      <c r="P3" s="5"/>
      <c r="Q3" s="107"/>
      <c r="R3" s="107"/>
      <c r="S3" s="5"/>
      <c r="T3" s="5"/>
    </row>
    <row r="4" spans="1:20" ht="12" customHeight="1">
      <c r="A4" s="10"/>
      <c r="B4" s="27"/>
      <c r="C4" s="27"/>
      <c r="D4" s="27"/>
      <c r="E4" s="27"/>
      <c r="F4" s="27"/>
      <c r="G4" s="12"/>
      <c r="H4" s="10" t="s">
        <v>154</v>
      </c>
      <c r="I4" s="24" t="s">
        <v>120</v>
      </c>
      <c r="J4" s="17"/>
      <c r="K4" s="24" t="s">
        <v>49</v>
      </c>
      <c r="L4" s="17"/>
      <c r="M4" s="25" t="s">
        <v>132</v>
      </c>
      <c r="N4" s="25"/>
      <c r="O4" s="25"/>
      <c r="P4" s="17"/>
      <c r="Q4" s="93" t="s">
        <v>178</v>
      </c>
      <c r="R4" s="94"/>
      <c r="S4" s="93"/>
      <c r="T4" s="94"/>
    </row>
    <row r="5" spans="1:20" ht="12" customHeight="1">
      <c r="A5" s="19" t="s">
        <v>122</v>
      </c>
      <c r="B5" s="19"/>
      <c r="C5" s="19"/>
      <c r="D5" s="19"/>
      <c r="E5" s="19"/>
      <c r="F5" s="19"/>
      <c r="G5" s="19"/>
      <c r="H5" s="53" t="s">
        <v>155</v>
      </c>
      <c r="I5" s="19"/>
      <c r="J5" s="19"/>
      <c r="K5" s="19"/>
      <c r="L5" s="19"/>
      <c r="M5" s="43" t="s">
        <v>15</v>
      </c>
      <c r="N5" s="43"/>
      <c r="O5" s="43" t="s">
        <v>49</v>
      </c>
      <c r="P5" s="43"/>
      <c r="Q5" s="95" t="s">
        <v>15</v>
      </c>
      <c r="R5" s="95"/>
      <c r="S5" s="95" t="s">
        <v>49</v>
      </c>
      <c r="T5" s="95"/>
    </row>
    <row r="6" spans="1:20" ht="12" customHeight="1">
      <c r="A6" s="13" t="s">
        <v>123</v>
      </c>
      <c r="B6" s="13">
        <v>2010</v>
      </c>
      <c r="C6" s="13">
        <v>2011</v>
      </c>
      <c r="D6" s="13">
        <v>2012</v>
      </c>
      <c r="E6" s="13">
        <v>2013</v>
      </c>
      <c r="F6" s="13">
        <v>2014</v>
      </c>
      <c r="G6" s="13" t="s">
        <v>15</v>
      </c>
      <c r="H6" s="31" t="s">
        <v>219</v>
      </c>
      <c r="I6" s="13">
        <v>2014</v>
      </c>
      <c r="J6" s="31" t="s">
        <v>220</v>
      </c>
      <c r="K6" s="13">
        <v>2014</v>
      </c>
      <c r="L6" s="31" t="s">
        <v>220</v>
      </c>
      <c r="M6" s="13">
        <v>2014</v>
      </c>
      <c r="N6" s="31" t="s">
        <v>220</v>
      </c>
      <c r="O6" s="13">
        <v>2014</v>
      </c>
      <c r="P6" s="31" t="s">
        <v>220</v>
      </c>
      <c r="Q6" s="13">
        <v>2014</v>
      </c>
      <c r="R6" s="31" t="s">
        <v>220</v>
      </c>
      <c r="S6" s="13">
        <v>2014</v>
      </c>
      <c r="T6" s="31" t="s">
        <v>220</v>
      </c>
    </row>
    <row r="7" spans="1:20" ht="12" customHeight="1">
      <c r="A7" s="3" t="s">
        <v>73</v>
      </c>
      <c r="B7" s="135">
        <v>10</v>
      </c>
      <c r="C7" s="135">
        <v>20</v>
      </c>
      <c r="D7" s="135">
        <v>20</v>
      </c>
      <c r="E7" s="135">
        <v>230</v>
      </c>
      <c r="F7" s="135">
        <v>430</v>
      </c>
      <c r="G7" s="136">
        <v>710</v>
      </c>
      <c r="H7" s="137">
        <v>0.8695652173913043</v>
      </c>
      <c r="I7" s="138">
        <v>0.0004965243296921549</v>
      </c>
      <c r="J7" s="139">
        <v>0.0002576908000754925</v>
      </c>
      <c r="K7" s="136">
        <v>35</v>
      </c>
      <c r="L7" s="136">
        <v>40</v>
      </c>
      <c r="M7" s="140">
        <v>0.1349903450510185</v>
      </c>
      <c r="N7" s="140">
        <v>0.2228910348516817</v>
      </c>
      <c r="O7" s="136">
        <v>32</v>
      </c>
      <c r="P7" s="136">
        <v>40</v>
      </c>
      <c r="Q7" s="141">
        <v>0.044610899583977424</v>
      </c>
      <c r="R7" s="141">
        <v>0.07365985745261389</v>
      </c>
      <c r="S7" s="142">
        <v>29</v>
      </c>
      <c r="T7" s="142">
        <v>34</v>
      </c>
    </row>
    <row r="8" spans="1:20" ht="12" customHeight="1">
      <c r="A8" s="3" t="s">
        <v>45</v>
      </c>
      <c r="B8" s="135">
        <v>12640</v>
      </c>
      <c r="C8" s="135">
        <v>11510</v>
      </c>
      <c r="D8" s="135">
        <v>15790</v>
      </c>
      <c r="E8" s="135">
        <v>11740</v>
      </c>
      <c r="F8" s="135">
        <v>8960</v>
      </c>
      <c r="G8" s="136">
        <v>60640</v>
      </c>
      <c r="H8" s="144">
        <v>-0.23679727427597955</v>
      </c>
      <c r="I8" s="138">
        <v>0.010346181381492344</v>
      </c>
      <c r="J8" s="139">
        <v>0.022008971995180093</v>
      </c>
      <c r="K8" s="136">
        <v>19</v>
      </c>
      <c r="L8" s="136">
        <v>14</v>
      </c>
      <c r="M8" s="140">
        <v>0.37917629789274887</v>
      </c>
      <c r="N8" s="140">
        <v>2.566211016095568</v>
      </c>
      <c r="O8" s="136">
        <v>25</v>
      </c>
      <c r="P8" s="136">
        <v>22</v>
      </c>
      <c r="Q8" s="141">
        <v>0.19238945121767922</v>
      </c>
      <c r="R8" s="141">
        <v>1.3020643216339363</v>
      </c>
      <c r="S8" s="142">
        <v>19</v>
      </c>
      <c r="T8" s="142">
        <v>17</v>
      </c>
    </row>
    <row r="9" spans="1:20" ht="12" customHeight="1">
      <c r="A9" s="3" t="s">
        <v>16</v>
      </c>
      <c r="B9" s="135">
        <v>11010</v>
      </c>
      <c r="C9" s="135">
        <v>14420</v>
      </c>
      <c r="D9" s="135">
        <v>17410</v>
      </c>
      <c r="E9" s="135">
        <v>17500</v>
      </c>
      <c r="F9" s="135">
        <v>28060</v>
      </c>
      <c r="G9" s="136">
        <v>88400</v>
      </c>
      <c r="H9" s="144">
        <v>0.6034285714285714</v>
      </c>
      <c r="I9" s="138">
        <v>0.03240109928177178</v>
      </c>
      <c r="J9" s="139">
        <v>0.03208431933334301</v>
      </c>
      <c r="K9" s="136">
        <v>9</v>
      </c>
      <c r="L9" s="136">
        <v>11</v>
      </c>
      <c r="M9" s="140">
        <v>3.2909439578984356</v>
      </c>
      <c r="N9" s="140">
        <v>10.367763573707117</v>
      </c>
      <c r="O9" s="136">
        <v>4</v>
      </c>
      <c r="P9" s="136">
        <v>8</v>
      </c>
      <c r="Q9" s="141">
        <v>0.6183504191384522</v>
      </c>
      <c r="R9" s="141">
        <v>1.9480462242280534</v>
      </c>
      <c r="S9" s="142">
        <v>11</v>
      </c>
      <c r="T9" s="142">
        <v>12</v>
      </c>
    </row>
    <row r="10" spans="1:20" ht="12" customHeight="1">
      <c r="A10" s="3" t="s">
        <v>17</v>
      </c>
      <c r="B10" s="135">
        <v>21760</v>
      </c>
      <c r="C10" s="135">
        <v>26000</v>
      </c>
      <c r="D10" s="135">
        <v>18530</v>
      </c>
      <c r="E10" s="135">
        <v>12500</v>
      </c>
      <c r="F10" s="135">
        <v>13870</v>
      </c>
      <c r="G10" s="136">
        <v>92660</v>
      </c>
      <c r="H10" s="144">
        <v>0.1096</v>
      </c>
      <c r="I10" s="138">
        <v>0.01601579640193067</v>
      </c>
      <c r="J10" s="139">
        <v>0.033630464133795966</v>
      </c>
      <c r="K10" s="136">
        <v>14</v>
      </c>
      <c r="L10" s="136">
        <v>10</v>
      </c>
      <c r="M10" s="140">
        <v>1.2445690309589912</v>
      </c>
      <c r="N10" s="140">
        <v>8.314474867242978</v>
      </c>
      <c r="O10" s="136">
        <v>16</v>
      </c>
      <c r="P10" s="136">
        <v>10</v>
      </c>
      <c r="Q10" s="141">
        <v>0.330908579049455</v>
      </c>
      <c r="R10" s="141">
        <v>2.210669714111211</v>
      </c>
      <c r="S10" s="142">
        <v>16</v>
      </c>
      <c r="T10" s="142">
        <v>10</v>
      </c>
    </row>
    <row r="11" spans="1:20" ht="12" customHeight="1">
      <c r="A11" s="3" t="s">
        <v>119</v>
      </c>
      <c r="B11" s="135">
        <v>50</v>
      </c>
      <c r="C11" s="135">
        <v>40</v>
      </c>
      <c r="D11" s="135">
        <v>50</v>
      </c>
      <c r="E11" s="135">
        <v>100</v>
      </c>
      <c r="F11" s="135">
        <v>50</v>
      </c>
      <c r="G11" s="136">
        <v>290</v>
      </c>
      <c r="H11" s="144">
        <v>-0.5</v>
      </c>
      <c r="I11" s="138">
        <v>5.7735387173506385E-05</v>
      </c>
      <c r="J11" s="139">
        <v>0.00010525398876322934</v>
      </c>
      <c r="K11" s="136">
        <v>45</v>
      </c>
      <c r="L11" s="136">
        <v>45</v>
      </c>
      <c r="M11" s="140">
        <v>0.01307276352468896</v>
      </c>
      <c r="N11" s="140">
        <v>0.07582202844319597</v>
      </c>
      <c r="O11" s="136">
        <v>44</v>
      </c>
      <c r="P11" s="136">
        <v>44</v>
      </c>
      <c r="Q11" s="141">
        <v>0.0050329152658385844</v>
      </c>
      <c r="R11" s="141">
        <v>0.029190908541863788</v>
      </c>
      <c r="S11" s="142">
        <v>42</v>
      </c>
      <c r="T11" s="142">
        <v>41</v>
      </c>
    </row>
    <row r="12" spans="1:20" ht="12" customHeight="1">
      <c r="A12" s="3" t="s">
        <v>18</v>
      </c>
      <c r="B12" s="135">
        <v>1030</v>
      </c>
      <c r="C12" s="135">
        <v>890</v>
      </c>
      <c r="D12" s="135">
        <v>1230</v>
      </c>
      <c r="E12" s="135">
        <v>6980</v>
      </c>
      <c r="F12" s="135">
        <v>10790</v>
      </c>
      <c r="G12" s="136">
        <v>20920</v>
      </c>
      <c r="H12" s="144">
        <v>0.5458452722063037</v>
      </c>
      <c r="I12" s="138">
        <v>0.012459296552042679</v>
      </c>
      <c r="J12" s="139">
        <v>0.007592804982506061</v>
      </c>
      <c r="K12" s="136">
        <v>17</v>
      </c>
      <c r="L12" s="136">
        <v>20</v>
      </c>
      <c r="M12" s="140">
        <v>1.5053017592917857</v>
      </c>
      <c r="N12" s="140">
        <v>2.918527600035603</v>
      </c>
      <c r="O12" s="136">
        <v>13</v>
      </c>
      <c r="P12" s="136">
        <v>19</v>
      </c>
      <c r="Q12" s="141">
        <v>0.6272708775397494</v>
      </c>
      <c r="R12" s="141">
        <v>1.2161730081678923</v>
      </c>
      <c r="S12" s="142">
        <v>10</v>
      </c>
      <c r="T12" s="142">
        <v>18</v>
      </c>
    </row>
    <row r="13" spans="1:20" ht="12" customHeight="1">
      <c r="A13" s="3" t="s">
        <v>39</v>
      </c>
      <c r="B13" s="135">
        <v>23160</v>
      </c>
      <c r="C13" s="135">
        <v>25350</v>
      </c>
      <c r="D13" s="135">
        <v>20500</v>
      </c>
      <c r="E13" s="135">
        <v>10380</v>
      </c>
      <c r="F13" s="135">
        <v>13450</v>
      </c>
      <c r="G13" s="136">
        <v>92840</v>
      </c>
      <c r="H13" s="144">
        <v>0.2957610789980732</v>
      </c>
      <c r="I13" s="138">
        <v>0.015530819149673218</v>
      </c>
      <c r="J13" s="138">
        <v>0.033695794195786936</v>
      </c>
      <c r="K13" s="136">
        <v>15</v>
      </c>
      <c r="L13" s="136">
        <v>9</v>
      </c>
      <c r="M13" s="140">
        <v>0.3786094712832738</v>
      </c>
      <c r="N13" s="140">
        <v>2.613390580962018</v>
      </c>
      <c r="O13" s="136">
        <v>26</v>
      </c>
      <c r="P13" s="136">
        <v>20</v>
      </c>
      <c r="Q13" s="141">
        <v>0.30262257901936784</v>
      </c>
      <c r="R13" s="141">
        <v>2.0888832889336886</v>
      </c>
      <c r="S13" s="142">
        <v>17</v>
      </c>
      <c r="T13" s="142">
        <v>11</v>
      </c>
    </row>
    <row r="14" spans="1:20" ht="12" customHeight="1">
      <c r="A14" s="3" t="s">
        <v>77</v>
      </c>
      <c r="B14" s="135">
        <v>290</v>
      </c>
      <c r="C14" s="135">
        <v>810</v>
      </c>
      <c r="D14" s="135">
        <v>1190</v>
      </c>
      <c r="E14" s="135">
        <v>1090</v>
      </c>
      <c r="F14" s="135">
        <v>450</v>
      </c>
      <c r="G14" s="136">
        <v>3830</v>
      </c>
      <c r="H14" s="144">
        <v>-0.5871559633027523</v>
      </c>
      <c r="I14" s="138">
        <v>0.0005196184845615574</v>
      </c>
      <c r="J14" s="139">
        <v>0.0013900785412523048</v>
      </c>
      <c r="K14" s="136">
        <v>33</v>
      </c>
      <c r="L14" s="136">
        <v>32</v>
      </c>
      <c r="M14" s="140">
        <v>0.10533599373040166</v>
      </c>
      <c r="N14" s="140">
        <v>0.8965263466387519</v>
      </c>
      <c r="O14" s="136">
        <v>36</v>
      </c>
      <c r="P14" s="136">
        <v>30</v>
      </c>
      <c r="Q14" s="141">
        <v>0.022020611292169468</v>
      </c>
      <c r="R14" s="141">
        <v>0.18741986944224237</v>
      </c>
      <c r="S14" s="142">
        <v>33</v>
      </c>
      <c r="T14" s="142">
        <v>30</v>
      </c>
    </row>
    <row r="15" spans="1:20" ht="12" customHeight="1">
      <c r="A15" s="3" t="s">
        <v>88</v>
      </c>
      <c r="B15" s="135">
        <v>3160</v>
      </c>
      <c r="C15" s="135">
        <v>1770</v>
      </c>
      <c r="D15" s="135">
        <v>1630</v>
      </c>
      <c r="E15" s="135">
        <v>1350</v>
      </c>
      <c r="F15" s="135">
        <v>1730</v>
      </c>
      <c r="G15" s="136">
        <v>9640</v>
      </c>
      <c r="H15" s="144">
        <v>0.2814814814814815</v>
      </c>
      <c r="I15" s="138">
        <v>0.001997644396203321</v>
      </c>
      <c r="J15" s="139">
        <v>0.003498787764405279</v>
      </c>
      <c r="K15" s="136">
        <v>26</v>
      </c>
      <c r="L15" s="136">
        <v>24</v>
      </c>
      <c r="M15" s="140">
        <v>1.500358177992781</v>
      </c>
      <c r="N15" s="140">
        <v>8.360377361763241</v>
      </c>
      <c r="O15" s="136">
        <v>14</v>
      </c>
      <c r="P15" s="136">
        <v>9</v>
      </c>
      <c r="Q15" s="141">
        <v>0.08010816918104446</v>
      </c>
      <c r="R15" s="141">
        <v>0.4463830930088258</v>
      </c>
      <c r="S15" s="142">
        <v>28</v>
      </c>
      <c r="T15" s="142">
        <v>24</v>
      </c>
    </row>
    <row r="16" spans="1:20" ht="12" customHeight="1">
      <c r="A16" s="3" t="s">
        <v>19</v>
      </c>
      <c r="B16" s="135">
        <v>490</v>
      </c>
      <c r="C16" s="135">
        <v>490</v>
      </c>
      <c r="D16" s="135">
        <v>510</v>
      </c>
      <c r="E16" s="135">
        <v>490</v>
      </c>
      <c r="F16" s="135">
        <v>920</v>
      </c>
      <c r="G16" s="136">
        <v>2900</v>
      </c>
      <c r="H16" s="144">
        <v>0.8775510204081632</v>
      </c>
      <c r="I16" s="138">
        <v>0.0010623311239925176</v>
      </c>
      <c r="J16" s="139">
        <v>0.0010525398876322933</v>
      </c>
      <c r="K16" s="136">
        <v>32</v>
      </c>
      <c r="L16" s="136">
        <v>33</v>
      </c>
      <c r="M16" s="140">
        <v>0.08565734751967977</v>
      </c>
      <c r="N16" s="140">
        <v>0.2700068563120341</v>
      </c>
      <c r="O16" s="136">
        <v>37</v>
      </c>
      <c r="P16" s="136">
        <v>39</v>
      </c>
      <c r="Q16" s="141">
        <v>0.032969001970972946</v>
      </c>
      <c r="R16" s="141">
        <v>0.10392402795197993</v>
      </c>
      <c r="S16" s="142">
        <v>31</v>
      </c>
      <c r="T16" s="142">
        <v>32</v>
      </c>
    </row>
    <row r="17" spans="1:20" ht="12" customHeight="1">
      <c r="A17" s="3" t="s">
        <v>20</v>
      </c>
      <c r="B17" s="135">
        <v>4970</v>
      </c>
      <c r="C17" s="135">
        <v>3810</v>
      </c>
      <c r="D17" s="135">
        <v>6190</v>
      </c>
      <c r="E17" s="135">
        <v>7560</v>
      </c>
      <c r="F17" s="135">
        <v>14820</v>
      </c>
      <c r="G17" s="136">
        <v>37350</v>
      </c>
      <c r="H17" s="144">
        <v>0.9603174603174603</v>
      </c>
      <c r="I17" s="138">
        <v>0.017112768758227294</v>
      </c>
      <c r="J17" s="139">
        <v>0.013555987863126262</v>
      </c>
      <c r="K17" s="136">
        <v>13</v>
      </c>
      <c r="L17" s="136">
        <v>18</v>
      </c>
      <c r="M17" s="140">
        <v>2.6275738522005665</v>
      </c>
      <c r="N17" s="140">
        <v>6.622124384594545</v>
      </c>
      <c r="O17" s="136">
        <v>7</v>
      </c>
      <c r="P17" s="136">
        <v>12</v>
      </c>
      <c r="Q17" s="141">
        <v>0.3360871921752008</v>
      </c>
      <c r="R17" s="141">
        <v>0.8470213648949898</v>
      </c>
      <c r="S17" s="142">
        <v>15</v>
      </c>
      <c r="T17" s="142">
        <v>19</v>
      </c>
    </row>
    <row r="18" spans="1:20" ht="12" customHeight="1">
      <c r="A18" s="3" t="s">
        <v>97</v>
      </c>
      <c r="B18" s="135">
        <v>30</v>
      </c>
      <c r="C18" s="135">
        <v>70</v>
      </c>
      <c r="D18" s="135">
        <v>80</v>
      </c>
      <c r="E18" s="135">
        <v>100</v>
      </c>
      <c r="F18" s="135">
        <v>150</v>
      </c>
      <c r="G18" s="136">
        <v>430</v>
      </c>
      <c r="H18" s="144">
        <v>0.5</v>
      </c>
      <c r="I18" s="138">
        <v>0.00017320616152051915</v>
      </c>
      <c r="J18" s="139">
        <v>0.0001560662592006504</v>
      </c>
      <c r="K18" s="136">
        <v>42</v>
      </c>
      <c r="L18" s="136">
        <v>43</v>
      </c>
      <c r="M18" s="140">
        <v>0.11684326877612908</v>
      </c>
      <c r="N18" s="140">
        <v>0.3349507038249034</v>
      </c>
      <c r="O18" s="136">
        <v>35</v>
      </c>
      <c r="P18" s="136">
        <v>38</v>
      </c>
      <c r="Q18" s="141">
        <v>0.00544067667509367</v>
      </c>
      <c r="R18" s="141">
        <v>0.015596606468601856</v>
      </c>
      <c r="S18" s="142">
        <v>41</v>
      </c>
      <c r="T18" s="142">
        <v>42</v>
      </c>
    </row>
    <row r="19" spans="1:20" ht="12" customHeight="1">
      <c r="A19" s="3" t="s">
        <v>21</v>
      </c>
      <c r="B19" s="135">
        <v>4020</v>
      </c>
      <c r="C19" s="135">
        <v>3090</v>
      </c>
      <c r="D19" s="135">
        <v>2920</v>
      </c>
      <c r="E19" s="135">
        <v>3020</v>
      </c>
      <c r="F19" s="135">
        <v>3520</v>
      </c>
      <c r="G19" s="136">
        <v>16570</v>
      </c>
      <c r="H19" s="144">
        <v>0.16556291390728478</v>
      </c>
      <c r="I19" s="138">
        <v>0.00406457125701485</v>
      </c>
      <c r="J19" s="139">
        <v>0.006013995151057621</v>
      </c>
      <c r="K19" s="136">
        <v>23</v>
      </c>
      <c r="L19" s="136">
        <v>22</v>
      </c>
      <c r="M19" s="140">
        <v>0.6466431413482914</v>
      </c>
      <c r="N19" s="140">
        <v>3.043999105721928</v>
      </c>
      <c r="O19" s="136">
        <v>21</v>
      </c>
      <c r="P19" s="136">
        <v>17</v>
      </c>
      <c r="Q19" s="141">
        <v>0.08649817542911205</v>
      </c>
      <c r="R19" s="141">
        <v>0.407180331494428</v>
      </c>
      <c r="S19" s="142">
        <v>26</v>
      </c>
      <c r="T19" s="142">
        <v>25</v>
      </c>
    </row>
    <row r="20" spans="1:20" ht="12" customHeight="1">
      <c r="A20" s="3" t="s">
        <v>22</v>
      </c>
      <c r="B20" s="135">
        <v>48070</v>
      </c>
      <c r="C20" s="135">
        <v>52150</v>
      </c>
      <c r="D20" s="135">
        <v>55070</v>
      </c>
      <c r="E20" s="135">
        <v>60230</v>
      </c>
      <c r="F20" s="135">
        <v>59030</v>
      </c>
      <c r="G20" s="136">
        <v>274550</v>
      </c>
      <c r="H20" s="144">
        <v>-0.01992362609995019</v>
      </c>
      <c r="I20" s="138">
        <v>0.06816239809704164</v>
      </c>
      <c r="J20" s="139">
        <v>0.09964649177567109</v>
      </c>
      <c r="K20" s="136">
        <v>6</v>
      </c>
      <c r="L20" s="136">
        <v>3</v>
      </c>
      <c r="M20" s="140">
        <v>0.9131935647498559</v>
      </c>
      <c r="N20" s="140">
        <v>4.24728601053825</v>
      </c>
      <c r="O20" s="136">
        <v>19</v>
      </c>
      <c r="P20" s="136">
        <v>15</v>
      </c>
      <c r="Q20" s="141">
        <v>1.4752594762241553</v>
      </c>
      <c r="R20" s="141">
        <v>6.861468561703234</v>
      </c>
      <c r="S20" s="142">
        <v>8</v>
      </c>
      <c r="T20" s="142">
        <v>4</v>
      </c>
    </row>
    <row r="21" spans="1:20" ht="12" customHeight="1">
      <c r="A21" s="3" t="s">
        <v>23</v>
      </c>
      <c r="B21" s="135">
        <v>41330</v>
      </c>
      <c r="C21" s="135">
        <v>45740</v>
      </c>
      <c r="D21" s="135">
        <v>64540</v>
      </c>
      <c r="E21" s="135">
        <v>109580</v>
      </c>
      <c r="F21" s="135">
        <v>173070</v>
      </c>
      <c r="G21" s="136">
        <v>434260</v>
      </c>
      <c r="H21" s="144">
        <v>0.5793940500091258</v>
      </c>
      <c r="I21" s="138">
        <v>0.199845269162375</v>
      </c>
      <c r="J21" s="139">
        <v>0.15761240400110335</v>
      </c>
      <c r="K21" s="136">
        <v>1</v>
      </c>
      <c r="L21" s="136">
        <v>1</v>
      </c>
      <c r="M21" s="140">
        <v>2.0939537330959244</v>
      </c>
      <c r="N21" s="140">
        <v>5.254061062773653</v>
      </c>
      <c r="O21" s="136">
        <v>9</v>
      </c>
      <c r="P21" s="136">
        <v>13</v>
      </c>
      <c r="Q21" s="141">
        <v>3.9500171174255394</v>
      </c>
      <c r="R21" s="141">
        <v>9.91121761953669</v>
      </c>
      <c r="S21" s="142">
        <v>2</v>
      </c>
      <c r="T21" s="142">
        <v>1</v>
      </c>
    </row>
    <row r="22" spans="1:20" ht="12" customHeight="1">
      <c r="A22" s="3" t="s">
        <v>24</v>
      </c>
      <c r="B22" s="135">
        <v>10270</v>
      </c>
      <c r="C22" s="135">
        <v>9310</v>
      </c>
      <c r="D22" s="135">
        <v>9580</v>
      </c>
      <c r="E22" s="135">
        <v>8220</v>
      </c>
      <c r="F22" s="135">
        <v>9450</v>
      </c>
      <c r="G22" s="136">
        <v>46830</v>
      </c>
      <c r="H22" s="144">
        <v>0.14963503649635038</v>
      </c>
      <c r="I22" s="138">
        <v>0.010911988175792708</v>
      </c>
      <c r="J22" s="139">
        <v>0.016996704461317343</v>
      </c>
      <c r="K22" s="136">
        <v>18</v>
      </c>
      <c r="L22" s="136">
        <v>16</v>
      </c>
      <c r="M22" s="140">
        <v>0.8491783727477902</v>
      </c>
      <c r="N22" s="140">
        <v>4.2081506027279385</v>
      </c>
      <c r="O22" s="136">
        <v>20</v>
      </c>
      <c r="P22" s="136">
        <v>16</v>
      </c>
      <c r="Q22" s="141">
        <v>0.36988907241997476</v>
      </c>
      <c r="R22" s="141">
        <v>1.8330058477700972</v>
      </c>
      <c r="S22" s="142">
        <v>14</v>
      </c>
      <c r="T22" s="142">
        <v>14</v>
      </c>
    </row>
    <row r="23" spans="1:20" ht="12" customHeight="1">
      <c r="A23" s="3" t="s">
        <v>25</v>
      </c>
      <c r="B23" s="135">
        <v>2100</v>
      </c>
      <c r="C23" s="135">
        <v>1690</v>
      </c>
      <c r="D23" s="135">
        <v>2160</v>
      </c>
      <c r="E23" s="135">
        <v>18570</v>
      </c>
      <c r="F23" s="135">
        <v>41370</v>
      </c>
      <c r="G23" s="136">
        <v>65890</v>
      </c>
      <c r="H23" s="144">
        <v>1.2277867528271404</v>
      </c>
      <c r="I23" s="138">
        <v>0.047770259347359185</v>
      </c>
      <c r="J23" s="139">
        <v>0.023914432136583383</v>
      </c>
      <c r="K23" s="136">
        <v>7</v>
      </c>
      <c r="L23" s="136">
        <v>13</v>
      </c>
      <c r="M23" s="140">
        <v>4.164832324978131</v>
      </c>
      <c r="N23" s="140">
        <v>6.633328544665435</v>
      </c>
      <c r="O23" s="136">
        <v>2</v>
      </c>
      <c r="P23" s="136">
        <v>11</v>
      </c>
      <c r="Q23" s="141">
        <v>1.7129158075174522</v>
      </c>
      <c r="R23" s="141">
        <v>2.7281610480378276</v>
      </c>
      <c r="S23" s="142">
        <v>6</v>
      </c>
      <c r="T23" s="142">
        <v>9</v>
      </c>
    </row>
    <row r="24" spans="1:20" ht="12" customHeight="1">
      <c r="A24" s="3" t="s">
        <v>98</v>
      </c>
      <c r="B24" s="135">
        <v>50</v>
      </c>
      <c r="C24" s="135">
        <v>80</v>
      </c>
      <c r="D24" s="135">
        <v>110</v>
      </c>
      <c r="E24" s="135">
        <v>170</v>
      </c>
      <c r="F24" s="135">
        <v>160</v>
      </c>
      <c r="G24" s="136">
        <v>570</v>
      </c>
      <c r="H24" s="144">
        <v>-0.058823529411764705</v>
      </c>
      <c r="I24" s="138">
        <v>0.00018475323895522042</v>
      </c>
      <c r="J24" s="139">
        <v>0.00020687852963807146</v>
      </c>
      <c r="K24" s="136">
        <v>41</v>
      </c>
      <c r="L24" s="136">
        <v>42</v>
      </c>
      <c r="M24" s="140">
        <v>0.48028577003316975</v>
      </c>
      <c r="N24" s="140">
        <v>1.7110180557431671</v>
      </c>
      <c r="O24" s="136">
        <v>24</v>
      </c>
      <c r="P24" s="136">
        <v>26</v>
      </c>
      <c r="Q24" s="141">
        <v>0.003860873426090817</v>
      </c>
      <c r="R24" s="141">
        <v>0.013754361580448536</v>
      </c>
      <c r="S24" s="142">
        <v>43</v>
      </c>
      <c r="T24" s="142">
        <v>43</v>
      </c>
    </row>
    <row r="25" spans="1:20" ht="12" customHeight="1">
      <c r="A25" s="3" t="s">
        <v>26</v>
      </c>
      <c r="B25" s="135">
        <v>1940</v>
      </c>
      <c r="C25" s="135">
        <v>1290</v>
      </c>
      <c r="D25" s="135">
        <v>940</v>
      </c>
      <c r="E25" s="135">
        <v>950</v>
      </c>
      <c r="F25" s="135">
        <v>1440</v>
      </c>
      <c r="G25" s="136">
        <v>6560</v>
      </c>
      <c r="H25" s="144">
        <v>0.5157894736842106</v>
      </c>
      <c r="I25" s="138">
        <v>0.001662779150596984</v>
      </c>
      <c r="J25" s="139">
        <v>0.0023809178147820155</v>
      </c>
      <c r="K25" s="136">
        <v>28</v>
      </c>
      <c r="L25" s="136">
        <v>30</v>
      </c>
      <c r="M25" s="140">
        <v>0.30786729209336927</v>
      </c>
      <c r="N25" s="140">
        <v>1.4025065528697935</v>
      </c>
      <c r="O25" s="136">
        <v>28</v>
      </c>
      <c r="P25" s="136">
        <v>27</v>
      </c>
      <c r="Q25" s="141">
        <v>0.029972774729620597</v>
      </c>
      <c r="R25" s="141">
        <v>0.13654264043493827</v>
      </c>
      <c r="S25" s="142">
        <v>32</v>
      </c>
      <c r="T25" s="142">
        <v>31</v>
      </c>
    </row>
    <row r="26" spans="1:20" ht="12" customHeight="1">
      <c r="A26" s="3" t="s">
        <v>99</v>
      </c>
      <c r="B26" s="145">
        <v>10050</v>
      </c>
      <c r="C26" s="145">
        <v>40360</v>
      </c>
      <c r="D26" s="145">
        <v>17350</v>
      </c>
      <c r="E26" s="145">
        <v>25720</v>
      </c>
      <c r="F26" s="145">
        <v>63660</v>
      </c>
      <c r="G26" s="136">
        <v>157140</v>
      </c>
      <c r="H26" s="144">
        <v>1.4751166407465008</v>
      </c>
      <c r="I26" s="138">
        <v>0.07350869494930833</v>
      </c>
      <c r="J26" s="139">
        <v>0.05703314411811675</v>
      </c>
      <c r="K26" s="136">
        <v>5</v>
      </c>
      <c r="L26" s="136">
        <v>6</v>
      </c>
      <c r="M26" s="140">
        <v>1.042406525314202</v>
      </c>
      <c r="N26" s="140">
        <v>2.573103383409892</v>
      </c>
      <c r="O26" s="136">
        <v>18</v>
      </c>
      <c r="P26" s="136">
        <v>21</v>
      </c>
      <c r="Q26" s="141">
        <v>1.8818507526220571</v>
      </c>
      <c r="R26" s="141">
        <v>4.645209350723061</v>
      </c>
      <c r="S26" s="142">
        <v>4</v>
      </c>
      <c r="T26" s="142">
        <v>6</v>
      </c>
    </row>
    <row r="27" spans="1:20" ht="12" customHeight="1">
      <c r="A27" s="3" t="s">
        <v>90</v>
      </c>
      <c r="B27" s="135">
        <v>1200</v>
      </c>
      <c r="C27" s="135">
        <v>1870</v>
      </c>
      <c r="D27" s="135">
        <v>2550</v>
      </c>
      <c r="E27" s="135">
        <v>3260</v>
      </c>
      <c r="F27" s="135">
        <v>5000</v>
      </c>
      <c r="G27" s="136">
        <v>13880</v>
      </c>
      <c r="H27" s="144">
        <v>0.5337423312883436</v>
      </c>
      <c r="I27" s="138">
        <v>0.005773538717350639</v>
      </c>
      <c r="J27" s="139">
        <v>0.005037673669081459</v>
      </c>
      <c r="K27" s="136">
        <v>22</v>
      </c>
      <c r="L27" s="136">
        <v>23</v>
      </c>
      <c r="M27" s="140">
        <v>0.039370138260366505</v>
      </c>
      <c r="N27" s="140">
        <v>0.10929150381077742</v>
      </c>
      <c r="O27" s="136">
        <v>43</v>
      </c>
      <c r="P27" s="136">
        <v>43</v>
      </c>
      <c r="Q27" s="141">
        <v>0.13262318040996476</v>
      </c>
      <c r="R27" s="141">
        <v>0.3681619488180622</v>
      </c>
      <c r="S27" s="142">
        <v>23</v>
      </c>
      <c r="T27" s="142">
        <v>26</v>
      </c>
    </row>
    <row r="28" spans="1:20" ht="12" customHeight="1">
      <c r="A28" s="3" t="s">
        <v>100</v>
      </c>
      <c r="B28" s="135">
        <v>60</v>
      </c>
      <c r="C28" s="135">
        <v>340</v>
      </c>
      <c r="D28" s="135">
        <v>190</v>
      </c>
      <c r="E28" s="135">
        <v>190</v>
      </c>
      <c r="F28" s="135">
        <v>360</v>
      </c>
      <c r="G28" s="136">
        <v>1140</v>
      </c>
      <c r="H28" s="144">
        <v>0.8947368421052632</v>
      </c>
      <c r="I28" s="138">
        <v>0.000415694787649246</v>
      </c>
      <c r="J28" s="139">
        <v>0.0004137570592761429</v>
      </c>
      <c r="K28" s="136">
        <v>37</v>
      </c>
      <c r="L28" s="136">
        <v>39</v>
      </c>
      <c r="M28" s="140">
        <v>0.17637453328113953</v>
      </c>
      <c r="N28" s="140">
        <v>0.5585193553902752</v>
      </c>
      <c r="O28" s="136">
        <v>30</v>
      </c>
      <c r="P28" s="136">
        <v>33</v>
      </c>
      <c r="Q28" s="141">
        <v>0.015118491174580776</v>
      </c>
      <c r="R28" s="141">
        <v>0.047875222052839124</v>
      </c>
      <c r="S28" s="142">
        <v>35</v>
      </c>
      <c r="T28" s="142">
        <v>39</v>
      </c>
    </row>
    <row r="29" spans="1:20" ht="12" customHeight="1">
      <c r="A29" s="3" t="s">
        <v>27</v>
      </c>
      <c r="B29" s="135">
        <v>110</v>
      </c>
      <c r="C29" s="135">
        <v>80</v>
      </c>
      <c r="D29" s="135">
        <v>70</v>
      </c>
      <c r="E29" s="135">
        <v>100</v>
      </c>
      <c r="F29" s="135">
        <v>70</v>
      </c>
      <c r="G29" s="136">
        <v>430</v>
      </c>
      <c r="H29" s="144">
        <v>-0.3</v>
      </c>
      <c r="I29" s="138">
        <v>8.082954204290894E-05</v>
      </c>
      <c r="J29" s="139">
        <v>0.0001560662592006504</v>
      </c>
      <c r="K29" s="136">
        <v>44</v>
      </c>
      <c r="L29" s="136">
        <v>43</v>
      </c>
      <c r="M29" s="140">
        <v>1.8820239823627465</v>
      </c>
      <c r="N29" s="140">
        <v>11.561004463085442</v>
      </c>
      <c r="O29" s="136">
        <v>10</v>
      </c>
      <c r="P29" s="136">
        <v>6</v>
      </c>
      <c r="Q29" s="141" t="s">
        <v>180</v>
      </c>
      <c r="R29" s="141" t="s">
        <v>180</v>
      </c>
      <c r="S29" s="142" t="s">
        <v>180</v>
      </c>
      <c r="T29" s="142" t="s">
        <v>180</v>
      </c>
    </row>
    <row r="30" spans="1:20" ht="12" customHeight="1">
      <c r="A30" s="3" t="s">
        <v>101</v>
      </c>
      <c r="B30" s="135">
        <v>370</v>
      </c>
      <c r="C30" s="135">
        <v>410</v>
      </c>
      <c r="D30" s="135">
        <v>530</v>
      </c>
      <c r="E30" s="135">
        <v>280</v>
      </c>
      <c r="F30" s="135">
        <v>390</v>
      </c>
      <c r="G30" s="136">
        <v>1980</v>
      </c>
      <c r="H30" s="144">
        <v>0.39285714285714285</v>
      </c>
      <c r="I30" s="138">
        <v>0.0004503360199533498</v>
      </c>
      <c r="J30" s="139">
        <v>0.0007186306819006692</v>
      </c>
      <c r="K30" s="136">
        <v>36</v>
      </c>
      <c r="L30" s="136">
        <v>34</v>
      </c>
      <c r="M30" s="140">
        <v>0.12964188589719</v>
      </c>
      <c r="N30" s="140">
        <v>0.6581818822472724</v>
      </c>
      <c r="O30" s="136">
        <v>33</v>
      </c>
      <c r="P30" s="136">
        <v>32</v>
      </c>
      <c r="Q30" s="141">
        <v>0.014849619050157444</v>
      </c>
      <c r="R30" s="141">
        <v>0.07539037363926088</v>
      </c>
      <c r="S30" s="142">
        <v>36</v>
      </c>
      <c r="T30" s="142">
        <v>33</v>
      </c>
    </row>
    <row r="31" spans="1:20" ht="12" customHeight="1">
      <c r="A31" s="3" t="s">
        <v>28</v>
      </c>
      <c r="B31" s="135">
        <v>740</v>
      </c>
      <c r="C31" s="135">
        <v>2080</v>
      </c>
      <c r="D31" s="135">
        <v>2000</v>
      </c>
      <c r="E31" s="135">
        <v>990</v>
      </c>
      <c r="F31" s="135">
        <v>970</v>
      </c>
      <c r="G31" s="136">
        <v>6780</v>
      </c>
      <c r="H31" s="144">
        <v>-0.020202020202020204</v>
      </c>
      <c r="I31" s="138">
        <v>0.0011200665111660239</v>
      </c>
      <c r="J31" s="139">
        <v>0.002460765668326534</v>
      </c>
      <c r="K31" s="136">
        <v>31</v>
      </c>
      <c r="L31" s="136">
        <v>29</v>
      </c>
      <c r="M31" s="140">
        <v>1.8071357643345922</v>
      </c>
      <c r="N31" s="140">
        <v>12.631320084730449</v>
      </c>
      <c r="O31" s="136">
        <v>11</v>
      </c>
      <c r="P31" s="136">
        <v>3</v>
      </c>
      <c r="Q31" s="141">
        <v>0.010273965348139142</v>
      </c>
      <c r="R31" s="141">
        <v>0.07181184026843648</v>
      </c>
      <c r="S31" s="142">
        <v>38</v>
      </c>
      <c r="T31" s="142">
        <v>35</v>
      </c>
    </row>
    <row r="32" spans="1:20" ht="12" customHeight="1">
      <c r="A32" s="3" t="s">
        <v>102</v>
      </c>
      <c r="B32" s="135">
        <v>140</v>
      </c>
      <c r="C32" s="135">
        <v>1860</v>
      </c>
      <c r="D32" s="135">
        <v>2060</v>
      </c>
      <c r="E32" s="135">
        <v>2200</v>
      </c>
      <c r="F32" s="135">
        <v>1280</v>
      </c>
      <c r="G32" s="136">
        <v>7540</v>
      </c>
      <c r="H32" s="144">
        <v>-0.41818181818181815</v>
      </c>
      <c r="I32" s="138">
        <v>0.0014780259116417634</v>
      </c>
      <c r="J32" s="139">
        <v>0.002736603707843963</v>
      </c>
      <c r="K32" s="136">
        <v>29</v>
      </c>
      <c r="L32" s="136">
        <v>27</v>
      </c>
      <c r="M32" s="140">
        <v>2.9757338206097463</v>
      </c>
      <c r="N32" s="140">
        <v>17.528932037029286</v>
      </c>
      <c r="O32" s="136">
        <v>5</v>
      </c>
      <c r="P32" s="136">
        <v>2</v>
      </c>
      <c r="Q32" s="141">
        <v>0.041074614604592656</v>
      </c>
      <c r="R32" s="141">
        <v>0.2419551516551786</v>
      </c>
      <c r="S32" s="142">
        <v>30</v>
      </c>
      <c r="T32" s="142">
        <v>28</v>
      </c>
    </row>
    <row r="33" spans="1:20" ht="12" customHeight="1">
      <c r="A33" s="3" t="s">
        <v>158</v>
      </c>
      <c r="B33" s="135">
        <v>10</v>
      </c>
      <c r="C33" s="135">
        <v>240</v>
      </c>
      <c r="D33" s="135">
        <v>1530</v>
      </c>
      <c r="E33" s="135">
        <v>3550</v>
      </c>
      <c r="F33" s="135">
        <v>2310</v>
      </c>
      <c r="G33" s="136">
        <v>7640</v>
      </c>
      <c r="H33" s="137">
        <v>-0.3492957746478873</v>
      </c>
      <c r="I33" s="138">
        <v>0.002667374887415995</v>
      </c>
      <c r="J33" s="139">
        <v>0.002772898186727835</v>
      </c>
      <c r="K33" s="136">
        <v>25</v>
      </c>
      <c r="L33" s="136">
        <v>26</v>
      </c>
      <c r="M33" s="140">
        <v>3.7165629997651</v>
      </c>
      <c r="N33" s="140">
        <v>12.292009228660332</v>
      </c>
      <c r="O33" s="136">
        <v>3</v>
      </c>
      <c r="P33" s="136">
        <v>5</v>
      </c>
      <c r="Q33" s="141">
        <v>0.15124432833768733</v>
      </c>
      <c r="R33" s="141">
        <v>0.5002193370129573</v>
      </c>
      <c r="S33" s="142">
        <v>22</v>
      </c>
      <c r="T33" s="142">
        <v>22</v>
      </c>
    </row>
    <row r="34" spans="1:20" ht="12" customHeight="1">
      <c r="A34" s="3" t="s">
        <v>29</v>
      </c>
      <c r="B34" s="135">
        <v>13330</v>
      </c>
      <c r="C34" s="135">
        <v>11590</v>
      </c>
      <c r="D34" s="135">
        <v>9660</v>
      </c>
      <c r="E34" s="135">
        <v>14400</v>
      </c>
      <c r="F34" s="135">
        <v>23850</v>
      </c>
      <c r="G34" s="136">
        <v>72830</v>
      </c>
      <c r="H34" s="144">
        <v>0.65625</v>
      </c>
      <c r="I34" s="138">
        <v>0.027539779681762546</v>
      </c>
      <c r="J34" s="139">
        <v>0.02643326897112411</v>
      </c>
      <c r="K34" s="136">
        <v>10</v>
      </c>
      <c r="L34" s="136">
        <v>12</v>
      </c>
      <c r="M34" s="140">
        <v>1.419434757868534</v>
      </c>
      <c r="N34" s="140">
        <v>4.334483581365422</v>
      </c>
      <c r="O34" s="136">
        <v>15</v>
      </c>
      <c r="P34" s="136">
        <v>14</v>
      </c>
      <c r="Q34" s="141">
        <v>0.5021020919867875</v>
      </c>
      <c r="R34" s="141">
        <v>1.533253474188584</v>
      </c>
      <c r="S34" s="142">
        <v>12</v>
      </c>
      <c r="T34" s="142">
        <v>16</v>
      </c>
    </row>
    <row r="35" spans="1:20" ht="12" customHeight="1">
      <c r="A35" s="3" t="s">
        <v>46</v>
      </c>
      <c r="B35" s="135">
        <v>340</v>
      </c>
      <c r="C35" s="135">
        <v>310</v>
      </c>
      <c r="D35" s="135">
        <v>320</v>
      </c>
      <c r="E35" s="135">
        <v>290</v>
      </c>
      <c r="F35" s="135">
        <v>290</v>
      </c>
      <c r="G35" s="136">
        <v>1550</v>
      </c>
      <c r="H35" s="144">
        <v>0</v>
      </c>
      <c r="I35" s="138">
        <v>0.000334865245606337</v>
      </c>
      <c r="J35" s="139">
        <v>0.0005625644227000189</v>
      </c>
      <c r="K35" s="136">
        <v>39</v>
      </c>
      <c r="L35" s="136">
        <v>37</v>
      </c>
      <c r="M35" s="140">
        <v>0.06371737258557847</v>
      </c>
      <c r="N35" s="140">
        <v>0.34055837071602285</v>
      </c>
      <c r="O35" s="136">
        <v>39</v>
      </c>
      <c r="P35" s="136">
        <v>37</v>
      </c>
      <c r="Q35" s="141">
        <v>0.008316246791792724</v>
      </c>
      <c r="R35" s="141">
        <v>0.04444890526647836</v>
      </c>
      <c r="S35" s="142">
        <v>40</v>
      </c>
      <c r="T35" s="142">
        <v>40</v>
      </c>
    </row>
    <row r="36" spans="1:20" ht="12" customHeight="1">
      <c r="A36" s="3" t="s">
        <v>30</v>
      </c>
      <c r="B36" s="135">
        <v>9220</v>
      </c>
      <c r="C36" s="135">
        <v>8680</v>
      </c>
      <c r="D36" s="135">
        <v>10690</v>
      </c>
      <c r="E36" s="135">
        <v>13280</v>
      </c>
      <c r="F36" s="135">
        <v>12640</v>
      </c>
      <c r="G36" s="136">
        <v>54510</v>
      </c>
      <c r="H36" s="144">
        <v>-0.04819277108433735</v>
      </c>
      <c r="I36" s="138">
        <v>0.014595505877462413</v>
      </c>
      <c r="J36" s="139">
        <v>0.019784120439598728</v>
      </c>
      <c r="K36" s="136">
        <v>16</v>
      </c>
      <c r="L36" s="136">
        <v>15</v>
      </c>
      <c r="M36" s="140">
        <v>2.482362266208215</v>
      </c>
      <c r="N36" s="140">
        <v>10.705187273022927</v>
      </c>
      <c r="O36" s="136">
        <v>8</v>
      </c>
      <c r="P36" s="136">
        <v>7</v>
      </c>
      <c r="Q36" s="141">
        <v>0.18958142102073997</v>
      </c>
      <c r="R36" s="141">
        <v>0.8175698781519412</v>
      </c>
      <c r="S36" s="142">
        <v>20</v>
      </c>
      <c r="T36" s="142">
        <v>20</v>
      </c>
    </row>
    <row r="37" spans="1:20" ht="12" customHeight="1">
      <c r="A37" s="3" t="s">
        <v>31</v>
      </c>
      <c r="B37" s="135">
        <v>6530</v>
      </c>
      <c r="C37" s="135">
        <v>5090</v>
      </c>
      <c r="D37" s="135">
        <v>9170</v>
      </c>
      <c r="E37" s="135">
        <v>13760</v>
      </c>
      <c r="F37" s="135">
        <v>6810</v>
      </c>
      <c r="G37" s="136">
        <v>41360</v>
      </c>
      <c r="H37" s="144">
        <v>-0.5050872093023255</v>
      </c>
      <c r="I37" s="138">
        <v>0.00786355973303157</v>
      </c>
      <c r="J37" s="139">
        <v>0.015011396466369537</v>
      </c>
      <c r="K37" s="136">
        <v>20</v>
      </c>
      <c r="L37" s="136">
        <v>17</v>
      </c>
      <c r="M37" s="140">
        <v>0.17817643250123372</v>
      </c>
      <c r="N37" s="140">
        <v>1.0821405650882563</v>
      </c>
      <c r="O37" s="136">
        <v>29</v>
      </c>
      <c r="P37" s="136">
        <v>29</v>
      </c>
      <c r="Q37" s="141">
        <v>0.27648759256853317</v>
      </c>
      <c r="R37" s="141">
        <v>1.6792256723398726</v>
      </c>
      <c r="S37" s="142">
        <v>18</v>
      </c>
      <c r="T37" s="142">
        <v>15</v>
      </c>
    </row>
    <row r="38" spans="1:20" ht="12" customHeight="1">
      <c r="A38" s="3" t="s">
        <v>32</v>
      </c>
      <c r="B38" s="135">
        <v>160</v>
      </c>
      <c r="C38" s="135">
        <v>280</v>
      </c>
      <c r="D38" s="135">
        <v>300</v>
      </c>
      <c r="E38" s="135">
        <v>510</v>
      </c>
      <c r="F38" s="135">
        <v>440</v>
      </c>
      <c r="G38" s="136">
        <v>1690</v>
      </c>
      <c r="H38" s="144">
        <v>-0.13725490196078433</v>
      </c>
      <c r="I38" s="138">
        <v>0.0005080714071268562</v>
      </c>
      <c r="J38" s="139">
        <v>0.0006133766931374399</v>
      </c>
      <c r="K38" s="136">
        <v>34</v>
      </c>
      <c r="L38" s="136">
        <v>36</v>
      </c>
      <c r="M38" s="140">
        <v>0.04146912284511358</v>
      </c>
      <c r="N38" s="140">
        <v>0.15927913092782262</v>
      </c>
      <c r="O38" s="136">
        <v>42</v>
      </c>
      <c r="P38" s="136">
        <v>41</v>
      </c>
      <c r="Q38" s="141">
        <v>0.0169144895668353</v>
      </c>
      <c r="R38" s="141">
        <v>0.06496701674534466</v>
      </c>
      <c r="S38" s="142">
        <v>34</v>
      </c>
      <c r="T38" s="142">
        <v>37</v>
      </c>
    </row>
    <row r="39" spans="1:20" ht="12" customHeight="1">
      <c r="A39" s="3" t="s">
        <v>91</v>
      </c>
      <c r="B39" s="135">
        <v>430</v>
      </c>
      <c r="C39" s="135">
        <v>1010</v>
      </c>
      <c r="D39" s="135">
        <v>1140</v>
      </c>
      <c r="E39" s="135">
        <v>1570</v>
      </c>
      <c r="F39" s="135">
        <v>2900</v>
      </c>
      <c r="G39" s="136">
        <v>7050</v>
      </c>
      <c r="H39" s="144">
        <v>0.8471337579617835</v>
      </c>
      <c r="I39" s="138">
        <v>0.0033486524560633704</v>
      </c>
      <c r="J39" s="139">
        <v>0.002558760761312989</v>
      </c>
      <c r="K39" s="136">
        <v>24</v>
      </c>
      <c r="L39" s="136">
        <v>28</v>
      </c>
      <c r="M39" s="140">
        <v>0.058571628638262555</v>
      </c>
      <c r="N39" s="140">
        <v>0.14238964893094863</v>
      </c>
      <c r="O39" s="136">
        <v>40</v>
      </c>
      <c r="P39" s="136">
        <v>42</v>
      </c>
      <c r="Q39" s="141">
        <v>0.08022396317443456</v>
      </c>
      <c r="R39" s="141">
        <v>0.19502722082060814</v>
      </c>
      <c r="S39" s="142">
        <v>27</v>
      </c>
      <c r="T39" s="142">
        <v>29</v>
      </c>
    </row>
    <row r="40" spans="1:20" ht="12" customHeight="1">
      <c r="A40" s="3" t="s">
        <v>33</v>
      </c>
      <c r="B40" s="135">
        <v>860</v>
      </c>
      <c r="C40" s="135">
        <v>1720</v>
      </c>
      <c r="D40" s="135">
        <v>2510</v>
      </c>
      <c r="E40" s="135">
        <v>1500</v>
      </c>
      <c r="F40" s="135">
        <v>1550</v>
      </c>
      <c r="G40" s="136">
        <v>8140</v>
      </c>
      <c r="H40" s="144">
        <v>0.03333333333333333</v>
      </c>
      <c r="I40" s="138">
        <v>0.001789797002378698</v>
      </c>
      <c r="J40" s="139">
        <v>0.002954370581147196</v>
      </c>
      <c r="K40" s="136">
        <v>27</v>
      </c>
      <c r="L40" s="136">
        <v>25</v>
      </c>
      <c r="M40" s="140">
        <v>0.07162606131338721</v>
      </c>
      <c r="N40" s="140">
        <v>0.376152347800627</v>
      </c>
      <c r="O40" s="136">
        <v>38</v>
      </c>
      <c r="P40" s="136">
        <v>35</v>
      </c>
      <c r="Q40" s="141">
        <v>0.08678417056728852</v>
      </c>
      <c r="R40" s="141">
        <v>0.45575686994692166</v>
      </c>
      <c r="S40" s="142">
        <v>25</v>
      </c>
      <c r="T40" s="142">
        <v>23</v>
      </c>
    </row>
    <row r="41" spans="1:20" ht="22.5">
      <c r="A41" s="132" t="s">
        <v>253</v>
      </c>
      <c r="B41" s="135">
        <v>790</v>
      </c>
      <c r="C41" s="135">
        <v>3320</v>
      </c>
      <c r="D41" s="135">
        <v>2770</v>
      </c>
      <c r="E41" s="135">
        <v>5130</v>
      </c>
      <c r="F41" s="135">
        <v>16590</v>
      </c>
      <c r="G41" s="136">
        <v>28600</v>
      </c>
      <c r="H41" s="144">
        <v>2.2339181286549707</v>
      </c>
      <c r="I41" s="138">
        <v>0.01915660146416942</v>
      </c>
      <c r="J41" s="139">
        <v>0.010380220960787445</v>
      </c>
      <c r="K41" s="136">
        <v>12</v>
      </c>
      <c r="L41" s="136">
        <v>19</v>
      </c>
      <c r="M41" s="140">
        <v>1.7521480447865514</v>
      </c>
      <c r="N41" s="140">
        <v>3.0205807161480034</v>
      </c>
      <c r="O41" s="136">
        <v>12</v>
      </c>
      <c r="P41" s="136">
        <v>18</v>
      </c>
      <c r="Q41" s="141">
        <v>1.7298909303247063</v>
      </c>
      <c r="R41" s="141">
        <v>2.9822110070697168</v>
      </c>
      <c r="S41" s="142">
        <v>5</v>
      </c>
      <c r="T41" s="142">
        <v>8</v>
      </c>
    </row>
    <row r="42" spans="1:20" ht="12" customHeight="1">
      <c r="A42" s="104" t="s">
        <v>194</v>
      </c>
      <c r="B42" s="146">
        <v>270</v>
      </c>
      <c r="C42" s="146">
        <v>190</v>
      </c>
      <c r="D42" s="146">
        <v>50</v>
      </c>
      <c r="E42" s="146">
        <v>60</v>
      </c>
      <c r="F42" s="146">
        <v>100</v>
      </c>
      <c r="G42" s="147">
        <v>670</v>
      </c>
      <c r="H42" s="148">
        <v>0.6666666666666666</v>
      </c>
      <c r="I42" s="138">
        <v>0.00011547077434701277</v>
      </c>
      <c r="J42" s="149">
        <v>0.00024317300852194363</v>
      </c>
      <c r="K42" s="149" t="s">
        <v>180</v>
      </c>
      <c r="L42" s="149" t="s">
        <v>180</v>
      </c>
      <c r="M42" s="149" t="s">
        <v>180</v>
      </c>
      <c r="N42" s="149" t="s">
        <v>180</v>
      </c>
      <c r="O42" s="149" t="s">
        <v>180</v>
      </c>
      <c r="P42" s="149" t="s">
        <v>180</v>
      </c>
      <c r="Q42" s="141" t="s">
        <v>180</v>
      </c>
      <c r="R42" s="141" t="s">
        <v>180</v>
      </c>
      <c r="S42" s="142" t="s">
        <v>180</v>
      </c>
      <c r="T42" s="142" t="s">
        <v>180</v>
      </c>
    </row>
    <row r="43" spans="1:20" ht="12" customHeight="1">
      <c r="A43" s="23" t="s">
        <v>34</v>
      </c>
      <c r="B43" s="135">
        <v>540</v>
      </c>
      <c r="C43" s="135">
        <v>320</v>
      </c>
      <c r="D43" s="135">
        <v>550</v>
      </c>
      <c r="E43" s="135">
        <v>280</v>
      </c>
      <c r="F43" s="135">
        <v>230</v>
      </c>
      <c r="G43" s="136">
        <v>1920</v>
      </c>
      <c r="H43" s="144">
        <v>-0.17857142857142858</v>
      </c>
      <c r="I43" s="138">
        <v>0.0002655827809981294</v>
      </c>
      <c r="J43" s="139">
        <v>0.000696853994570346</v>
      </c>
      <c r="K43" s="136">
        <v>40</v>
      </c>
      <c r="L43" s="136">
        <v>35</v>
      </c>
      <c r="M43" s="140">
        <v>0.042169693044970855</v>
      </c>
      <c r="N43" s="140">
        <v>0.35202526367975673</v>
      </c>
      <c r="O43" s="136">
        <v>41</v>
      </c>
      <c r="P43" s="136">
        <v>36</v>
      </c>
      <c r="Q43" s="141">
        <v>0.008368383519378264</v>
      </c>
      <c r="R43" s="141">
        <v>0.06985781024872291</v>
      </c>
      <c r="S43" s="142">
        <v>39</v>
      </c>
      <c r="T43" s="142">
        <v>36</v>
      </c>
    </row>
    <row r="44" spans="1:20" ht="12" customHeight="1">
      <c r="A44" s="23" t="s">
        <v>35</v>
      </c>
      <c r="B44" s="135">
        <v>250</v>
      </c>
      <c r="C44" s="135">
        <v>310</v>
      </c>
      <c r="D44" s="135">
        <v>260</v>
      </c>
      <c r="E44" s="135">
        <v>240</v>
      </c>
      <c r="F44" s="135">
        <v>360</v>
      </c>
      <c r="G44" s="136">
        <v>1420</v>
      </c>
      <c r="H44" s="144">
        <v>0.5</v>
      </c>
      <c r="I44" s="138">
        <v>0.000415694787649246</v>
      </c>
      <c r="J44" s="139">
        <v>0.000515381600150985</v>
      </c>
      <c r="K44" s="136">
        <v>37</v>
      </c>
      <c r="L44" s="136">
        <v>38</v>
      </c>
      <c r="M44" s="140">
        <v>0.17344449198108297</v>
      </c>
      <c r="N44" s="140">
        <v>0.6841421628142718</v>
      </c>
      <c r="O44" s="136">
        <v>31</v>
      </c>
      <c r="P44" s="136">
        <v>31</v>
      </c>
      <c r="Q44" s="141">
        <v>0.012353050173972124</v>
      </c>
      <c r="R44" s="141">
        <v>0.04872592013066782</v>
      </c>
      <c r="S44" s="142">
        <v>37</v>
      </c>
      <c r="T44" s="142">
        <v>38</v>
      </c>
    </row>
    <row r="45" spans="1:20" ht="12" customHeight="1">
      <c r="A45" s="23" t="s">
        <v>36</v>
      </c>
      <c r="B45" s="135">
        <v>2740</v>
      </c>
      <c r="C45" s="135">
        <v>3410</v>
      </c>
      <c r="D45" s="135">
        <v>2580</v>
      </c>
      <c r="E45" s="135">
        <v>4510</v>
      </c>
      <c r="F45" s="135">
        <v>5900</v>
      </c>
      <c r="G45" s="136">
        <v>19140</v>
      </c>
      <c r="H45" s="144">
        <v>0.3082039911308204</v>
      </c>
      <c r="I45" s="138">
        <v>0.006812775686473754</v>
      </c>
      <c r="J45" s="139">
        <v>0.006946763258373136</v>
      </c>
      <c r="K45" s="136">
        <v>21</v>
      </c>
      <c r="L45" s="136">
        <v>21</v>
      </c>
      <c r="M45" s="140">
        <v>0.1253548125476003</v>
      </c>
      <c r="N45" s="140">
        <v>0.40665951053577454</v>
      </c>
      <c r="O45" s="136">
        <v>34</v>
      </c>
      <c r="P45" s="136">
        <v>34</v>
      </c>
      <c r="Q45" s="141">
        <v>0.18107046403142646</v>
      </c>
      <c r="R45" s="141">
        <v>0.5874048612816106</v>
      </c>
      <c r="S45" s="142">
        <v>21</v>
      </c>
      <c r="T45" s="142">
        <v>21</v>
      </c>
    </row>
    <row r="46" spans="1:27" ht="12" customHeight="1">
      <c r="A46" s="23" t="s">
        <v>37</v>
      </c>
      <c r="B46" s="135">
        <v>31820</v>
      </c>
      <c r="C46" s="135">
        <v>29650</v>
      </c>
      <c r="D46" s="135">
        <v>43890</v>
      </c>
      <c r="E46" s="135">
        <v>54260</v>
      </c>
      <c r="F46" s="135">
        <v>75090</v>
      </c>
      <c r="G46" s="136">
        <v>234710</v>
      </c>
      <c r="H46" s="144">
        <v>0.3838923700700332</v>
      </c>
      <c r="I46" s="138">
        <v>0.08670700445717189</v>
      </c>
      <c r="J46" s="139">
        <v>0.08518677138833641</v>
      </c>
      <c r="K46" s="136">
        <v>4</v>
      </c>
      <c r="L46" s="136">
        <v>4</v>
      </c>
      <c r="M46" s="140">
        <v>7.796486877471184</v>
      </c>
      <c r="N46" s="140">
        <v>24.369602277417254</v>
      </c>
      <c r="O46" s="136">
        <v>1</v>
      </c>
      <c r="P46" s="136">
        <v>1</v>
      </c>
      <c r="Q46" s="141">
        <v>1.6655724032685943</v>
      </c>
      <c r="R46" s="141">
        <v>5.206105989761244</v>
      </c>
      <c r="S46" s="142">
        <v>7</v>
      </c>
      <c r="T46" s="142">
        <v>5</v>
      </c>
      <c r="U46" s="36"/>
      <c r="V46" s="36"/>
      <c r="W46" s="36"/>
      <c r="X46" s="36"/>
      <c r="Y46" s="36"/>
      <c r="Z46" s="36"/>
      <c r="AA46" s="36"/>
    </row>
    <row r="47" spans="1:20" ht="12" customHeight="1">
      <c r="A47" s="23" t="s">
        <v>38</v>
      </c>
      <c r="B47" s="135">
        <v>13520</v>
      </c>
      <c r="C47" s="135">
        <v>19440</v>
      </c>
      <c r="D47" s="135">
        <v>25950</v>
      </c>
      <c r="E47" s="135">
        <v>19440</v>
      </c>
      <c r="F47" s="135">
        <v>22110</v>
      </c>
      <c r="G47" s="136">
        <v>100460</v>
      </c>
      <c r="H47" s="144">
        <v>0.13734567901234568</v>
      </c>
      <c r="I47" s="138">
        <v>0.025530588208124524</v>
      </c>
      <c r="J47" s="139">
        <v>0.036461433486738</v>
      </c>
      <c r="K47" s="136">
        <v>11</v>
      </c>
      <c r="L47" s="136">
        <v>8</v>
      </c>
      <c r="M47" s="140">
        <v>2.7102576448633324</v>
      </c>
      <c r="N47" s="140">
        <v>12.314449706149723</v>
      </c>
      <c r="O47" s="136">
        <v>6</v>
      </c>
      <c r="P47" s="136">
        <v>4</v>
      </c>
      <c r="Q47" s="141">
        <v>0.4056069520040946</v>
      </c>
      <c r="R47" s="141">
        <v>1.8429341654604858</v>
      </c>
      <c r="S47" s="142">
        <v>13</v>
      </c>
      <c r="T47" s="142">
        <v>13</v>
      </c>
    </row>
    <row r="48" spans="1:23" ht="33.75">
      <c r="A48" s="132" t="s">
        <v>193</v>
      </c>
      <c r="B48" s="135">
        <v>180</v>
      </c>
      <c r="C48" s="135">
        <v>740</v>
      </c>
      <c r="D48" s="135">
        <v>640</v>
      </c>
      <c r="E48" s="135">
        <v>1350</v>
      </c>
      <c r="F48" s="135">
        <v>1260</v>
      </c>
      <c r="G48" s="136">
        <v>4170</v>
      </c>
      <c r="H48" s="144">
        <v>-0.06666666666666667</v>
      </c>
      <c r="I48" s="138">
        <v>0.001454931756772361</v>
      </c>
      <c r="J48" s="139">
        <v>0.00151347976945747</v>
      </c>
      <c r="K48" s="136">
        <v>30</v>
      </c>
      <c r="L48" s="136">
        <v>31</v>
      </c>
      <c r="M48" s="140">
        <v>0.5975999248731523</v>
      </c>
      <c r="N48" s="140">
        <v>1.9777711799373372</v>
      </c>
      <c r="O48" s="136">
        <v>22</v>
      </c>
      <c r="P48" s="136">
        <v>25</v>
      </c>
      <c r="Q48" s="141">
        <v>0.09693724467422161</v>
      </c>
      <c r="R48" s="141">
        <v>0.3208161192789715</v>
      </c>
      <c r="S48" s="142">
        <v>24</v>
      </c>
      <c r="T48" s="142">
        <v>27</v>
      </c>
      <c r="V48" s="66"/>
      <c r="W48" s="66"/>
    </row>
    <row r="49" spans="1:21" ht="12" customHeight="1">
      <c r="A49" s="23" t="s">
        <v>52</v>
      </c>
      <c r="B49" s="135">
        <v>9230</v>
      </c>
      <c r="C49" s="135">
        <v>16020</v>
      </c>
      <c r="D49" s="135">
        <v>26470</v>
      </c>
      <c r="E49" s="135">
        <v>44810</v>
      </c>
      <c r="F49" s="135">
        <v>87820</v>
      </c>
      <c r="G49" s="136">
        <v>184350</v>
      </c>
      <c r="H49" s="144">
        <v>0.9598303950011158</v>
      </c>
      <c r="I49" s="138">
        <v>0.10140643403154662</v>
      </c>
      <c r="J49" s="139">
        <v>0.06690887182241838</v>
      </c>
      <c r="K49" s="136">
        <v>3</v>
      </c>
      <c r="L49" s="136">
        <v>5</v>
      </c>
      <c r="M49" s="140">
        <v>1.1580096369820438</v>
      </c>
      <c r="N49" s="140">
        <v>2.4308708332685014</v>
      </c>
      <c r="O49" s="136">
        <v>17</v>
      </c>
      <c r="P49" s="136">
        <v>23</v>
      </c>
      <c r="Q49" s="141">
        <v>4.404477701767409</v>
      </c>
      <c r="R49" s="141">
        <v>9.245792123899133</v>
      </c>
      <c r="S49" s="142">
        <v>1</v>
      </c>
      <c r="T49" s="142">
        <v>2</v>
      </c>
      <c r="U49" s="7"/>
    </row>
    <row r="50" spans="1:20" ht="12" customHeight="1">
      <c r="A50" s="3" t="s">
        <v>103</v>
      </c>
      <c r="B50" s="135">
        <v>22640</v>
      </c>
      <c r="C50" s="135">
        <v>25900</v>
      </c>
      <c r="D50" s="135">
        <v>27980</v>
      </c>
      <c r="E50" s="135">
        <v>29880</v>
      </c>
      <c r="F50" s="135">
        <v>31260</v>
      </c>
      <c r="G50" s="136">
        <v>137660</v>
      </c>
      <c r="H50" s="144">
        <v>0.04618473895582329</v>
      </c>
      <c r="I50" s="138">
        <v>0.03609616406087619</v>
      </c>
      <c r="J50" s="139">
        <v>0.04996297963153845</v>
      </c>
      <c r="K50" s="136">
        <v>8</v>
      </c>
      <c r="L50" s="136">
        <v>7</v>
      </c>
      <c r="M50" s="140">
        <v>0.49236694208659065</v>
      </c>
      <c r="N50" s="140">
        <v>2.168241626603969</v>
      </c>
      <c r="O50" s="136">
        <v>23</v>
      </c>
      <c r="P50" s="136">
        <v>24</v>
      </c>
      <c r="Q50" s="141">
        <v>0.8150919781494856</v>
      </c>
      <c r="R50" s="141">
        <v>3.5894293573914973</v>
      </c>
      <c r="S50" s="142">
        <v>9</v>
      </c>
      <c r="T50" s="142">
        <v>7</v>
      </c>
    </row>
    <row r="51" spans="1:20" ht="12" customHeight="1">
      <c r="A51" s="4" t="s">
        <v>113</v>
      </c>
      <c r="B51" s="150">
        <v>49310</v>
      </c>
      <c r="C51" s="150">
        <v>70030</v>
      </c>
      <c r="D51" s="150">
        <v>78410</v>
      </c>
      <c r="E51" s="150">
        <v>84400</v>
      </c>
      <c r="F51" s="150">
        <v>121160</v>
      </c>
      <c r="G51" s="151">
        <v>403310</v>
      </c>
      <c r="H51" s="144">
        <v>0.43554502369668247</v>
      </c>
      <c r="I51" s="138">
        <v>0.13990439019884068</v>
      </c>
      <c r="J51" s="139">
        <v>0.14637926278654492</v>
      </c>
      <c r="K51" s="136">
        <v>2</v>
      </c>
      <c r="L51" s="136">
        <v>2</v>
      </c>
      <c r="M51" s="140">
        <v>0.3755932511832319</v>
      </c>
      <c r="N51" s="140">
        <v>1.2502518499068114</v>
      </c>
      <c r="O51" s="136">
        <v>27</v>
      </c>
      <c r="P51" s="136">
        <v>28</v>
      </c>
      <c r="Q51" s="141">
        <v>2.2441151248099187</v>
      </c>
      <c r="R51" s="141">
        <v>7.470073217126844</v>
      </c>
      <c r="S51" s="142">
        <v>3</v>
      </c>
      <c r="T51" s="142">
        <v>3</v>
      </c>
    </row>
    <row r="52" spans="1:20" ht="12" customHeight="1">
      <c r="A52" s="3" t="s">
        <v>200</v>
      </c>
      <c r="B52" s="29">
        <v>240700</v>
      </c>
      <c r="C52" s="29">
        <v>284850</v>
      </c>
      <c r="D52" s="29">
        <v>301010</v>
      </c>
      <c r="E52" s="29">
        <v>396860</v>
      </c>
      <c r="F52" s="29">
        <v>570820</v>
      </c>
      <c r="G52" s="29">
        <v>1794240</v>
      </c>
      <c r="H52" s="153">
        <v>0.43834097666683464</v>
      </c>
      <c r="I52" s="154">
        <v>0.6591302741276183</v>
      </c>
      <c r="J52" s="154">
        <v>0.6512100579259883</v>
      </c>
      <c r="K52" s="56"/>
      <c r="L52" s="56"/>
      <c r="M52" s="155">
        <v>1.1182003491370103</v>
      </c>
      <c r="N52" s="156">
        <v>3.5148029053564858</v>
      </c>
      <c r="O52" s="56"/>
      <c r="P52" s="60"/>
      <c r="Q52" s="56"/>
      <c r="R52" s="60"/>
      <c r="S52" s="56"/>
      <c r="T52" s="60"/>
    </row>
    <row r="53" spans="1:20" ht="12" customHeight="1">
      <c r="A53" s="3" t="s">
        <v>121</v>
      </c>
      <c r="B53" s="29">
        <v>50080</v>
      </c>
      <c r="C53" s="29">
        <v>45310</v>
      </c>
      <c r="D53" s="29">
        <v>63800</v>
      </c>
      <c r="E53" s="29">
        <v>78290</v>
      </c>
      <c r="F53" s="29">
        <v>106230</v>
      </c>
      <c r="G53" s="29">
        <v>343710</v>
      </c>
      <c r="H53" s="139">
        <v>0.35687827308723974</v>
      </c>
      <c r="I53" s="139">
        <v>0.12266460358883166</v>
      </c>
      <c r="J53" s="139">
        <v>0.12474775337175709</v>
      </c>
      <c r="K53" s="57"/>
      <c r="L53" s="57"/>
      <c r="M53" s="157">
        <v>4.0638866081145135</v>
      </c>
      <c r="N53" s="140">
        <v>13.148813575026258</v>
      </c>
      <c r="O53" s="61"/>
      <c r="P53" s="58"/>
      <c r="Q53" s="61"/>
      <c r="R53" s="58"/>
      <c r="S53" s="61"/>
      <c r="T53" s="58"/>
    </row>
    <row r="54" spans="1:20" ht="12" customHeight="1">
      <c r="A54" s="3" t="s">
        <v>166</v>
      </c>
      <c r="B54" s="29">
        <v>35760</v>
      </c>
      <c r="C54" s="29">
        <v>73030</v>
      </c>
      <c r="D54" s="29">
        <v>59990</v>
      </c>
      <c r="E54" s="29">
        <v>87550</v>
      </c>
      <c r="F54" s="29">
        <v>170710</v>
      </c>
      <c r="G54" s="29">
        <v>427040</v>
      </c>
      <c r="H54" s="139">
        <v>0.9498572244431753</v>
      </c>
      <c r="I54" s="139">
        <v>0.1971201588877855</v>
      </c>
      <c r="J54" s="139">
        <v>0.15499194262568777</v>
      </c>
      <c r="K54" s="57"/>
      <c r="L54" s="57"/>
      <c r="M54" s="157">
        <v>0.811047189629318</v>
      </c>
      <c r="N54" s="140">
        <v>2.0288769952510335</v>
      </c>
      <c r="O54" s="61"/>
      <c r="P54" s="58"/>
      <c r="Q54" s="61"/>
      <c r="R54" s="58"/>
      <c r="S54" s="61"/>
      <c r="T54" s="58"/>
    </row>
    <row r="55" spans="1:20" ht="12" customHeight="1">
      <c r="A55" s="3" t="s">
        <v>167</v>
      </c>
      <c r="B55" s="29">
        <v>1300</v>
      </c>
      <c r="C55" s="29">
        <v>5270</v>
      </c>
      <c r="D55" s="29">
        <v>6390</v>
      </c>
      <c r="E55" s="29">
        <v>11400</v>
      </c>
      <c r="F55" s="29">
        <v>20920</v>
      </c>
      <c r="G55" s="29">
        <v>45280</v>
      </c>
      <c r="H55" s="139">
        <v>0.8350877192982457</v>
      </c>
      <c r="I55" s="139">
        <v>0.024156485993395073</v>
      </c>
      <c r="J55" s="139">
        <v>0.016434140038617324</v>
      </c>
      <c r="K55" s="57"/>
      <c r="L55" s="57"/>
      <c r="M55" s="157">
        <v>0.9351502784709452</v>
      </c>
      <c r="N55" s="140">
        <v>2.0240728780671318</v>
      </c>
      <c r="O55" s="61"/>
      <c r="P55" s="58"/>
      <c r="Q55" s="61"/>
      <c r="R55" s="58"/>
      <c r="S55" s="61"/>
      <c r="T55" s="58"/>
    </row>
    <row r="56" spans="1:20" ht="12" customHeight="1">
      <c r="A56" s="4" t="s">
        <v>177</v>
      </c>
      <c r="B56" s="152">
        <v>273870</v>
      </c>
      <c r="C56" s="152">
        <v>333510</v>
      </c>
      <c r="D56" s="152">
        <v>369310</v>
      </c>
      <c r="E56" s="152">
        <v>485020</v>
      </c>
      <c r="F56" s="152">
        <v>714260</v>
      </c>
      <c r="G56" s="152">
        <v>2175970</v>
      </c>
      <c r="H56" s="158">
        <v>0.47264030349263947</v>
      </c>
      <c r="I56" s="158">
        <v>0.8247615528509734</v>
      </c>
      <c r="J56" s="158">
        <v>0.7897569721693936</v>
      </c>
      <c r="K56" s="57"/>
      <c r="L56" s="58"/>
      <c r="M56" s="140">
        <v>1.1536200616431338</v>
      </c>
      <c r="N56" s="159">
        <v>3.514466224531137</v>
      </c>
      <c r="O56" s="62"/>
      <c r="P56" s="58"/>
      <c r="Q56" s="62"/>
      <c r="R56" s="58"/>
      <c r="S56" s="62"/>
      <c r="T56" s="58"/>
    </row>
    <row r="57" spans="1:20" ht="12" customHeight="1">
      <c r="A57" s="3" t="s">
        <v>145</v>
      </c>
      <c r="B57" s="136">
        <v>72470</v>
      </c>
      <c r="C57" s="136">
        <v>95380</v>
      </c>
      <c r="D57" s="136">
        <v>98910</v>
      </c>
      <c r="E57" s="136">
        <v>94780</v>
      </c>
      <c r="F57" s="136">
        <v>134610</v>
      </c>
      <c r="G57" s="136">
        <v>496150</v>
      </c>
      <c r="H57" s="154">
        <v>0.4202363367799114</v>
      </c>
      <c r="I57" s="139">
        <v>0.1554352093485139</v>
      </c>
      <c r="J57" s="139">
        <v>0.18007505698233184</v>
      </c>
      <c r="K57" s="57"/>
      <c r="L57" s="57"/>
      <c r="M57" s="156">
        <v>0.3758924639601058</v>
      </c>
      <c r="N57" s="156">
        <v>1.3854769036015635</v>
      </c>
      <c r="O57" s="57"/>
      <c r="P57" s="58"/>
      <c r="Q57" s="57"/>
      <c r="R57" s="58"/>
      <c r="S57" s="57"/>
      <c r="T57" s="58"/>
    </row>
    <row r="58" spans="1:20" ht="12" customHeight="1">
      <c r="A58" s="3" t="s">
        <v>146</v>
      </c>
      <c r="B58" s="136">
        <v>12980</v>
      </c>
      <c r="C58" s="136">
        <v>11820</v>
      </c>
      <c r="D58" s="136">
        <v>16110</v>
      </c>
      <c r="E58" s="136">
        <v>12030</v>
      </c>
      <c r="F58" s="136">
        <v>9250</v>
      </c>
      <c r="G58" s="136">
        <v>62190</v>
      </c>
      <c r="H58" s="139">
        <v>-0.2310889443059019</v>
      </c>
      <c r="I58" s="139">
        <v>0.010681046627098682</v>
      </c>
      <c r="J58" s="139">
        <v>0.022571536417880112</v>
      </c>
      <c r="K58" s="57"/>
      <c r="L58" s="57"/>
      <c r="M58" s="140">
        <v>0.3282293026230879</v>
      </c>
      <c r="N58" s="140">
        <v>2.2067654410951176</v>
      </c>
      <c r="O58" s="57"/>
      <c r="P58" s="58"/>
      <c r="Q58" s="57"/>
      <c r="R58" s="58"/>
      <c r="S58" s="57"/>
      <c r="T58" s="58"/>
    </row>
    <row r="59" spans="1:20" ht="12" customHeight="1">
      <c r="A59" s="3" t="s">
        <v>164</v>
      </c>
      <c r="B59" s="136">
        <v>1630</v>
      </c>
      <c r="C59" s="136">
        <v>2880</v>
      </c>
      <c r="D59" s="136">
        <v>3690</v>
      </c>
      <c r="E59" s="136">
        <v>4830</v>
      </c>
      <c r="F59" s="136">
        <v>7900</v>
      </c>
      <c r="G59" s="136">
        <v>20930</v>
      </c>
      <c r="H59" s="139">
        <v>0.6356107660455487</v>
      </c>
      <c r="I59" s="139">
        <v>0.009122191173414009</v>
      </c>
      <c r="J59" s="139">
        <v>0.007596434430394448</v>
      </c>
      <c r="K59" s="57"/>
      <c r="L59" s="58"/>
      <c r="M59" s="160">
        <v>0.04475620597766833</v>
      </c>
      <c r="N59" s="161">
        <v>0.11857561912817698</v>
      </c>
      <c r="O59" s="62"/>
      <c r="P59" s="58"/>
      <c r="Q59" s="62"/>
      <c r="R59" s="58"/>
      <c r="S59" s="62"/>
      <c r="T59" s="58"/>
    </row>
    <row r="60" spans="1:20" ht="12" customHeight="1">
      <c r="A60" s="18" t="s">
        <v>176</v>
      </c>
      <c r="B60" s="162">
        <v>360950</v>
      </c>
      <c r="C60" s="162">
        <v>443590</v>
      </c>
      <c r="D60" s="162">
        <v>488020</v>
      </c>
      <c r="E60" s="162">
        <v>596660</v>
      </c>
      <c r="F60" s="162">
        <v>866020</v>
      </c>
      <c r="G60" s="162">
        <v>2755240</v>
      </c>
      <c r="H60" s="163">
        <v>0.4514463848758087</v>
      </c>
      <c r="I60" s="164"/>
      <c r="J60" s="165"/>
      <c r="K60" s="59"/>
      <c r="L60" s="59"/>
      <c r="M60" s="160">
        <v>0.732705828264355</v>
      </c>
      <c r="N60" s="160">
        <v>2.3311013674823693</v>
      </c>
      <c r="O60" s="59"/>
      <c r="P60" s="63"/>
      <c r="Q60" s="59"/>
      <c r="R60" s="63"/>
      <c r="S60" s="59"/>
      <c r="T60" s="63"/>
    </row>
    <row r="61" spans="1:20" ht="12" customHeight="1">
      <c r="A61" s="26"/>
      <c r="B61" s="168"/>
      <c r="C61" s="168"/>
      <c r="D61" s="98"/>
      <c r="E61" s="98"/>
      <c r="F61" s="98"/>
      <c r="G61" s="51"/>
      <c r="H61" s="64"/>
      <c r="I61" s="169"/>
      <c r="J61" s="26"/>
      <c r="K61" s="26"/>
      <c r="L61" s="26"/>
      <c r="M61" s="26"/>
      <c r="N61" s="26"/>
      <c r="O61" s="26"/>
      <c r="P61" s="26"/>
      <c r="Q61" s="26"/>
      <c r="R61" s="26"/>
      <c r="S61" s="26"/>
      <c r="T61" s="26"/>
    </row>
    <row r="62" spans="1:20" ht="12" customHeight="1">
      <c r="A62" s="9" t="s">
        <v>44</v>
      </c>
      <c r="B62" s="105"/>
      <c r="C62" s="169"/>
      <c r="D62" s="168"/>
      <c r="E62" s="51"/>
      <c r="F62" s="51"/>
      <c r="G62" s="169"/>
      <c r="H62" s="26"/>
      <c r="I62" s="26"/>
      <c r="J62" s="26"/>
      <c r="K62" s="26"/>
      <c r="L62" s="26"/>
      <c r="M62" s="26"/>
      <c r="N62" s="26"/>
      <c r="O62" s="26"/>
      <c r="P62" s="26"/>
      <c r="Q62" s="26"/>
      <c r="R62" s="26"/>
      <c r="S62" s="26"/>
      <c r="T62" s="26"/>
    </row>
    <row r="63" spans="1:20" ht="11.25">
      <c r="A63" s="5" t="s">
        <v>252</v>
      </c>
      <c r="B63" s="26"/>
      <c r="C63" s="26"/>
      <c r="D63" s="26"/>
      <c r="E63" s="26"/>
      <c r="F63" s="26"/>
      <c r="G63" s="26"/>
      <c r="H63" s="26"/>
      <c r="I63" s="26"/>
      <c r="J63" s="26"/>
      <c r="K63" s="26"/>
      <c r="L63" s="26"/>
      <c r="M63" s="26"/>
      <c r="N63" s="26"/>
      <c r="O63" s="26"/>
      <c r="P63" s="26"/>
      <c r="Q63" s="26"/>
      <c r="R63" s="26"/>
      <c r="S63" s="26"/>
      <c r="T63" s="26"/>
    </row>
    <row r="64" spans="1:20" ht="11.25">
      <c r="A64" s="5" t="s">
        <v>241</v>
      </c>
      <c r="B64" s="26"/>
      <c r="C64" s="26"/>
      <c r="D64" s="26"/>
      <c r="E64" s="26"/>
      <c r="F64" s="26"/>
      <c r="G64" s="26"/>
      <c r="H64" s="26"/>
      <c r="I64" s="26"/>
      <c r="J64" s="26"/>
      <c r="K64" s="26"/>
      <c r="L64" s="26"/>
      <c r="M64" s="26"/>
      <c r="N64" s="26"/>
      <c r="O64" s="26"/>
      <c r="P64" s="26"/>
      <c r="Q64" s="26"/>
      <c r="R64" s="26"/>
      <c r="S64" s="26"/>
      <c r="T64" s="26"/>
    </row>
    <row r="65" spans="1:20" ht="11.25">
      <c r="A65" s="5" t="s">
        <v>181</v>
      </c>
      <c r="B65" s="26"/>
      <c r="C65" s="26"/>
      <c r="D65" s="26"/>
      <c r="E65" s="26"/>
      <c r="F65" s="26"/>
      <c r="G65" s="26"/>
      <c r="H65" s="26"/>
      <c r="I65" s="26"/>
      <c r="J65" s="26"/>
      <c r="K65" s="26"/>
      <c r="L65" s="26"/>
      <c r="M65" s="26"/>
      <c r="N65" s="26"/>
      <c r="O65" s="26"/>
      <c r="P65" s="26"/>
      <c r="Q65" s="26"/>
      <c r="R65" s="26"/>
      <c r="S65" s="26"/>
      <c r="T65" s="26"/>
    </row>
    <row r="66" spans="1:20" ht="11.25">
      <c r="A66" s="5" t="s">
        <v>216</v>
      </c>
      <c r="B66" s="26"/>
      <c r="C66" s="26"/>
      <c r="D66" s="26"/>
      <c r="E66" s="26"/>
      <c r="F66" s="26"/>
      <c r="G66" s="26"/>
      <c r="H66" s="26"/>
      <c r="I66" s="26"/>
      <c r="J66" s="26"/>
      <c r="K66" s="26"/>
      <c r="L66" s="26"/>
      <c r="M66" s="26"/>
      <c r="N66" s="26"/>
      <c r="O66" s="26"/>
      <c r="P66" s="26"/>
      <c r="Q66" s="26"/>
      <c r="R66" s="26"/>
      <c r="S66" s="26"/>
      <c r="T66" s="26"/>
    </row>
    <row r="67" spans="1:20" ht="11.25">
      <c r="A67" s="39" t="s">
        <v>190</v>
      </c>
      <c r="B67" s="50"/>
      <c r="C67" s="50"/>
      <c r="D67" s="50"/>
      <c r="E67" s="50"/>
      <c r="F67" s="50"/>
      <c r="G67" s="26"/>
      <c r="H67" s="54"/>
      <c r="I67" s="131"/>
      <c r="J67" s="26"/>
      <c r="K67" s="26"/>
      <c r="L67" s="26"/>
      <c r="M67" s="26"/>
      <c r="N67" s="26"/>
      <c r="O67" s="26"/>
      <c r="P67" s="26"/>
      <c r="Q67" s="26"/>
      <c r="R67" s="26"/>
      <c r="S67" s="26"/>
      <c r="T67" s="26"/>
    </row>
    <row r="68" spans="1:20" ht="11.25">
      <c r="A68" s="5"/>
      <c r="B68" s="54"/>
      <c r="C68" s="169"/>
      <c r="D68" s="169"/>
      <c r="E68" s="169"/>
      <c r="F68" s="169"/>
      <c r="G68" s="26"/>
      <c r="H68" s="26"/>
      <c r="I68" s="26"/>
      <c r="J68" s="26"/>
      <c r="K68" s="26"/>
      <c r="L68" s="26"/>
      <c r="M68" s="26"/>
      <c r="N68" s="26"/>
      <c r="O68" s="26"/>
      <c r="P68" s="26"/>
      <c r="Q68" s="26"/>
      <c r="R68" s="26"/>
      <c r="S68" s="26"/>
      <c r="T68" s="26"/>
    </row>
    <row r="69" spans="1:20" ht="11.25">
      <c r="A69" s="5"/>
      <c r="B69" s="169"/>
      <c r="C69" s="168"/>
      <c r="D69" s="168"/>
      <c r="E69" s="168"/>
      <c r="F69" s="168"/>
      <c r="G69" s="26"/>
      <c r="H69" s="26"/>
      <c r="I69" s="26"/>
      <c r="J69" s="26"/>
      <c r="K69" s="26"/>
      <c r="L69" s="26"/>
      <c r="M69" s="26"/>
      <c r="N69" s="26"/>
      <c r="O69" s="26"/>
      <c r="P69" s="26"/>
      <c r="Q69" s="26"/>
      <c r="R69" s="26"/>
      <c r="S69" s="26"/>
      <c r="T69" s="26"/>
    </row>
    <row r="70" spans="1:20" ht="12.75">
      <c r="A70" s="74" t="s">
        <v>131</v>
      </c>
      <c r="B70" s="38"/>
      <c r="C70" s="38"/>
      <c r="D70" s="108"/>
      <c r="E70" s="108"/>
      <c r="F70" s="108"/>
      <c r="G70" s="38"/>
      <c r="H70" s="38"/>
      <c r="I70" s="38"/>
      <c r="J70" s="38"/>
      <c r="K70" s="38"/>
      <c r="L70" s="38"/>
      <c r="M70" s="38"/>
      <c r="N70" s="38"/>
      <c r="O70" s="38"/>
      <c r="P70" s="38"/>
      <c r="Q70" s="38"/>
      <c r="R70" s="38"/>
      <c r="S70" s="38"/>
      <c r="T70" s="38"/>
    </row>
    <row r="71" spans="1:20" ht="12.75">
      <c r="A71" s="74"/>
      <c r="B71" s="38"/>
      <c r="C71" s="38"/>
      <c r="D71" s="38"/>
      <c r="E71" s="38"/>
      <c r="F71" s="38"/>
      <c r="G71" s="38"/>
      <c r="H71" s="38"/>
      <c r="I71" s="38"/>
      <c r="J71" s="38"/>
      <c r="K71" s="38"/>
      <c r="L71" s="38"/>
      <c r="M71" s="38"/>
      <c r="N71" s="38"/>
      <c r="O71" s="38"/>
      <c r="P71" s="38"/>
      <c r="Q71" s="38"/>
      <c r="R71" s="38"/>
      <c r="S71" s="38"/>
      <c r="T71" s="38"/>
    </row>
    <row r="72" spans="1:20" ht="11.25">
      <c r="A72" s="37"/>
      <c r="B72" s="38"/>
      <c r="C72" s="38"/>
      <c r="D72" s="38"/>
      <c r="E72" s="38"/>
      <c r="F72" s="38"/>
      <c r="G72" s="38"/>
      <c r="H72" s="38"/>
      <c r="I72" s="38"/>
      <c r="J72" s="38"/>
      <c r="K72" s="38"/>
      <c r="L72" s="38"/>
      <c r="M72" s="38"/>
      <c r="N72" s="38"/>
      <c r="O72" s="38"/>
      <c r="P72" s="38"/>
      <c r="Q72" s="38"/>
      <c r="R72" s="38"/>
      <c r="S72" s="38"/>
      <c r="T72" s="38"/>
    </row>
    <row r="73" spans="1:20" ht="10.5" customHeight="1">
      <c r="A73" s="75" t="s">
        <v>124</v>
      </c>
      <c r="B73" s="38"/>
      <c r="C73" s="38"/>
      <c r="D73" s="38"/>
      <c r="E73" s="38"/>
      <c r="F73" s="38"/>
      <c r="G73" s="38"/>
      <c r="H73" s="38"/>
      <c r="I73" s="38"/>
      <c r="J73" s="38"/>
      <c r="K73" s="38"/>
      <c r="L73" s="38"/>
      <c r="M73" s="38"/>
      <c r="N73" s="38"/>
      <c r="O73" s="38"/>
      <c r="P73" s="38"/>
      <c r="Q73" s="38"/>
      <c r="R73" s="38"/>
      <c r="S73" s="38"/>
      <c r="T73" s="38"/>
    </row>
    <row r="74" spans="1:20" ht="11.25">
      <c r="A74" s="257" t="s">
        <v>242</v>
      </c>
      <c r="B74" s="257"/>
      <c r="C74" s="257"/>
      <c r="D74" s="257"/>
      <c r="E74" s="257"/>
      <c r="F74" s="257"/>
      <c r="G74" s="257"/>
      <c r="H74" s="257"/>
      <c r="I74" s="257"/>
      <c r="J74" s="257"/>
      <c r="K74" s="257"/>
      <c r="L74" s="257"/>
      <c r="M74" s="257"/>
      <c r="N74" s="257"/>
      <c r="O74" s="257"/>
      <c r="P74" s="257"/>
      <c r="Q74" s="257"/>
      <c r="R74" s="257"/>
      <c r="S74" s="257"/>
      <c r="T74" s="257"/>
    </row>
    <row r="75" spans="1:20" ht="12" customHeight="1">
      <c r="A75" s="37" t="s">
        <v>243</v>
      </c>
      <c r="B75" s="38"/>
      <c r="C75" s="38"/>
      <c r="D75" s="38"/>
      <c r="E75" s="38"/>
      <c r="F75" s="38"/>
      <c r="G75" s="38"/>
      <c r="H75" s="38"/>
      <c r="I75" s="38"/>
      <c r="J75" s="38"/>
      <c r="K75" s="38"/>
      <c r="L75" s="38"/>
      <c r="M75" s="38"/>
      <c r="N75" s="38"/>
      <c r="O75" s="38"/>
      <c r="P75" s="38"/>
      <c r="Q75" s="38"/>
      <c r="R75" s="38"/>
      <c r="S75" s="38"/>
      <c r="T75" s="38"/>
    </row>
    <row r="76" spans="1:20" ht="12" customHeight="1">
      <c r="A76" s="37" t="s">
        <v>171</v>
      </c>
      <c r="B76" s="38"/>
      <c r="C76" s="38"/>
      <c r="D76" s="38"/>
      <c r="E76" s="38"/>
      <c r="F76" s="38"/>
      <c r="G76" s="38"/>
      <c r="H76" s="38"/>
      <c r="I76" s="38"/>
      <c r="J76" s="38"/>
      <c r="K76" s="38"/>
      <c r="L76" s="38"/>
      <c r="M76" s="38"/>
      <c r="N76" s="38"/>
      <c r="O76" s="38"/>
      <c r="P76" s="38"/>
      <c r="Q76" s="38"/>
      <c r="R76" s="38"/>
      <c r="S76" s="38"/>
      <c r="T76" s="38"/>
    </row>
    <row r="77" spans="1:20" ht="12" customHeight="1">
      <c r="A77" s="37" t="s">
        <v>244</v>
      </c>
      <c r="B77" s="45"/>
      <c r="C77" s="45"/>
      <c r="D77" s="45"/>
      <c r="E77" s="45"/>
      <c r="F77" s="45"/>
      <c r="G77" s="45"/>
      <c r="H77" s="45"/>
      <c r="I77" s="45"/>
      <c r="J77" s="45"/>
      <c r="K77" s="45"/>
      <c r="L77" s="45"/>
      <c r="M77" s="45"/>
      <c r="N77" s="45"/>
      <c r="O77" s="45"/>
      <c r="P77" s="45"/>
      <c r="Q77" s="45"/>
      <c r="R77" s="45"/>
      <c r="S77" s="45"/>
      <c r="T77" s="45"/>
    </row>
    <row r="78" spans="1:20" ht="12" customHeight="1">
      <c r="A78" s="37" t="s">
        <v>168</v>
      </c>
      <c r="B78" s="38"/>
      <c r="C78" s="38"/>
      <c r="D78" s="38"/>
      <c r="E78" s="38"/>
      <c r="F78" s="38"/>
      <c r="G78" s="38"/>
      <c r="H78" s="38"/>
      <c r="I78" s="38"/>
      <c r="J78" s="38"/>
      <c r="K78" s="38"/>
      <c r="L78" s="38"/>
      <c r="M78" s="38"/>
      <c r="N78" s="38"/>
      <c r="O78" s="38"/>
      <c r="P78" s="38"/>
      <c r="Q78" s="38"/>
      <c r="R78" s="38"/>
      <c r="S78" s="38"/>
      <c r="T78" s="38"/>
    </row>
    <row r="79" spans="1:20" ht="12" customHeight="1">
      <c r="A79" s="37" t="s">
        <v>247</v>
      </c>
      <c r="B79" s="38"/>
      <c r="C79" s="38"/>
      <c r="D79" s="38"/>
      <c r="E79" s="38"/>
      <c r="F79" s="38"/>
      <c r="G79" s="38"/>
      <c r="H79" s="38"/>
      <c r="I79" s="38"/>
      <c r="J79" s="38"/>
      <c r="K79" s="38"/>
      <c r="L79" s="38"/>
      <c r="M79" s="38"/>
      <c r="N79" s="38"/>
      <c r="O79" s="38"/>
      <c r="P79" s="38"/>
      <c r="Q79" s="38"/>
      <c r="R79" s="38"/>
      <c r="S79" s="38"/>
      <c r="T79" s="38"/>
    </row>
    <row r="80" spans="1:20" ht="12" customHeight="1">
      <c r="A80" s="37" t="s">
        <v>245</v>
      </c>
      <c r="B80" s="38"/>
      <c r="C80" s="38"/>
      <c r="D80" s="38"/>
      <c r="E80" s="38"/>
      <c r="F80" s="38"/>
      <c r="G80" s="38"/>
      <c r="H80" s="38"/>
      <c r="I80" s="38"/>
      <c r="J80" s="38"/>
      <c r="K80" s="38"/>
      <c r="L80" s="38"/>
      <c r="M80" s="38"/>
      <c r="N80" s="38"/>
      <c r="O80" s="38"/>
      <c r="P80" s="38"/>
      <c r="Q80" s="38"/>
      <c r="R80" s="38"/>
      <c r="S80" s="38"/>
      <c r="T80" s="38"/>
    </row>
    <row r="81" spans="1:20" ht="12" customHeight="1">
      <c r="A81" s="37" t="s">
        <v>246</v>
      </c>
      <c r="B81" s="38"/>
      <c r="C81" s="38"/>
      <c r="D81" s="38"/>
      <c r="E81" s="38"/>
      <c r="F81" s="38"/>
      <c r="G81" s="38"/>
      <c r="H81" s="38"/>
      <c r="I81" s="38"/>
      <c r="J81" s="38"/>
      <c r="K81" s="38"/>
      <c r="L81" s="38"/>
      <c r="M81" s="38"/>
      <c r="N81" s="38"/>
      <c r="O81" s="38"/>
      <c r="P81" s="38"/>
      <c r="Q81" s="38"/>
      <c r="R81" s="38"/>
      <c r="S81" s="38"/>
      <c r="T81" s="38"/>
    </row>
    <row r="82" spans="1:20" ht="12" customHeight="1">
      <c r="A82" s="37" t="s">
        <v>192</v>
      </c>
      <c r="B82" s="38"/>
      <c r="C82" s="38"/>
      <c r="D82" s="38"/>
      <c r="E82" s="38"/>
      <c r="F82" s="38"/>
      <c r="G82" s="38"/>
      <c r="H82" s="38"/>
      <c r="I82" s="38"/>
      <c r="J82" s="38"/>
      <c r="K82" s="38"/>
      <c r="L82" s="38"/>
      <c r="M82" s="38"/>
      <c r="N82" s="38"/>
      <c r="O82" s="38"/>
      <c r="P82" s="38"/>
      <c r="Q82" s="38"/>
      <c r="R82" s="38"/>
      <c r="S82" s="38"/>
      <c r="T82" s="38"/>
    </row>
    <row r="83" spans="1:20" ht="12" customHeight="1">
      <c r="A83" s="130" t="s">
        <v>249</v>
      </c>
      <c r="B83" s="38"/>
      <c r="C83" s="38"/>
      <c r="D83" s="38"/>
      <c r="E83" s="38"/>
      <c r="F83" s="38"/>
      <c r="G83" s="38"/>
      <c r="H83" s="38"/>
      <c r="I83" s="38"/>
      <c r="J83" s="38"/>
      <c r="K83" s="38"/>
      <c r="L83" s="38"/>
      <c r="M83" s="38"/>
      <c r="N83" s="38"/>
      <c r="O83" s="38"/>
      <c r="P83" s="38"/>
      <c r="Q83" s="38"/>
      <c r="R83" s="38"/>
      <c r="S83" s="38"/>
      <c r="T83" s="38"/>
    </row>
    <row r="84" spans="1:20" ht="12" customHeight="1">
      <c r="A84" s="130" t="s">
        <v>299</v>
      </c>
      <c r="B84" s="38"/>
      <c r="C84" s="38"/>
      <c r="D84" s="38"/>
      <c r="E84" s="38"/>
      <c r="F84" s="38"/>
      <c r="G84" s="38"/>
      <c r="H84" s="38"/>
      <c r="I84" s="38"/>
      <c r="J84" s="38"/>
      <c r="K84" s="38"/>
      <c r="L84" s="38"/>
      <c r="M84" s="38"/>
      <c r="N84" s="38"/>
      <c r="O84" s="38"/>
      <c r="P84" s="38"/>
      <c r="Q84" s="38"/>
      <c r="R84" s="38"/>
      <c r="S84" s="38"/>
      <c r="T84" s="38"/>
    </row>
    <row r="85" spans="1:20" ht="11.25">
      <c r="A85" s="37" t="s">
        <v>248</v>
      </c>
      <c r="B85" s="38"/>
      <c r="C85" s="38"/>
      <c r="D85" s="38"/>
      <c r="E85" s="38"/>
      <c r="F85" s="38"/>
      <c r="G85" s="38"/>
      <c r="H85" s="38"/>
      <c r="I85" s="38"/>
      <c r="J85" s="38"/>
      <c r="K85" s="38"/>
      <c r="L85" s="38"/>
      <c r="M85" s="38"/>
      <c r="N85" s="38"/>
      <c r="O85" s="38"/>
      <c r="P85" s="38"/>
      <c r="Q85" s="38"/>
      <c r="R85" s="38"/>
      <c r="S85" s="38"/>
      <c r="T85" s="38"/>
    </row>
    <row r="86" spans="1:20" ht="11.25">
      <c r="A86" s="37" t="s">
        <v>182</v>
      </c>
      <c r="B86" s="38"/>
      <c r="C86" s="38"/>
      <c r="D86" s="38"/>
      <c r="E86" s="38"/>
      <c r="F86" s="38"/>
      <c r="G86" s="38"/>
      <c r="H86" s="38"/>
      <c r="I86" s="38"/>
      <c r="J86" s="38"/>
      <c r="K86" s="38"/>
      <c r="L86" s="38"/>
      <c r="M86" s="38"/>
      <c r="N86" s="38"/>
      <c r="O86" s="38"/>
      <c r="P86" s="38"/>
      <c r="Q86" s="38"/>
      <c r="R86" s="38"/>
      <c r="S86" s="38"/>
      <c r="T86" s="38"/>
    </row>
    <row r="87" spans="1:20" ht="11.25">
      <c r="A87" s="37" t="s">
        <v>250</v>
      </c>
      <c r="B87" s="38"/>
      <c r="C87" s="38"/>
      <c r="D87" s="38"/>
      <c r="E87" s="38"/>
      <c r="F87" s="38"/>
      <c r="G87" s="38"/>
      <c r="H87" s="38"/>
      <c r="I87" s="38"/>
      <c r="J87" s="38"/>
      <c r="K87" s="38"/>
      <c r="L87" s="38"/>
      <c r="M87" s="38"/>
      <c r="N87" s="38"/>
      <c r="O87" s="38"/>
      <c r="P87" s="38"/>
      <c r="Q87" s="38"/>
      <c r="R87" s="38"/>
      <c r="S87" s="38"/>
      <c r="T87" s="38"/>
    </row>
    <row r="88" spans="1:20" ht="11.25">
      <c r="A88" s="37" t="s">
        <v>185</v>
      </c>
      <c r="B88" s="38"/>
      <c r="C88" s="38"/>
      <c r="D88" s="38"/>
      <c r="E88" s="38"/>
      <c r="F88" s="38"/>
      <c r="G88" s="38"/>
      <c r="H88" s="38"/>
      <c r="I88" s="38"/>
      <c r="J88" s="38"/>
      <c r="K88" s="38"/>
      <c r="L88" s="38"/>
      <c r="M88" s="38"/>
      <c r="N88" s="38"/>
      <c r="O88" s="38"/>
      <c r="P88" s="38"/>
      <c r="Q88" s="38"/>
      <c r="R88" s="38"/>
      <c r="S88" s="38"/>
      <c r="T88" s="38"/>
    </row>
    <row r="89" spans="1:20" ht="52.5" customHeight="1">
      <c r="A89" s="257" t="s">
        <v>305</v>
      </c>
      <c r="B89" s="257"/>
      <c r="C89" s="257"/>
      <c r="D89" s="257"/>
      <c r="E89" s="257"/>
      <c r="F89" s="257"/>
      <c r="G89" s="257"/>
      <c r="H89" s="257"/>
      <c r="I89" s="257"/>
      <c r="J89" s="257"/>
      <c r="K89" s="257"/>
      <c r="L89" s="257"/>
      <c r="M89" s="257"/>
      <c r="N89" s="257"/>
      <c r="O89" s="257"/>
      <c r="P89" s="257"/>
      <c r="Q89" s="257"/>
      <c r="R89" s="257"/>
      <c r="S89" s="257"/>
      <c r="T89" s="257"/>
    </row>
    <row r="90" spans="1:20" ht="56.25" customHeight="1">
      <c r="A90" s="257" t="s">
        <v>251</v>
      </c>
      <c r="B90" s="257"/>
      <c r="C90" s="257"/>
      <c r="D90" s="257"/>
      <c r="E90" s="257"/>
      <c r="F90" s="257"/>
      <c r="G90" s="257"/>
      <c r="H90" s="257"/>
      <c r="I90" s="257"/>
      <c r="J90" s="257"/>
      <c r="K90" s="257"/>
      <c r="L90" s="257"/>
      <c r="M90" s="257"/>
      <c r="N90" s="257"/>
      <c r="O90" s="257"/>
      <c r="P90" s="257"/>
      <c r="Q90" s="257"/>
      <c r="R90" s="257"/>
      <c r="S90" s="257"/>
      <c r="T90" s="257"/>
    </row>
    <row r="91" spans="1:20" ht="12" customHeight="1">
      <c r="A91" s="39"/>
      <c r="B91" s="38"/>
      <c r="C91" s="38"/>
      <c r="D91" s="38"/>
      <c r="E91" s="38"/>
      <c r="F91" s="38"/>
      <c r="G91" s="38"/>
      <c r="H91" s="38"/>
      <c r="I91" s="38"/>
      <c r="J91" s="38"/>
      <c r="K91" s="38"/>
      <c r="L91" s="38"/>
      <c r="M91" s="38"/>
      <c r="N91" s="38"/>
      <c r="O91" s="38"/>
      <c r="P91" s="38"/>
      <c r="Q91" s="38"/>
      <c r="R91" s="38"/>
      <c r="S91" s="38"/>
      <c r="T91" s="38"/>
    </row>
    <row r="92" spans="1:20" ht="12" customHeight="1">
      <c r="A92" s="75" t="s">
        <v>125</v>
      </c>
      <c r="B92" s="38"/>
      <c r="C92" s="38"/>
      <c r="D92" s="38"/>
      <c r="E92" s="38"/>
      <c r="F92" s="38"/>
      <c r="G92" s="38"/>
      <c r="H92" s="38"/>
      <c r="I92" s="38"/>
      <c r="J92" s="38"/>
      <c r="K92" s="38"/>
      <c r="L92" s="38"/>
      <c r="M92" s="38"/>
      <c r="N92" s="38"/>
      <c r="O92" s="38"/>
      <c r="P92" s="38"/>
      <c r="Q92" s="38"/>
      <c r="R92" s="38"/>
      <c r="S92" s="38"/>
      <c r="T92" s="38"/>
    </row>
    <row r="93" spans="1:20" ht="12" customHeight="1">
      <c r="A93" s="40"/>
      <c r="B93" s="41"/>
      <c r="C93" s="41"/>
      <c r="D93" s="41"/>
      <c r="E93" s="41"/>
      <c r="F93" s="41"/>
      <c r="G93" s="41"/>
      <c r="H93" s="41"/>
      <c r="I93" s="41"/>
      <c r="J93" s="41"/>
      <c r="K93" s="41"/>
      <c r="L93" s="41"/>
      <c r="M93" s="41"/>
      <c r="N93" s="41"/>
      <c r="O93" s="41"/>
      <c r="P93" s="41"/>
      <c r="Q93" s="41"/>
      <c r="R93" s="41"/>
      <c r="S93" s="41"/>
      <c r="T93" s="41"/>
    </row>
    <row r="94" spans="1:20" ht="12" customHeight="1">
      <c r="A94" s="39" t="s">
        <v>201</v>
      </c>
      <c r="B94" s="42"/>
      <c r="C94" s="42"/>
      <c r="D94" s="42"/>
      <c r="E94" s="42"/>
      <c r="F94" s="42"/>
      <c r="G94" s="42"/>
      <c r="H94" s="42"/>
      <c r="I94" s="42"/>
      <c r="J94" s="42"/>
      <c r="K94" s="42"/>
      <c r="L94" s="42"/>
      <c r="M94" s="42"/>
      <c r="N94" s="42"/>
      <c r="O94" s="42"/>
      <c r="P94" s="42"/>
      <c r="Q94" s="42"/>
      <c r="R94" s="42"/>
      <c r="S94" s="42"/>
      <c r="T94" s="42"/>
    </row>
    <row r="95" spans="1:20" ht="12" customHeight="1">
      <c r="A95" s="44" t="s">
        <v>169</v>
      </c>
      <c r="B95" s="42"/>
      <c r="C95" s="42"/>
      <c r="D95" s="42"/>
      <c r="E95" s="42"/>
      <c r="F95" s="42"/>
      <c r="G95" s="42"/>
      <c r="H95" s="42"/>
      <c r="I95" s="42"/>
      <c r="J95" s="42"/>
      <c r="K95" s="42"/>
      <c r="L95" s="42"/>
      <c r="M95" s="42"/>
      <c r="N95" s="42"/>
      <c r="O95" s="42"/>
      <c r="P95" s="42"/>
      <c r="Q95" s="42"/>
      <c r="R95" s="42"/>
      <c r="S95" s="42"/>
      <c r="T95" s="42"/>
    </row>
    <row r="96" spans="1:20" ht="12" customHeight="1">
      <c r="A96" s="41" t="s">
        <v>165</v>
      </c>
      <c r="B96" s="38"/>
      <c r="C96" s="38"/>
      <c r="D96" s="38"/>
      <c r="E96" s="38"/>
      <c r="F96" s="38"/>
      <c r="G96" s="38"/>
      <c r="H96" s="38"/>
      <c r="I96" s="38"/>
      <c r="J96" s="38"/>
      <c r="K96" s="38"/>
      <c r="L96" s="38"/>
      <c r="M96" s="38"/>
      <c r="N96" s="38"/>
      <c r="O96" s="38"/>
      <c r="P96" s="38"/>
      <c r="Q96" s="38"/>
      <c r="R96" s="38"/>
      <c r="S96" s="38"/>
      <c r="T96" s="38"/>
    </row>
    <row r="97" spans="1:20" ht="12" customHeight="1">
      <c r="A97" s="41" t="s">
        <v>212</v>
      </c>
      <c r="B97" s="38"/>
      <c r="C97" s="38"/>
      <c r="D97" s="38"/>
      <c r="E97" s="38"/>
      <c r="F97" s="38"/>
      <c r="G97" s="38"/>
      <c r="H97" s="38"/>
      <c r="I97" s="38"/>
      <c r="J97" s="38"/>
      <c r="K97" s="38"/>
      <c r="L97" s="38"/>
      <c r="M97" s="38"/>
      <c r="N97" s="38"/>
      <c r="O97" s="38"/>
      <c r="P97" s="38"/>
      <c r="Q97" s="38"/>
      <c r="R97" s="38"/>
      <c r="S97" s="38"/>
      <c r="T97" s="38"/>
    </row>
    <row r="98" spans="1:20" ht="12" customHeight="1">
      <c r="A98" s="39" t="s">
        <v>189</v>
      </c>
      <c r="B98" s="38"/>
      <c r="C98" s="38"/>
      <c r="D98" s="38"/>
      <c r="E98" s="38"/>
      <c r="F98" s="38"/>
      <c r="G98" s="38"/>
      <c r="H98" s="38"/>
      <c r="I98" s="38"/>
      <c r="J98" s="38"/>
      <c r="K98" s="38"/>
      <c r="L98" s="38"/>
      <c r="M98" s="38"/>
      <c r="N98" s="38"/>
      <c r="O98" s="38"/>
      <c r="P98" s="38"/>
      <c r="Q98" s="38"/>
      <c r="R98" s="38"/>
      <c r="S98" s="38"/>
      <c r="T98" s="38"/>
    </row>
    <row r="99" spans="1:20" ht="12" customHeight="1">
      <c r="A99" s="39"/>
      <c r="B99" s="26"/>
      <c r="C99" s="26"/>
      <c r="D99" s="26"/>
      <c r="E99" s="26"/>
      <c r="F99" s="26"/>
      <c r="G99" s="26"/>
      <c r="H99" s="26"/>
      <c r="I99" s="26"/>
      <c r="J99" s="26"/>
      <c r="K99" s="26"/>
      <c r="L99" s="26"/>
      <c r="M99" s="26"/>
      <c r="N99" s="26"/>
      <c r="O99" s="26"/>
      <c r="P99" s="26"/>
      <c r="Q99" s="26"/>
      <c r="R99" s="26"/>
      <c r="S99" s="26"/>
      <c r="T99" s="26"/>
    </row>
    <row r="100" spans="1:20" ht="12" customHeight="1">
      <c r="A100" s="39" t="s">
        <v>240</v>
      </c>
      <c r="B100" s="170"/>
      <c r="C100" s="170"/>
      <c r="D100" s="170"/>
      <c r="E100" s="170"/>
      <c r="F100" s="170"/>
      <c r="G100" s="170"/>
      <c r="H100" s="170"/>
      <c r="I100" s="170"/>
      <c r="J100" s="170"/>
      <c r="K100" s="170"/>
      <c r="L100" s="170"/>
      <c r="M100" s="170"/>
      <c r="N100" s="170"/>
      <c r="O100" s="170"/>
      <c r="P100" s="170"/>
      <c r="Q100" s="170"/>
      <c r="R100" s="170"/>
      <c r="S100" s="170"/>
      <c r="T100" s="170"/>
    </row>
    <row r="101" spans="1:20" ht="12" customHeight="1">
      <c r="A101" s="248" t="s">
        <v>239</v>
      </c>
      <c r="B101" s="170"/>
      <c r="C101" s="170"/>
      <c r="D101" s="170"/>
      <c r="E101" s="170"/>
      <c r="F101" s="170"/>
      <c r="G101" s="170"/>
      <c r="H101" s="170"/>
      <c r="I101" s="170"/>
      <c r="J101" s="170"/>
      <c r="K101" s="170"/>
      <c r="L101" s="170"/>
      <c r="M101" s="170"/>
      <c r="N101" s="170"/>
      <c r="O101" s="170"/>
      <c r="P101" s="170"/>
      <c r="Q101" s="170"/>
      <c r="R101" s="170"/>
      <c r="S101" s="170"/>
      <c r="T101" s="170"/>
    </row>
    <row r="102" spans="1:20" ht="11.25">
      <c r="A102" s="8"/>
      <c r="B102" s="8"/>
      <c r="C102" s="8"/>
      <c r="D102" s="8"/>
      <c r="E102" s="8"/>
      <c r="F102" s="8"/>
      <c r="G102" s="8"/>
      <c r="H102" s="6"/>
      <c r="I102" s="8"/>
      <c r="J102" s="8"/>
      <c r="K102" s="8"/>
      <c r="L102" s="8"/>
      <c r="M102" s="8"/>
      <c r="N102" s="6"/>
      <c r="O102" s="6"/>
      <c r="P102" s="6"/>
      <c r="Q102" s="6"/>
      <c r="R102" s="6"/>
      <c r="S102" s="6"/>
      <c r="T102" s="6"/>
    </row>
    <row r="103" spans="1:20" ht="11.25">
      <c r="A103" s="8"/>
      <c r="B103" s="8"/>
      <c r="C103" s="8"/>
      <c r="D103" s="8"/>
      <c r="E103" s="8"/>
      <c r="F103" s="8"/>
      <c r="G103" s="8"/>
      <c r="H103" s="6"/>
      <c r="I103" s="8"/>
      <c r="J103" s="8"/>
      <c r="K103" s="8"/>
      <c r="L103" s="8"/>
      <c r="M103" s="8"/>
      <c r="N103" s="6"/>
      <c r="O103" s="6"/>
      <c r="P103" s="6"/>
      <c r="Q103" s="6"/>
      <c r="R103" s="6"/>
      <c r="S103" s="6"/>
      <c r="T103" s="6"/>
    </row>
    <row r="104" spans="1:20" ht="11.25">
      <c r="A104" s="8"/>
      <c r="B104" s="8"/>
      <c r="C104" s="8"/>
      <c r="D104" s="8"/>
      <c r="E104" s="8"/>
      <c r="F104" s="8"/>
      <c r="G104" s="8"/>
      <c r="H104" s="6"/>
      <c r="I104" s="8"/>
      <c r="J104" s="8"/>
      <c r="K104" s="8"/>
      <c r="L104" s="8"/>
      <c r="M104" s="8"/>
      <c r="N104" s="6"/>
      <c r="O104" s="6"/>
      <c r="P104" s="6"/>
      <c r="Q104" s="6"/>
      <c r="R104" s="6"/>
      <c r="S104" s="6"/>
      <c r="T104" s="6"/>
    </row>
    <row r="105" spans="1:20" ht="11.25">
      <c r="A105" s="8"/>
      <c r="B105" s="8"/>
      <c r="C105" s="8"/>
      <c r="D105" s="8"/>
      <c r="E105" s="8"/>
      <c r="F105" s="8"/>
      <c r="G105" s="8"/>
      <c r="H105" s="6"/>
      <c r="I105" s="8"/>
      <c r="J105" s="8"/>
      <c r="K105" s="8"/>
      <c r="L105" s="8"/>
      <c r="M105" s="8"/>
      <c r="N105" s="6"/>
      <c r="O105" s="6"/>
      <c r="P105" s="6"/>
      <c r="Q105" s="6"/>
      <c r="R105" s="6"/>
      <c r="S105" s="6"/>
      <c r="T105" s="6"/>
    </row>
    <row r="106" spans="1:20" ht="11.25">
      <c r="A106" s="8"/>
      <c r="B106" s="8"/>
      <c r="C106" s="8"/>
      <c r="D106" s="8"/>
      <c r="E106" s="8"/>
      <c r="F106" s="8"/>
      <c r="G106" s="8"/>
      <c r="H106" s="6"/>
      <c r="I106" s="8"/>
      <c r="J106" s="8"/>
      <c r="K106" s="8"/>
      <c r="L106" s="8"/>
      <c r="M106" s="8"/>
      <c r="N106" s="6"/>
      <c r="O106" s="6"/>
      <c r="P106" s="6"/>
      <c r="Q106" s="6"/>
      <c r="R106" s="6"/>
      <c r="S106" s="6"/>
      <c r="T106" s="6"/>
    </row>
    <row r="107" spans="1:20" ht="11.25">
      <c r="A107" s="8"/>
      <c r="B107" s="8"/>
      <c r="C107" s="8"/>
      <c r="D107" s="8"/>
      <c r="E107" s="8"/>
      <c r="F107" s="8"/>
      <c r="G107" s="8"/>
      <c r="H107" s="6"/>
      <c r="I107" s="8"/>
      <c r="J107" s="8"/>
      <c r="K107" s="8"/>
      <c r="L107" s="8"/>
      <c r="M107" s="8"/>
      <c r="N107" s="6"/>
      <c r="O107" s="6"/>
      <c r="P107" s="6"/>
      <c r="Q107" s="6"/>
      <c r="R107" s="6"/>
      <c r="S107" s="6"/>
      <c r="T107" s="6"/>
    </row>
    <row r="108" spans="1:20" ht="11.25">
      <c r="A108" s="8"/>
      <c r="B108" s="8"/>
      <c r="C108" s="8"/>
      <c r="D108" s="8"/>
      <c r="E108" s="8"/>
      <c r="F108" s="8"/>
      <c r="G108" s="8"/>
      <c r="H108" s="6"/>
      <c r="I108" s="8"/>
      <c r="J108" s="8"/>
      <c r="K108" s="8"/>
      <c r="L108" s="8"/>
      <c r="M108" s="8"/>
      <c r="N108" s="6"/>
      <c r="O108" s="6"/>
      <c r="P108" s="6"/>
      <c r="Q108" s="6"/>
      <c r="R108" s="6"/>
      <c r="S108" s="6"/>
      <c r="T108" s="6"/>
    </row>
    <row r="109" spans="1:20" ht="11.25">
      <c r="A109" s="8"/>
      <c r="B109" s="8"/>
      <c r="C109" s="8"/>
      <c r="D109" s="8"/>
      <c r="E109" s="8"/>
      <c r="F109" s="8"/>
      <c r="G109" s="8"/>
      <c r="H109" s="6"/>
      <c r="I109" s="8"/>
      <c r="J109" s="8"/>
      <c r="K109" s="8"/>
      <c r="L109" s="8"/>
      <c r="M109" s="8"/>
      <c r="N109" s="6"/>
      <c r="O109" s="6"/>
      <c r="P109" s="6"/>
      <c r="Q109" s="6"/>
      <c r="R109" s="6"/>
      <c r="S109" s="6"/>
      <c r="T109" s="6"/>
    </row>
    <row r="110" spans="1:20" ht="11.25">
      <c r="A110" s="8"/>
      <c r="B110" s="8"/>
      <c r="C110" s="8"/>
      <c r="D110" s="8"/>
      <c r="E110" s="8"/>
      <c r="F110" s="8"/>
      <c r="G110" s="8"/>
      <c r="H110" s="6"/>
      <c r="I110" s="8"/>
      <c r="J110" s="8"/>
      <c r="K110" s="8"/>
      <c r="L110" s="8"/>
      <c r="M110" s="8"/>
      <c r="N110" s="6"/>
      <c r="O110" s="6"/>
      <c r="P110" s="6"/>
      <c r="Q110" s="6"/>
      <c r="R110" s="6"/>
      <c r="S110" s="6"/>
      <c r="T110" s="6"/>
    </row>
    <row r="111" spans="1:20" ht="11.25">
      <c r="A111" s="8"/>
      <c r="B111" s="8"/>
      <c r="C111" s="8"/>
      <c r="D111" s="8"/>
      <c r="E111" s="8"/>
      <c r="F111" s="8"/>
      <c r="G111" s="8"/>
      <c r="H111" s="6"/>
      <c r="I111" s="8"/>
      <c r="J111" s="8"/>
      <c r="K111" s="8"/>
      <c r="L111" s="8"/>
      <c r="M111" s="8"/>
      <c r="N111" s="6"/>
      <c r="O111" s="6"/>
      <c r="P111" s="6"/>
      <c r="Q111" s="6"/>
      <c r="R111" s="6"/>
      <c r="S111" s="6"/>
      <c r="T111" s="6"/>
    </row>
    <row r="112" spans="1:20" ht="11.25">
      <c r="A112" s="8"/>
      <c r="B112" s="8"/>
      <c r="C112" s="8"/>
      <c r="D112" s="8"/>
      <c r="E112" s="8"/>
      <c r="F112" s="8"/>
      <c r="G112" s="8"/>
      <c r="H112" s="6"/>
      <c r="I112" s="8"/>
      <c r="J112" s="8"/>
      <c r="K112" s="8"/>
      <c r="L112" s="8"/>
      <c r="M112" s="8"/>
      <c r="N112" s="6"/>
      <c r="O112" s="6"/>
      <c r="P112" s="6"/>
      <c r="Q112" s="6"/>
      <c r="R112" s="6"/>
      <c r="S112" s="6"/>
      <c r="T112" s="6"/>
    </row>
    <row r="113" spans="1:20" ht="11.25">
      <c r="A113" s="8"/>
      <c r="B113" s="8"/>
      <c r="C113" s="8"/>
      <c r="D113" s="8"/>
      <c r="E113" s="8"/>
      <c r="F113" s="8"/>
      <c r="G113" s="8"/>
      <c r="H113" s="6"/>
      <c r="I113" s="8"/>
      <c r="J113" s="8"/>
      <c r="K113" s="8"/>
      <c r="L113" s="8"/>
      <c r="M113" s="8"/>
      <c r="N113" s="6"/>
      <c r="O113" s="6"/>
      <c r="P113" s="6"/>
      <c r="Q113" s="6"/>
      <c r="R113" s="6"/>
      <c r="S113" s="6"/>
      <c r="T113" s="6"/>
    </row>
    <row r="114" spans="1:20" ht="11.25">
      <c r="A114" s="8"/>
      <c r="B114" s="8"/>
      <c r="C114" s="8"/>
      <c r="D114" s="8"/>
      <c r="E114" s="8"/>
      <c r="F114" s="8"/>
      <c r="G114" s="8"/>
      <c r="H114" s="6"/>
      <c r="I114" s="8"/>
      <c r="J114" s="8"/>
      <c r="K114" s="8"/>
      <c r="L114" s="8"/>
      <c r="M114" s="8"/>
      <c r="N114" s="6"/>
      <c r="O114" s="6"/>
      <c r="P114" s="6"/>
      <c r="Q114" s="6"/>
      <c r="R114" s="6"/>
      <c r="S114" s="6"/>
      <c r="T114" s="6"/>
    </row>
    <row r="115" spans="1:20" ht="11.25">
      <c r="A115" s="8"/>
      <c r="B115" s="8"/>
      <c r="C115" s="8"/>
      <c r="D115" s="8"/>
      <c r="E115" s="8"/>
      <c r="F115" s="8"/>
      <c r="G115" s="8"/>
      <c r="H115" s="6"/>
      <c r="I115" s="8"/>
      <c r="J115" s="8"/>
      <c r="K115" s="8"/>
      <c r="L115" s="8"/>
      <c r="M115" s="8"/>
      <c r="N115" s="6"/>
      <c r="O115" s="6"/>
      <c r="P115" s="6"/>
      <c r="Q115" s="6"/>
      <c r="R115" s="6"/>
      <c r="S115" s="6"/>
      <c r="T115" s="6"/>
    </row>
    <row r="116" spans="1:20" ht="11.25">
      <c r="A116" s="8"/>
      <c r="B116" s="8"/>
      <c r="C116" s="8"/>
      <c r="D116" s="8"/>
      <c r="E116" s="8"/>
      <c r="F116" s="8"/>
      <c r="G116" s="8"/>
      <c r="H116" s="6"/>
      <c r="I116" s="8"/>
      <c r="J116" s="8"/>
      <c r="K116" s="8"/>
      <c r="L116" s="8"/>
      <c r="M116" s="8"/>
      <c r="N116" s="6"/>
      <c r="O116" s="6"/>
      <c r="P116" s="6"/>
      <c r="Q116" s="6"/>
      <c r="R116" s="6"/>
      <c r="S116" s="6"/>
      <c r="T116" s="6"/>
    </row>
    <row r="117" spans="1:20" ht="11.25">
      <c r="A117" s="8"/>
      <c r="B117" s="8"/>
      <c r="C117" s="8"/>
      <c r="D117" s="8"/>
      <c r="E117" s="8"/>
      <c r="F117" s="8"/>
      <c r="G117" s="8"/>
      <c r="H117" s="6"/>
      <c r="I117" s="8"/>
      <c r="J117" s="8"/>
      <c r="K117" s="8"/>
      <c r="L117" s="8"/>
      <c r="M117" s="8"/>
      <c r="N117" s="6"/>
      <c r="O117" s="6"/>
      <c r="P117" s="6"/>
      <c r="Q117" s="6"/>
      <c r="R117" s="6"/>
      <c r="S117" s="6"/>
      <c r="T117" s="6"/>
    </row>
    <row r="118" spans="1:20" ht="11.25">
      <c r="A118" s="8"/>
      <c r="B118" s="8"/>
      <c r="C118" s="8"/>
      <c r="D118" s="8"/>
      <c r="E118" s="8"/>
      <c r="F118" s="8"/>
      <c r="G118" s="8"/>
      <c r="H118" s="6"/>
      <c r="I118" s="8"/>
      <c r="J118" s="8"/>
      <c r="K118" s="8"/>
      <c r="L118" s="8"/>
      <c r="M118" s="8"/>
      <c r="N118" s="6"/>
      <c r="O118" s="6"/>
      <c r="P118" s="6"/>
      <c r="Q118" s="6"/>
      <c r="R118" s="6"/>
      <c r="S118" s="6"/>
      <c r="T118" s="6"/>
    </row>
    <row r="119" spans="1:20" ht="11.25">
      <c r="A119" s="8"/>
      <c r="B119" s="8"/>
      <c r="C119" s="8"/>
      <c r="D119" s="8"/>
      <c r="E119" s="8"/>
      <c r="F119" s="8"/>
      <c r="G119" s="8"/>
      <c r="H119" s="6"/>
      <c r="I119" s="8"/>
      <c r="J119" s="8"/>
      <c r="K119" s="8"/>
      <c r="L119" s="8"/>
      <c r="M119" s="8"/>
      <c r="N119" s="6"/>
      <c r="O119" s="6"/>
      <c r="P119" s="6"/>
      <c r="Q119" s="6"/>
      <c r="R119" s="6"/>
      <c r="S119" s="6"/>
      <c r="T119" s="6"/>
    </row>
    <row r="120" spans="1:20" ht="11.25">
      <c r="A120" s="8"/>
      <c r="H120" s="5"/>
      <c r="N120" s="5"/>
      <c r="O120" s="5"/>
      <c r="P120" s="5"/>
      <c r="Q120" s="5"/>
      <c r="R120" s="5"/>
      <c r="S120" s="5"/>
      <c r="T120" s="5"/>
    </row>
    <row r="121" spans="1:20" ht="11.25">
      <c r="A121" s="8"/>
      <c r="H121" s="5"/>
      <c r="N121" s="5"/>
      <c r="O121" s="5"/>
      <c r="P121" s="5"/>
      <c r="Q121" s="5"/>
      <c r="R121" s="5"/>
      <c r="S121" s="5"/>
      <c r="T121" s="5"/>
    </row>
    <row r="122" spans="1:20" ht="11.25">
      <c r="A122" s="8"/>
      <c r="H122" s="5"/>
      <c r="N122" s="5"/>
      <c r="O122" s="5"/>
      <c r="P122" s="5"/>
      <c r="Q122" s="5"/>
      <c r="R122" s="5"/>
      <c r="S122" s="5"/>
      <c r="T122" s="5"/>
    </row>
    <row r="123" spans="1:20" ht="11.25">
      <c r="A123" s="8"/>
      <c r="H123" s="5"/>
      <c r="N123" s="5"/>
      <c r="O123" s="5"/>
      <c r="P123" s="5"/>
      <c r="Q123" s="5"/>
      <c r="R123" s="5"/>
      <c r="S123" s="5"/>
      <c r="T123" s="5"/>
    </row>
    <row r="124" spans="8:20" ht="11.25">
      <c r="H124" s="5"/>
      <c r="N124" s="5"/>
      <c r="O124" s="5"/>
      <c r="P124" s="5"/>
      <c r="Q124" s="5"/>
      <c r="R124" s="5"/>
      <c r="S124" s="5"/>
      <c r="T124" s="5"/>
    </row>
    <row r="125" spans="8:20" ht="11.25">
      <c r="H125" s="5"/>
      <c r="N125" s="5"/>
      <c r="O125" s="5"/>
      <c r="P125" s="5"/>
      <c r="Q125" s="5"/>
      <c r="R125" s="5"/>
      <c r="S125" s="5"/>
      <c r="T125" s="5"/>
    </row>
    <row r="126" spans="8:20" ht="11.25">
      <c r="H126" s="5"/>
      <c r="N126" s="5"/>
      <c r="O126" s="5"/>
      <c r="P126" s="5"/>
      <c r="Q126" s="5"/>
      <c r="R126" s="5"/>
      <c r="S126" s="5"/>
      <c r="T126" s="5"/>
    </row>
    <row r="127" spans="8:20" ht="11.25">
      <c r="H127" s="5"/>
      <c r="N127" s="5"/>
      <c r="O127" s="5"/>
      <c r="P127" s="5"/>
      <c r="Q127" s="5"/>
      <c r="R127" s="5"/>
      <c r="S127" s="5"/>
      <c r="T127" s="5"/>
    </row>
    <row r="128" spans="8:20" ht="11.25">
      <c r="H128" s="5"/>
      <c r="N128" s="5"/>
      <c r="O128" s="5"/>
      <c r="P128" s="5"/>
      <c r="Q128" s="5"/>
      <c r="R128" s="5"/>
      <c r="S128" s="5"/>
      <c r="T128" s="5"/>
    </row>
    <row r="129" spans="8:20" ht="11.25">
      <c r="H129" s="5"/>
      <c r="N129" s="5"/>
      <c r="O129" s="5"/>
      <c r="P129" s="5"/>
      <c r="Q129" s="5"/>
      <c r="R129" s="5"/>
      <c r="S129" s="5"/>
      <c r="T129" s="5"/>
    </row>
    <row r="130" spans="8:20" ht="11.25">
      <c r="H130" s="5"/>
      <c r="N130" s="5"/>
      <c r="O130" s="5"/>
      <c r="P130" s="5"/>
      <c r="Q130" s="5"/>
      <c r="R130" s="5"/>
      <c r="S130" s="5"/>
      <c r="T130" s="5"/>
    </row>
    <row r="131" spans="8:20" ht="11.25">
      <c r="H131" s="5"/>
      <c r="N131" s="5"/>
      <c r="O131" s="5"/>
      <c r="P131" s="5"/>
      <c r="Q131" s="5"/>
      <c r="R131" s="5"/>
      <c r="S131" s="5"/>
      <c r="T131" s="5"/>
    </row>
    <row r="132" spans="8:20" ht="11.25">
      <c r="H132" s="5"/>
      <c r="N132" s="5"/>
      <c r="O132" s="5"/>
      <c r="P132" s="5"/>
      <c r="Q132" s="5"/>
      <c r="R132" s="5"/>
      <c r="S132" s="5"/>
      <c r="T132" s="5"/>
    </row>
    <row r="133" spans="8:20" ht="11.25">
      <c r="H133" s="5"/>
      <c r="N133" s="5"/>
      <c r="O133" s="5"/>
      <c r="P133" s="5"/>
      <c r="Q133" s="5"/>
      <c r="R133" s="5"/>
      <c r="S133" s="5"/>
      <c r="T133" s="5"/>
    </row>
    <row r="134" spans="8:20" ht="11.25">
      <c r="H134" s="5"/>
      <c r="N134" s="5"/>
      <c r="O134" s="5"/>
      <c r="P134" s="5"/>
      <c r="Q134" s="5"/>
      <c r="R134" s="5"/>
      <c r="S134" s="5"/>
      <c r="T134" s="5"/>
    </row>
    <row r="135" spans="8:20" ht="11.25">
      <c r="H135" s="5"/>
      <c r="N135" s="5"/>
      <c r="O135" s="5"/>
      <c r="P135" s="5"/>
      <c r="Q135" s="5"/>
      <c r="R135" s="5"/>
      <c r="S135" s="5"/>
      <c r="T135" s="5"/>
    </row>
    <row r="136" spans="8:20" ht="11.25">
      <c r="H136" s="5"/>
      <c r="N136" s="5"/>
      <c r="O136" s="5"/>
      <c r="P136" s="5"/>
      <c r="Q136" s="5"/>
      <c r="R136" s="5"/>
      <c r="S136" s="5"/>
      <c r="T136" s="5"/>
    </row>
    <row r="137" spans="8:20" ht="11.25">
      <c r="H137" s="5"/>
      <c r="N137" s="5"/>
      <c r="O137" s="5"/>
      <c r="P137" s="5"/>
      <c r="Q137" s="5"/>
      <c r="R137" s="5"/>
      <c r="S137" s="5"/>
      <c r="T137" s="5"/>
    </row>
    <row r="138" spans="8:20" ht="11.25">
      <c r="H138" s="5"/>
      <c r="N138" s="5"/>
      <c r="O138" s="5"/>
      <c r="P138" s="5"/>
      <c r="Q138" s="5"/>
      <c r="R138" s="5"/>
      <c r="S138" s="5"/>
      <c r="T138" s="5"/>
    </row>
    <row r="139" spans="8:20" ht="11.25">
      <c r="H139" s="5"/>
      <c r="N139" s="5"/>
      <c r="O139" s="5"/>
      <c r="P139" s="5"/>
      <c r="Q139" s="5"/>
      <c r="R139" s="5"/>
      <c r="S139" s="5"/>
      <c r="T139" s="5"/>
    </row>
    <row r="140" spans="8:20" ht="11.25">
      <c r="H140" s="5"/>
      <c r="N140" s="5"/>
      <c r="O140" s="5"/>
      <c r="P140" s="5"/>
      <c r="Q140" s="5"/>
      <c r="R140" s="5"/>
      <c r="S140" s="5"/>
      <c r="T140" s="5"/>
    </row>
    <row r="141" spans="8:20" ht="11.25">
      <c r="H141" s="5"/>
      <c r="N141" s="5"/>
      <c r="O141" s="5"/>
      <c r="P141" s="5"/>
      <c r="Q141" s="5"/>
      <c r="R141" s="5"/>
      <c r="S141" s="5"/>
      <c r="T141" s="5"/>
    </row>
    <row r="142" spans="8:20" ht="11.25">
      <c r="H142" s="5"/>
      <c r="N142" s="5"/>
      <c r="O142" s="5"/>
      <c r="P142" s="5"/>
      <c r="Q142" s="5"/>
      <c r="R142" s="5"/>
      <c r="S142" s="5"/>
      <c r="T142" s="5"/>
    </row>
    <row r="143" spans="8:20" ht="11.25">
      <c r="H143" s="5"/>
      <c r="N143" s="5"/>
      <c r="O143" s="5"/>
      <c r="P143" s="5"/>
      <c r="Q143" s="5"/>
      <c r="R143" s="5"/>
      <c r="S143" s="5"/>
      <c r="T143" s="5"/>
    </row>
    <row r="144" spans="8:20" ht="11.25">
      <c r="H144" s="5"/>
      <c r="N144" s="5"/>
      <c r="O144" s="5"/>
      <c r="P144" s="5"/>
      <c r="Q144" s="5"/>
      <c r="R144" s="5"/>
      <c r="S144" s="5"/>
      <c r="T144" s="5"/>
    </row>
    <row r="145" spans="8:20" ht="11.25">
      <c r="H145" s="5"/>
      <c r="N145" s="5"/>
      <c r="O145" s="5"/>
      <c r="P145" s="5"/>
      <c r="Q145" s="5"/>
      <c r="R145" s="5"/>
      <c r="S145" s="5"/>
      <c r="T145" s="5"/>
    </row>
    <row r="146" spans="8:20" ht="11.25">
      <c r="H146" s="5"/>
      <c r="N146" s="5"/>
      <c r="O146" s="5"/>
      <c r="P146" s="5"/>
      <c r="Q146" s="5"/>
      <c r="R146" s="5"/>
      <c r="S146" s="5"/>
      <c r="T146" s="5"/>
    </row>
    <row r="147" spans="8:20" ht="11.25">
      <c r="H147" s="5"/>
      <c r="N147" s="5"/>
      <c r="O147" s="5"/>
      <c r="P147" s="5"/>
      <c r="Q147" s="5"/>
      <c r="R147" s="5"/>
      <c r="S147" s="5"/>
      <c r="T147" s="5"/>
    </row>
    <row r="148" spans="8:20" ht="11.25">
      <c r="H148" s="5"/>
      <c r="N148" s="5"/>
      <c r="O148" s="5"/>
      <c r="P148" s="5"/>
      <c r="Q148" s="5"/>
      <c r="R148" s="5"/>
      <c r="S148" s="5"/>
      <c r="T148" s="5"/>
    </row>
    <row r="149" spans="8:20" ht="11.25">
      <c r="H149" s="5"/>
      <c r="N149" s="5"/>
      <c r="O149" s="5"/>
      <c r="P149" s="5"/>
      <c r="Q149" s="5"/>
      <c r="R149" s="5"/>
      <c r="S149" s="5"/>
      <c r="T149" s="5"/>
    </row>
    <row r="150" spans="8:20" ht="11.25">
      <c r="H150" s="5"/>
      <c r="N150" s="5"/>
      <c r="O150" s="5"/>
      <c r="P150" s="5"/>
      <c r="Q150" s="5"/>
      <c r="R150" s="5"/>
      <c r="S150" s="5"/>
      <c r="T150" s="5"/>
    </row>
    <row r="151" spans="8:20" ht="11.25">
      <c r="H151" s="5"/>
      <c r="N151" s="5"/>
      <c r="O151" s="5"/>
      <c r="P151" s="5"/>
      <c r="Q151" s="5"/>
      <c r="R151" s="5"/>
      <c r="S151" s="5"/>
      <c r="T151" s="5"/>
    </row>
    <row r="152" spans="8:20" ht="11.25">
      <c r="H152" s="5"/>
      <c r="N152" s="5"/>
      <c r="O152" s="5"/>
      <c r="P152" s="5"/>
      <c r="Q152" s="5"/>
      <c r="R152" s="5"/>
      <c r="S152" s="5"/>
      <c r="T152" s="5"/>
    </row>
    <row r="153" spans="8:20" ht="11.25">
      <c r="H153" s="5"/>
      <c r="N153" s="5"/>
      <c r="O153" s="5"/>
      <c r="P153" s="5"/>
      <c r="Q153" s="5"/>
      <c r="R153" s="5"/>
      <c r="S153" s="5"/>
      <c r="T153" s="5"/>
    </row>
    <row r="154" spans="8:20" ht="11.25">
      <c r="H154" s="5"/>
      <c r="N154" s="5"/>
      <c r="O154" s="5"/>
      <c r="P154" s="5"/>
      <c r="Q154" s="5"/>
      <c r="R154" s="5"/>
      <c r="S154" s="5"/>
      <c r="T154" s="5"/>
    </row>
    <row r="155" spans="8:20" ht="11.25">
      <c r="H155" s="5"/>
      <c r="N155" s="5"/>
      <c r="O155" s="5"/>
      <c r="P155" s="5"/>
      <c r="Q155" s="5"/>
      <c r="R155" s="5"/>
      <c r="S155" s="5"/>
      <c r="T155" s="5"/>
    </row>
    <row r="156" spans="8:20" ht="11.25">
      <c r="H156" s="5"/>
      <c r="N156" s="5"/>
      <c r="O156" s="5"/>
      <c r="P156" s="5"/>
      <c r="Q156" s="5"/>
      <c r="R156" s="5"/>
      <c r="S156" s="5"/>
      <c r="T156" s="5"/>
    </row>
    <row r="157" spans="8:20" ht="11.25">
      <c r="H157" s="5"/>
      <c r="N157" s="5"/>
      <c r="O157" s="5"/>
      <c r="P157" s="5"/>
      <c r="Q157" s="5"/>
      <c r="R157" s="5"/>
      <c r="S157" s="5"/>
      <c r="T157" s="5"/>
    </row>
  </sheetData>
  <sheetProtection/>
  <mergeCells count="3">
    <mergeCell ref="A74:T74"/>
    <mergeCell ref="A89:T89"/>
    <mergeCell ref="A90:T90"/>
  </mergeCells>
  <printOptions gridLines="1" horizontalCentered="1"/>
  <pageMargins left="0.1968503937007874" right="0.1968503937007874" top="0.3937007874015748" bottom="0.3937007874015748" header="0.5118110236220472" footer="0.5118110236220472"/>
  <pageSetup fitToHeight="1" fitToWidth="1" horizontalDpi="300" verticalDpi="300" orientation="portrait" paperSize="9" scale="61"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X73"/>
  <sheetViews>
    <sheetView zoomScale="140" zoomScaleNormal="140" zoomScalePageLayoutView="0" workbookViewId="0" topLeftCell="A1">
      <pane xSplit="1" ySplit="6" topLeftCell="B7" activePane="bottomRight" state="frozen"/>
      <selection pane="topLeft" activeCell="M62" sqref="M62"/>
      <selection pane="topRight" activeCell="M62" sqref="M62"/>
      <selection pane="bottomLeft" activeCell="M62" sqref="M62"/>
      <selection pane="bottomRight" activeCell="A1" sqref="A1"/>
    </sheetView>
  </sheetViews>
  <sheetFormatPr defaultColWidth="9.140625" defaultRowHeight="12.75"/>
  <cols>
    <col min="1" max="1" width="14.28125" style="1" customWidth="1"/>
    <col min="2" max="6" width="7.7109375" style="1" customWidth="1"/>
    <col min="7" max="7" width="8.7109375" style="1" customWidth="1"/>
    <col min="8" max="8" width="5.7109375" style="1" customWidth="1"/>
    <col min="9" max="10" width="4.7109375" style="1" customWidth="1"/>
    <col min="11" max="14" width="4.7109375" style="1" hidden="1" customWidth="1"/>
    <col min="15" max="20" width="4.7109375" style="1" customWidth="1"/>
    <col min="21" max="21" width="5.8515625" style="1" bestFit="1" customWidth="1"/>
    <col min="22" max="24" width="4.7109375" style="1" customWidth="1"/>
    <col min="25" max="16384" width="9.140625" style="1" customWidth="1"/>
  </cols>
  <sheetData>
    <row r="1" spans="1:24" ht="15" customHeight="1">
      <c r="A1" s="70" t="s">
        <v>222</v>
      </c>
      <c r="B1" s="5"/>
      <c r="C1" s="5"/>
      <c r="D1" s="5"/>
      <c r="E1" s="5"/>
      <c r="F1" s="5"/>
      <c r="G1" s="5"/>
      <c r="H1" s="5"/>
      <c r="I1" s="5"/>
      <c r="J1" s="5"/>
      <c r="K1" s="5"/>
      <c r="L1" s="5"/>
      <c r="M1" s="5"/>
      <c r="N1" s="5"/>
      <c r="O1" s="5"/>
      <c r="P1" s="5"/>
      <c r="Q1" s="5"/>
      <c r="R1" s="5"/>
      <c r="S1" s="5"/>
      <c r="T1" s="5"/>
      <c r="U1" s="5"/>
      <c r="V1" s="5"/>
      <c r="W1" s="5"/>
      <c r="X1" s="5"/>
    </row>
    <row r="2" spans="1:24" ht="13.5" customHeight="1">
      <c r="A2" s="78" t="s">
        <v>186</v>
      </c>
      <c r="B2" s="5"/>
      <c r="C2" s="5"/>
      <c r="D2" s="5"/>
      <c r="E2" s="5"/>
      <c r="F2" s="5"/>
      <c r="G2" s="28"/>
      <c r="H2" s="5"/>
      <c r="I2" s="5"/>
      <c r="J2" s="5"/>
      <c r="K2" s="5"/>
      <c r="L2" s="5"/>
      <c r="M2" s="5"/>
      <c r="N2" s="5"/>
      <c r="O2" s="5"/>
      <c r="P2" s="5"/>
      <c r="Q2" s="5"/>
      <c r="R2" s="5"/>
      <c r="S2" s="5"/>
      <c r="T2" s="5"/>
      <c r="U2" s="5"/>
      <c r="V2" s="5"/>
      <c r="W2" s="5"/>
      <c r="X2" s="5"/>
    </row>
    <row r="3" spans="1:24" ht="12" customHeight="1">
      <c r="A3" s="26"/>
      <c r="B3" s="28"/>
      <c r="C3" s="28"/>
      <c r="D3" s="28"/>
      <c r="E3" s="28"/>
      <c r="F3" s="28"/>
      <c r="G3" s="5"/>
      <c r="H3" s="5"/>
      <c r="I3" s="5"/>
      <c r="J3" s="5"/>
      <c r="K3" s="5"/>
      <c r="L3" s="5"/>
      <c r="M3" s="5"/>
      <c r="N3" s="5"/>
      <c r="O3" s="5"/>
      <c r="P3" s="5"/>
      <c r="Q3" s="5"/>
      <c r="R3" s="5"/>
      <c r="S3" s="5"/>
      <c r="T3" s="5"/>
      <c r="U3" s="5"/>
      <c r="V3" s="5"/>
      <c r="W3" s="5"/>
      <c r="X3" s="5"/>
    </row>
    <row r="4" spans="1:24" ht="12" customHeight="1">
      <c r="A4" s="10"/>
      <c r="B4" s="27"/>
      <c r="C4" s="27"/>
      <c r="D4" s="27"/>
      <c r="E4" s="27"/>
      <c r="F4" s="27"/>
      <c r="G4" s="12"/>
      <c r="H4" s="10" t="s">
        <v>154</v>
      </c>
      <c r="I4" s="24" t="s">
        <v>120</v>
      </c>
      <c r="J4" s="17"/>
      <c r="K4" s="25" t="s">
        <v>156</v>
      </c>
      <c r="L4" s="25"/>
      <c r="M4" s="25"/>
      <c r="N4" s="25"/>
      <c r="O4" s="24" t="s">
        <v>49</v>
      </c>
      <c r="P4" s="17"/>
      <c r="Q4" s="25" t="s">
        <v>132</v>
      </c>
      <c r="R4" s="25"/>
      <c r="S4" s="25"/>
      <c r="T4" s="17"/>
      <c r="U4" s="93" t="s">
        <v>188</v>
      </c>
      <c r="V4" s="94"/>
      <c r="W4" s="93"/>
      <c r="X4" s="94"/>
    </row>
    <row r="5" spans="1:24" ht="12" customHeight="1">
      <c r="A5" s="19" t="s">
        <v>159</v>
      </c>
      <c r="B5" s="19"/>
      <c r="C5" s="19"/>
      <c r="D5" s="19"/>
      <c r="E5" s="19"/>
      <c r="F5" s="19"/>
      <c r="G5" s="19"/>
      <c r="H5" s="53" t="s">
        <v>155</v>
      </c>
      <c r="I5" s="19"/>
      <c r="J5" s="19"/>
      <c r="K5" s="19"/>
      <c r="L5" s="19"/>
      <c r="M5" s="19"/>
      <c r="N5" s="19"/>
      <c r="O5" s="19"/>
      <c r="P5" s="19"/>
      <c r="Q5" s="43" t="s">
        <v>15</v>
      </c>
      <c r="R5" s="43"/>
      <c r="S5" s="43" t="s">
        <v>49</v>
      </c>
      <c r="T5" s="43"/>
      <c r="U5" s="95" t="s">
        <v>15</v>
      </c>
      <c r="V5" s="95"/>
      <c r="W5" s="95" t="s">
        <v>49</v>
      </c>
      <c r="X5" s="95"/>
    </row>
    <row r="6" spans="1:24" ht="12" customHeight="1">
      <c r="A6" s="13" t="s">
        <v>123</v>
      </c>
      <c r="B6" s="13">
        <v>2010</v>
      </c>
      <c r="C6" s="13">
        <v>2011</v>
      </c>
      <c r="D6" s="13">
        <v>2012</v>
      </c>
      <c r="E6" s="13">
        <v>2013</v>
      </c>
      <c r="F6" s="13">
        <v>2014</v>
      </c>
      <c r="G6" s="13" t="s">
        <v>15</v>
      </c>
      <c r="H6" s="31" t="s">
        <v>219</v>
      </c>
      <c r="I6" s="13">
        <v>2014</v>
      </c>
      <c r="J6" s="31" t="s">
        <v>220</v>
      </c>
      <c r="K6" s="13">
        <v>2002</v>
      </c>
      <c r="L6" s="13">
        <v>2003</v>
      </c>
      <c r="M6" s="13">
        <v>2004</v>
      </c>
      <c r="N6" s="13">
        <v>2005</v>
      </c>
      <c r="O6" s="13">
        <v>2014</v>
      </c>
      <c r="P6" s="31" t="s">
        <v>220</v>
      </c>
      <c r="Q6" s="13">
        <v>2014</v>
      </c>
      <c r="R6" s="31" t="s">
        <v>220</v>
      </c>
      <c r="S6" s="13">
        <v>2014</v>
      </c>
      <c r="T6" s="31" t="s">
        <v>220</v>
      </c>
      <c r="U6" s="13">
        <v>2014</v>
      </c>
      <c r="V6" s="31" t="s">
        <v>220</v>
      </c>
      <c r="W6" s="13">
        <v>2014</v>
      </c>
      <c r="X6" s="31" t="s">
        <v>220</v>
      </c>
    </row>
    <row r="7" spans="1:24" ht="12" customHeight="1">
      <c r="A7" s="23" t="s">
        <v>60</v>
      </c>
      <c r="B7" s="135">
        <v>50</v>
      </c>
      <c r="C7" s="135">
        <v>70</v>
      </c>
      <c r="D7" s="135">
        <v>580</v>
      </c>
      <c r="E7" s="135">
        <v>320</v>
      </c>
      <c r="F7" s="135">
        <v>220</v>
      </c>
      <c r="G7" s="136">
        <v>1240</v>
      </c>
      <c r="H7" s="144">
        <v>-0.3125</v>
      </c>
      <c r="I7" s="33">
        <v>0.018851756640959727</v>
      </c>
      <c r="J7" s="139">
        <v>0.04397163120567376</v>
      </c>
      <c r="K7" s="136">
        <v>6</v>
      </c>
      <c r="L7" s="136">
        <v>4</v>
      </c>
      <c r="M7" s="136">
        <v>5</v>
      </c>
      <c r="N7" s="136">
        <v>4</v>
      </c>
      <c r="O7" s="136">
        <v>7</v>
      </c>
      <c r="P7" s="136">
        <v>5</v>
      </c>
      <c r="Q7" s="140">
        <v>0.07372678862864822</v>
      </c>
      <c r="R7" s="140">
        <v>0.4155509904523809</v>
      </c>
      <c r="S7" s="136">
        <v>3</v>
      </c>
      <c r="T7" s="136">
        <v>2</v>
      </c>
      <c r="U7" s="171">
        <v>0.027015411064038805</v>
      </c>
      <c r="V7" s="141">
        <v>0.15226868054276416</v>
      </c>
      <c r="W7" s="143">
        <v>6</v>
      </c>
      <c r="X7" s="142">
        <v>5</v>
      </c>
    </row>
    <row r="8" spans="1:24" ht="12" customHeight="1">
      <c r="A8" s="23" t="s">
        <v>69</v>
      </c>
      <c r="B8" s="135">
        <v>190</v>
      </c>
      <c r="C8" s="135">
        <v>80</v>
      </c>
      <c r="D8" s="135">
        <v>170</v>
      </c>
      <c r="E8" s="135">
        <v>290</v>
      </c>
      <c r="F8" s="135">
        <v>390</v>
      </c>
      <c r="G8" s="136">
        <v>1120</v>
      </c>
      <c r="H8" s="144">
        <v>0.3448275862068966</v>
      </c>
      <c r="I8" s="138">
        <v>0.033419023136246784</v>
      </c>
      <c r="J8" s="139">
        <v>0.03971631205673759</v>
      </c>
      <c r="K8" s="136">
        <v>2</v>
      </c>
      <c r="L8" s="136">
        <v>2</v>
      </c>
      <c r="M8" s="136">
        <v>2</v>
      </c>
      <c r="N8" s="136">
        <v>3</v>
      </c>
      <c r="O8" s="136">
        <v>5</v>
      </c>
      <c r="P8" s="136">
        <v>6</v>
      </c>
      <c r="Q8" s="140">
        <v>0.040988400597926175</v>
      </c>
      <c r="R8" s="140">
        <v>0.11771027864019824</v>
      </c>
      <c r="S8" s="136">
        <v>6</v>
      </c>
      <c r="T8" s="136">
        <v>6</v>
      </c>
      <c r="U8" s="171">
        <v>0.022035890249966095</v>
      </c>
      <c r="V8" s="141">
        <v>0.06328255661528726</v>
      </c>
      <c r="W8" s="143">
        <v>7</v>
      </c>
      <c r="X8" s="142">
        <v>7</v>
      </c>
    </row>
    <row r="9" spans="1:24" ht="12" customHeight="1">
      <c r="A9" s="23" t="s">
        <v>74</v>
      </c>
      <c r="B9" s="135">
        <v>150</v>
      </c>
      <c r="C9" s="135">
        <v>90</v>
      </c>
      <c r="D9" s="135">
        <v>110</v>
      </c>
      <c r="E9" s="135">
        <v>210</v>
      </c>
      <c r="F9" s="135">
        <v>870</v>
      </c>
      <c r="G9" s="136">
        <v>1430</v>
      </c>
      <c r="H9" s="144">
        <v>3.142857142857143</v>
      </c>
      <c r="I9" s="138">
        <v>0.07455012853470437</v>
      </c>
      <c r="J9" s="139">
        <v>0.050709219858156025</v>
      </c>
      <c r="K9" s="136">
        <v>4</v>
      </c>
      <c r="L9" s="136">
        <v>5</v>
      </c>
      <c r="M9" s="136">
        <v>4</v>
      </c>
      <c r="N9" s="136">
        <v>5</v>
      </c>
      <c r="O9" s="136">
        <v>4</v>
      </c>
      <c r="P9" s="136">
        <v>4</v>
      </c>
      <c r="Q9" s="140">
        <v>0.09347191099239342</v>
      </c>
      <c r="R9" s="140">
        <v>0.1536377387576122</v>
      </c>
      <c r="S9" s="136">
        <v>2</v>
      </c>
      <c r="T9" s="136">
        <v>4</v>
      </c>
      <c r="U9" s="171">
        <v>0.047301117828715586</v>
      </c>
      <c r="V9" s="141">
        <v>0.0777478143621417</v>
      </c>
      <c r="W9" s="143">
        <v>5</v>
      </c>
      <c r="X9" s="142">
        <v>6</v>
      </c>
    </row>
    <row r="10" spans="1:24" ht="12" customHeight="1">
      <c r="A10" s="23" t="s">
        <v>61</v>
      </c>
      <c r="B10" s="135">
        <v>70</v>
      </c>
      <c r="C10" s="135">
        <v>80</v>
      </c>
      <c r="D10" s="135">
        <v>600</v>
      </c>
      <c r="E10" s="135">
        <v>720</v>
      </c>
      <c r="F10" s="135">
        <v>1790</v>
      </c>
      <c r="G10" s="136">
        <v>3260</v>
      </c>
      <c r="H10" s="144">
        <v>1.4861111111111112</v>
      </c>
      <c r="I10" s="138">
        <v>0.1533847472150814</v>
      </c>
      <c r="J10" s="139">
        <v>0.11560283687943262</v>
      </c>
      <c r="K10" s="136">
        <v>7</v>
      </c>
      <c r="L10" s="136">
        <v>7</v>
      </c>
      <c r="M10" s="136">
        <v>7</v>
      </c>
      <c r="N10" s="136">
        <v>7</v>
      </c>
      <c r="O10" s="136">
        <v>2</v>
      </c>
      <c r="P10" s="136">
        <v>3</v>
      </c>
      <c r="Q10" s="140">
        <v>0.4140794412564697</v>
      </c>
      <c r="R10" s="140">
        <v>0.7541335075397159</v>
      </c>
      <c r="S10" s="136">
        <v>1</v>
      </c>
      <c r="T10" s="136">
        <v>1</v>
      </c>
      <c r="U10" s="171">
        <v>0.22560276268857996</v>
      </c>
      <c r="V10" s="141">
        <v>0.4108743052317155</v>
      </c>
      <c r="W10" s="143">
        <v>2</v>
      </c>
      <c r="X10" s="142">
        <v>3</v>
      </c>
    </row>
    <row r="11" spans="1:24" ht="12" customHeight="1">
      <c r="A11" s="23" t="s">
        <v>65</v>
      </c>
      <c r="B11" s="135">
        <v>130</v>
      </c>
      <c r="C11" s="135">
        <v>70</v>
      </c>
      <c r="D11" s="135">
        <v>180</v>
      </c>
      <c r="E11" s="135">
        <v>160</v>
      </c>
      <c r="F11" s="135">
        <v>250</v>
      </c>
      <c r="G11" s="136">
        <v>790</v>
      </c>
      <c r="H11" s="144">
        <v>0.5625</v>
      </c>
      <c r="I11" s="138">
        <v>0.021422450728363324</v>
      </c>
      <c r="J11" s="139">
        <v>0.02801418439716312</v>
      </c>
      <c r="K11" s="136">
        <v>5</v>
      </c>
      <c r="L11" s="136">
        <v>6</v>
      </c>
      <c r="M11" s="136">
        <v>6</v>
      </c>
      <c r="N11" s="136">
        <v>6</v>
      </c>
      <c r="O11" s="136">
        <v>6</v>
      </c>
      <c r="P11" s="136">
        <v>7</v>
      </c>
      <c r="Q11" s="140">
        <v>0.0722255285464179</v>
      </c>
      <c r="R11" s="140">
        <v>0.22823267020668056</v>
      </c>
      <c r="S11" s="136">
        <v>4</v>
      </c>
      <c r="T11" s="136">
        <v>3</v>
      </c>
      <c r="U11" s="171">
        <v>0.050310921494838096</v>
      </c>
      <c r="V11" s="141">
        <v>0.15898251192368837</v>
      </c>
      <c r="W11" s="143">
        <v>4</v>
      </c>
      <c r="X11" s="142">
        <v>4</v>
      </c>
    </row>
    <row r="12" spans="1:24" ht="12" customHeight="1">
      <c r="A12" s="23" t="s">
        <v>53</v>
      </c>
      <c r="B12" s="135">
        <v>2180</v>
      </c>
      <c r="C12" s="135">
        <v>1270</v>
      </c>
      <c r="D12" s="135">
        <v>1240</v>
      </c>
      <c r="E12" s="135">
        <v>1960</v>
      </c>
      <c r="F12" s="135">
        <v>6980</v>
      </c>
      <c r="G12" s="136">
        <v>13630</v>
      </c>
      <c r="H12" s="144">
        <v>2.561224489795918</v>
      </c>
      <c r="I12" s="138">
        <v>0.598114824335904</v>
      </c>
      <c r="J12" s="139">
        <v>0.48333333333333334</v>
      </c>
      <c r="K12" s="136">
        <v>3</v>
      </c>
      <c r="L12" s="136">
        <v>3</v>
      </c>
      <c r="M12" s="136">
        <v>3</v>
      </c>
      <c r="N12" s="136">
        <v>2</v>
      </c>
      <c r="O12" s="136">
        <v>1</v>
      </c>
      <c r="P12" s="136">
        <v>1</v>
      </c>
      <c r="Q12" s="140">
        <v>0.04899357819832377</v>
      </c>
      <c r="R12" s="140">
        <v>0.09567084109500759</v>
      </c>
      <c r="S12" s="136">
        <v>5</v>
      </c>
      <c r="T12" s="136">
        <v>7</v>
      </c>
      <c r="U12" s="171">
        <v>0.2794436748844993</v>
      </c>
      <c r="V12" s="141">
        <v>0.5456758293231698</v>
      </c>
      <c r="W12" s="143">
        <v>1</v>
      </c>
      <c r="X12" s="142">
        <v>2</v>
      </c>
    </row>
    <row r="13" spans="1:24" ht="12" customHeight="1">
      <c r="A13" s="23" t="s">
        <v>56</v>
      </c>
      <c r="B13" s="135">
        <v>1500</v>
      </c>
      <c r="C13" s="135">
        <v>890</v>
      </c>
      <c r="D13" s="135">
        <v>1860</v>
      </c>
      <c r="E13" s="135">
        <v>1310</v>
      </c>
      <c r="F13" s="135">
        <v>1170</v>
      </c>
      <c r="G13" s="136">
        <v>6730</v>
      </c>
      <c r="H13" s="137">
        <v>-0.10687022900763359</v>
      </c>
      <c r="I13" s="172">
        <v>0.10025706940874037</v>
      </c>
      <c r="J13" s="139">
        <v>0.23865248226950356</v>
      </c>
      <c r="K13" s="136">
        <v>1</v>
      </c>
      <c r="L13" s="136">
        <v>1</v>
      </c>
      <c r="M13" s="136">
        <v>1</v>
      </c>
      <c r="N13" s="136">
        <v>1</v>
      </c>
      <c r="O13" s="151">
        <v>3</v>
      </c>
      <c r="P13" s="151">
        <v>2</v>
      </c>
      <c r="Q13" s="173">
        <v>0.026033958116434674</v>
      </c>
      <c r="R13" s="160">
        <v>0.14975088728513278</v>
      </c>
      <c r="S13" s="174">
        <v>7</v>
      </c>
      <c r="T13" s="151">
        <v>5</v>
      </c>
      <c r="U13" s="175">
        <v>0.1409298964105035</v>
      </c>
      <c r="V13" s="176">
        <v>0.8106480366176825</v>
      </c>
      <c r="W13" s="177">
        <v>3</v>
      </c>
      <c r="X13" s="177">
        <v>1</v>
      </c>
    </row>
    <row r="14" spans="1:24" ht="12.75">
      <c r="A14" s="18" t="s">
        <v>15</v>
      </c>
      <c r="B14" s="162">
        <v>4270</v>
      </c>
      <c r="C14" s="162">
        <v>2550</v>
      </c>
      <c r="D14" s="162">
        <v>4740</v>
      </c>
      <c r="E14" s="162">
        <v>4970</v>
      </c>
      <c r="F14" s="162">
        <v>11670</v>
      </c>
      <c r="G14" s="162">
        <v>28200</v>
      </c>
      <c r="H14" s="178">
        <v>1.3480885311871227</v>
      </c>
      <c r="I14" s="164"/>
      <c r="J14" s="165"/>
      <c r="K14" s="166"/>
      <c r="L14" s="167"/>
      <c r="M14" s="167"/>
      <c r="N14" s="167"/>
      <c r="O14" s="59"/>
      <c r="P14" s="59"/>
      <c r="Q14" s="160">
        <v>0.053778885609508456</v>
      </c>
      <c r="R14" s="160">
        <v>0.12995411946770682</v>
      </c>
      <c r="S14" s="59"/>
      <c r="T14" s="63"/>
      <c r="U14" s="59"/>
      <c r="V14" s="63"/>
      <c r="W14" s="59"/>
      <c r="X14" s="63"/>
    </row>
    <row r="15" spans="1:24" ht="11.25">
      <c r="A15" s="26"/>
      <c r="B15" s="168"/>
      <c r="C15" s="168"/>
      <c r="D15" s="168"/>
      <c r="E15" s="168"/>
      <c r="F15" s="168"/>
      <c r="G15" s="179"/>
      <c r="H15" s="64"/>
      <c r="I15" s="50"/>
      <c r="J15" s="26"/>
      <c r="K15" s="26"/>
      <c r="L15" s="26"/>
      <c r="M15" s="26"/>
      <c r="N15" s="26"/>
      <c r="O15" s="26"/>
      <c r="P15" s="26"/>
      <c r="Q15" s="26"/>
      <c r="R15" s="26"/>
      <c r="S15" s="26"/>
      <c r="T15" s="26"/>
      <c r="U15" s="26"/>
      <c r="V15" s="26"/>
      <c r="W15" s="26"/>
      <c r="X15" s="26"/>
    </row>
    <row r="16" spans="1:24" ht="11.25">
      <c r="A16" s="9" t="s">
        <v>44</v>
      </c>
      <c r="B16" s="64"/>
      <c r="C16" s="64"/>
      <c r="D16" s="64"/>
      <c r="E16" s="64"/>
      <c r="F16" s="64"/>
      <c r="G16" s="169"/>
      <c r="H16" s="26"/>
      <c r="I16" s="26"/>
      <c r="J16" s="26"/>
      <c r="K16" s="26"/>
      <c r="L16" s="26"/>
      <c r="M16" s="26"/>
      <c r="N16" s="26"/>
      <c r="O16" s="26"/>
      <c r="P16" s="26"/>
      <c r="Q16" s="26"/>
      <c r="R16" s="26"/>
      <c r="S16" s="26"/>
      <c r="T16" s="26"/>
      <c r="U16" s="26"/>
      <c r="V16" s="26"/>
      <c r="W16" s="26"/>
      <c r="X16" s="26"/>
    </row>
    <row r="17" spans="1:24" ht="11.25">
      <c r="A17" s="5" t="s">
        <v>187</v>
      </c>
      <c r="B17" s="26"/>
      <c r="C17" s="26"/>
      <c r="D17" s="26"/>
      <c r="E17" s="26"/>
      <c r="F17" s="26"/>
      <c r="G17" s="26"/>
      <c r="H17" s="26"/>
      <c r="I17" s="26"/>
      <c r="J17" s="26"/>
      <c r="K17" s="26"/>
      <c r="L17" s="26"/>
      <c r="M17" s="26"/>
      <c r="N17" s="26"/>
      <c r="O17" s="26"/>
      <c r="P17" s="26"/>
      <c r="Q17" s="26"/>
      <c r="R17" s="26"/>
      <c r="S17" s="26"/>
      <c r="T17" s="26"/>
      <c r="U17" s="26"/>
      <c r="V17" s="26"/>
      <c r="W17" s="26"/>
      <c r="X17" s="26"/>
    </row>
    <row r="18" spans="1:24" ht="11.25">
      <c r="A18" s="5" t="s">
        <v>181</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1.25">
      <c r="A19" s="37" t="s">
        <v>218</v>
      </c>
      <c r="B19" s="26"/>
      <c r="C19" s="26"/>
      <c r="D19" s="26"/>
      <c r="E19" s="26"/>
      <c r="F19" s="26"/>
      <c r="G19" s="26"/>
      <c r="H19" s="26"/>
      <c r="I19" s="26"/>
      <c r="J19" s="26"/>
      <c r="K19" s="26"/>
      <c r="L19" s="26"/>
      <c r="M19" s="26"/>
      <c r="N19" s="26"/>
      <c r="O19" s="26"/>
      <c r="P19" s="26"/>
      <c r="Q19" s="26"/>
      <c r="R19" s="26"/>
      <c r="S19" s="26"/>
      <c r="T19" s="26"/>
      <c r="U19" s="26"/>
      <c r="V19" s="26"/>
      <c r="W19" s="26"/>
      <c r="X19" s="26"/>
    </row>
    <row r="20" spans="1:24" ht="11.25">
      <c r="A20" s="37" t="s">
        <v>238</v>
      </c>
      <c r="B20" s="26"/>
      <c r="C20" s="26"/>
      <c r="D20" s="26"/>
      <c r="E20" s="26"/>
      <c r="F20" s="26"/>
      <c r="G20" s="26"/>
      <c r="H20" s="26"/>
      <c r="I20" s="26"/>
      <c r="J20" s="26"/>
      <c r="K20" s="26"/>
      <c r="L20" s="26"/>
      <c r="M20" s="26"/>
      <c r="N20" s="26"/>
      <c r="O20" s="26"/>
      <c r="P20" s="26"/>
      <c r="Q20" s="26"/>
      <c r="R20" s="26"/>
      <c r="S20" s="26"/>
      <c r="T20" s="26"/>
      <c r="U20" s="26"/>
      <c r="V20" s="26"/>
      <c r="W20" s="26"/>
      <c r="X20" s="26"/>
    </row>
    <row r="21" spans="1:24" ht="11.25">
      <c r="A21" s="5" t="s">
        <v>240</v>
      </c>
      <c r="B21" s="54"/>
      <c r="C21" s="54"/>
      <c r="D21" s="54"/>
      <c r="E21" s="54"/>
      <c r="F21" s="54"/>
      <c r="G21" s="26"/>
      <c r="H21" s="26"/>
      <c r="I21" s="26"/>
      <c r="J21" s="26"/>
      <c r="K21" s="26"/>
      <c r="L21" s="26"/>
      <c r="M21" s="26"/>
      <c r="N21" s="26"/>
      <c r="O21" s="26"/>
      <c r="P21" s="26"/>
      <c r="Q21" s="26"/>
      <c r="R21" s="26"/>
      <c r="S21" s="26"/>
      <c r="T21" s="26"/>
      <c r="U21" s="26"/>
      <c r="V21" s="26"/>
      <c r="W21" s="26"/>
      <c r="X21" s="26"/>
    </row>
    <row r="22" spans="1:24" ht="11.25">
      <c r="A22" s="39" t="s">
        <v>239</v>
      </c>
      <c r="B22" s="169"/>
      <c r="C22" s="169"/>
      <c r="D22" s="169"/>
      <c r="E22" s="169"/>
      <c r="F22" s="169"/>
      <c r="G22" s="26"/>
      <c r="H22" s="26"/>
      <c r="I22" s="26"/>
      <c r="J22" s="26"/>
      <c r="K22" s="26"/>
      <c r="L22" s="26"/>
      <c r="M22" s="26"/>
      <c r="N22" s="26"/>
      <c r="O22" s="26"/>
      <c r="P22" s="26"/>
      <c r="Q22" s="26"/>
      <c r="R22" s="26"/>
      <c r="S22" s="26"/>
      <c r="T22" s="26"/>
      <c r="U22" s="26"/>
      <c r="V22" s="26"/>
      <c r="W22" s="26"/>
      <c r="X22" s="26"/>
    </row>
    <row r="23" spans="1:24" ht="11.25">
      <c r="A23" s="8"/>
      <c r="B23" s="8"/>
      <c r="C23" s="8"/>
      <c r="D23" s="8"/>
      <c r="E23" s="8"/>
      <c r="F23" s="8"/>
      <c r="G23" s="8"/>
      <c r="H23" s="6"/>
      <c r="I23" s="8"/>
      <c r="J23" s="8"/>
      <c r="K23" s="8"/>
      <c r="L23" s="8"/>
      <c r="M23" s="8"/>
      <c r="N23" s="8"/>
      <c r="O23" s="8"/>
      <c r="P23" s="8"/>
      <c r="Q23" s="8"/>
      <c r="R23" s="6"/>
      <c r="S23" s="6"/>
      <c r="T23" s="6"/>
      <c r="U23" s="6"/>
      <c r="V23" s="6"/>
      <c r="W23" s="6"/>
      <c r="X23" s="6"/>
    </row>
    <row r="24" spans="1:24" ht="11.25">
      <c r="A24" s="8"/>
      <c r="B24" s="8"/>
      <c r="C24" s="8"/>
      <c r="D24" s="8"/>
      <c r="E24" s="8"/>
      <c r="F24" s="8"/>
      <c r="G24" s="8"/>
      <c r="H24" s="6"/>
      <c r="I24" s="8"/>
      <c r="J24" s="8"/>
      <c r="K24" s="8"/>
      <c r="L24" s="8"/>
      <c r="M24" s="8"/>
      <c r="N24" s="8"/>
      <c r="O24" s="8"/>
      <c r="P24" s="8"/>
      <c r="Q24" s="8"/>
      <c r="R24" s="6"/>
      <c r="S24" s="6"/>
      <c r="T24" s="6"/>
      <c r="U24" s="6"/>
      <c r="V24" s="6"/>
      <c r="W24" s="6"/>
      <c r="X24" s="6"/>
    </row>
    <row r="25" spans="1:24" ht="11.25">
      <c r="A25" s="8"/>
      <c r="B25" s="8"/>
      <c r="C25" s="8"/>
      <c r="D25" s="8"/>
      <c r="E25" s="8"/>
      <c r="F25" s="8"/>
      <c r="G25" s="8"/>
      <c r="H25" s="6"/>
      <c r="I25" s="8"/>
      <c r="J25" s="8"/>
      <c r="K25" s="8"/>
      <c r="L25" s="8"/>
      <c r="M25" s="8"/>
      <c r="N25" s="8"/>
      <c r="O25" s="8"/>
      <c r="P25" s="8"/>
      <c r="Q25" s="8"/>
      <c r="R25" s="6"/>
      <c r="S25" s="6"/>
      <c r="T25" s="6"/>
      <c r="U25" s="6"/>
      <c r="V25" s="6"/>
      <c r="W25" s="6"/>
      <c r="X25" s="6"/>
    </row>
    <row r="26" spans="1:24" ht="11.25">
      <c r="A26" s="8"/>
      <c r="B26" s="8"/>
      <c r="C26" s="8"/>
      <c r="D26" s="8"/>
      <c r="E26" s="8"/>
      <c r="F26" s="8"/>
      <c r="G26" s="8"/>
      <c r="H26" s="6"/>
      <c r="I26" s="8"/>
      <c r="J26" s="8"/>
      <c r="K26" s="8"/>
      <c r="L26" s="8"/>
      <c r="M26" s="8"/>
      <c r="N26" s="8"/>
      <c r="O26" s="8"/>
      <c r="P26" s="8"/>
      <c r="Q26" s="8"/>
      <c r="R26" s="6"/>
      <c r="S26" s="6"/>
      <c r="T26" s="6"/>
      <c r="U26" s="6"/>
      <c r="V26" s="6"/>
      <c r="W26" s="6"/>
      <c r="X26" s="6"/>
    </row>
    <row r="27" spans="1:24" ht="11.25">
      <c r="A27" s="8"/>
      <c r="B27" s="8"/>
      <c r="C27" s="8"/>
      <c r="D27" s="8"/>
      <c r="E27" s="8"/>
      <c r="F27" s="8"/>
      <c r="G27" s="8"/>
      <c r="H27" s="6"/>
      <c r="I27" s="8"/>
      <c r="J27" s="8"/>
      <c r="K27" s="8"/>
      <c r="L27" s="8"/>
      <c r="M27" s="8"/>
      <c r="N27" s="8"/>
      <c r="O27" s="8"/>
      <c r="P27" s="8"/>
      <c r="Q27" s="8"/>
      <c r="R27" s="6"/>
      <c r="S27" s="6"/>
      <c r="T27" s="6"/>
      <c r="U27" s="6"/>
      <c r="V27" s="6"/>
      <c r="W27" s="6"/>
      <c r="X27" s="6"/>
    </row>
    <row r="28" spans="1:24" ht="11.25">
      <c r="A28" s="8"/>
      <c r="B28" s="8"/>
      <c r="C28" s="8"/>
      <c r="D28" s="8"/>
      <c r="E28" s="8"/>
      <c r="F28" s="8"/>
      <c r="G28" s="8"/>
      <c r="H28" s="6"/>
      <c r="I28" s="8"/>
      <c r="J28" s="8"/>
      <c r="K28" s="8"/>
      <c r="L28" s="8"/>
      <c r="M28" s="8"/>
      <c r="N28" s="8"/>
      <c r="O28" s="8"/>
      <c r="P28" s="8"/>
      <c r="Q28" s="8"/>
      <c r="R28" s="6"/>
      <c r="S28" s="6"/>
      <c r="T28" s="6"/>
      <c r="U28" s="6"/>
      <c r="V28" s="6"/>
      <c r="W28" s="6"/>
      <c r="X28" s="6"/>
    </row>
    <row r="29" spans="1:24" ht="11.25">
      <c r="A29" s="8"/>
      <c r="B29" s="8"/>
      <c r="C29" s="8"/>
      <c r="D29" s="8"/>
      <c r="E29" s="8"/>
      <c r="F29" s="8"/>
      <c r="G29" s="8"/>
      <c r="H29" s="6"/>
      <c r="I29" s="8"/>
      <c r="J29" s="8"/>
      <c r="K29" s="8"/>
      <c r="L29" s="8"/>
      <c r="M29" s="8"/>
      <c r="N29" s="8"/>
      <c r="O29" s="8"/>
      <c r="P29" s="8"/>
      <c r="Q29" s="8"/>
      <c r="R29" s="6"/>
      <c r="S29" s="6"/>
      <c r="T29" s="6"/>
      <c r="U29" s="6"/>
      <c r="V29" s="6"/>
      <c r="W29" s="6"/>
      <c r="X29" s="6"/>
    </row>
    <row r="30" spans="1:24" ht="11.25">
      <c r="A30" s="8"/>
      <c r="B30" s="8"/>
      <c r="C30" s="8"/>
      <c r="D30" s="8"/>
      <c r="E30" s="8"/>
      <c r="F30" s="8"/>
      <c r="G30" s="8"/>
      <c r="H30" s="6"/>
      <c r="I30" s="8"/>
      <c r="J30" s="8"/>
      <c r="K30" s="8"/>
      <c r="L30" s="8"/>
      <c r="M30" s="8"/>
      <c r="N30" s="8"/>
      <c r="O30" s="8"/>
      <c r="P30" s="8"/>
      <c r="Q30" s="8"/>
      <c r="R30" s="6"/>
      <c r="S30" s="6"/>
      <c r="T30" s="6"/>
      <c r="U30" s="6"/>
      <c r="V30" s="6"/>
      <c r="W30" s="6"/>
      <c r="X30" s="6"/>
    </row>
    <row r="31" spans="1:24" ht="11.25">
      <c r="A31" s="8"/>
      <c r="B31" s="8"/>
      <c r="C31" s="8"/>
      <c r="D31" s="8"/>
      <c r="E31" s="8"/>
      <c r="F31" s="8"/>
      <c r="G31" s="8"/>
      <c r="H31" s="6"/>
      <c r="I31" s="8"/>
      <c r="J31" s="8"/>
      <c r="K31" s="8"/>
      <c r="L31" s="8"/>
      <c r="M31" s="8"/>
      <c r="N31" s="8"/>
      <c r="O31" s="8"/>
      <c r="P31" s="8"/>
      <c r="Q31" s="8"/>
      <c r="R31" s="6"/>
      <c r="S31" s="6"/>
      <c r="T31" s="6"/>
      <c r="U31" s="6"/>
      <c r="V31" s="6"/>
      <c r="W31" s="6"/>
      <c r="X31" s="6"/>
    </row>
    <row r="32" spans="1:24" ht="11.25">
      <c r="A32" s="8"/>
      <c r="B32" s="8"/>
      <c r="C32" s="8"/>
      <c r="D32" s="8"/>
      <c r="E32" s="8"/>
      <c r="F32" s="8"/>
      <c r="G32" s="8"/>
      <c r="H32" s="6"/>
      <c r="I32" s="8"/>
      <c r="J32" s="8"/>
      <c r="K32" s="8"/>
      <c r="L32" s="8"/>
      <c r="M32" s="8"/>
      <c r="N32" s="8"/>
      <c r="O32" s="8"/>
      <c r="P32" s="8"/>
      <c r="Q32" s="8"/>
      <c r="R32" s="6"/>
      <c r="S32" s="6"/>
      <c r="T32" s="6"/>
      <c r="U32" s="6"/>
      <c r="V32" s="6"/>
      <c r="W32" s="6"/>
      <c r="X32" s="6"/>
    </row>
    <row r="33" spans="1:24" ht="11.25">
      <c r="A33" s="8"/>
      <c r="B33" s="8"/>
      <c r="C33" s="8"/>
      <c r="D33" s="8"/>
      <c r="E33" s="8"/>
      <c r="F33" s="8"/>
      <c r="G33" s="8"/>
      <c r="H33" s="6"/>
      <c r="I33" s="8"/>
      <c r="J33" s="8"/>
      <c r="K33" s="8"/>
      <c r="L33" s="8"/>
      <c r="M33" s="8"/>
      <c r="N33" s="8"/>
      <c r="O33" s="8"/>
      <c r="P33" s="8"/>
      <c r="Q33" s="8"/>
      <c r="R33" s="6"/>
      <c r="S33" s="6"/>
      <c r="T33" s="6"/>
      <c r="U33" s="6"/>
      <c r="V33" s="6"/>
      <c r="W33" s="6"/>
      <c r="X33" s="6"/>
    </row>
    <row r="34" spans="1:24" ht="11.25">
      <c r="A34" s="8"/>
      <c r="B34" s="8"/>
      <c r="C34" s="8"/>
      <c r="D34" s="8"/>
      <c r="E34" s="8"/>
      <c r="F34" s="8"/>
      <c r="G34" s="8"/>
      <c r="H34" s="6"/>
      <c r="I34" s="8"/>
      <c r="J34" s="8"/>
      <c r="K34" s="8"/>
      <c r="L34" s="8"/>
      <c r="M34" s="8"/>
      <c r="N34" s="8"/>
      <c r="O34" s="8"/>
      <c r="P34" s="8"/>
      <c r="Q34" s="8"/>
      <c r="R34" s="6"/>
      <c r="S34" s="6"/>
      <c r="T34" s="6"/>
      <c r="U34" s="6"/>
      <c r="V34" s="6"/>
      <c r="W34" s="6"/>
      <c r="X34" s="6"/>
    </row>
    <row r="35" spans="1:24" ht="11.25">
      <c r="A35" s="8"/>
      <c r="B35" s="8"/>
      <c r="C35" s="8"/>
      <c r="D35" s="8"/>
      <c r="E35" s="8"/>
      <c r="F35" s="8"/>
      <c r="G35" s="8"/>
      <c r="H35" s="6"/>
      <c r="I35" s="8"/>
      <c r="J35" s="8"/>
      <c r="K35" s="8"/>
      <c r="L35" s="8"/>
      <c r="M35" s="8"/>
      <c r="N35" s="8"/>
      <c r="O35" s="8"/>
      <c r="P35" s="8"/>
      <c r="Q35" s="8"/>
      <c r="R35" s="6"/>
      <c r="S35" s="6"/>
      <c r="T35" s="6"/>
      <c r="U35" s="6"/>
      <c r="V35" s="6"/>
      <c r="W35" s="6"/>
      <c r="X35" s="6"/>
    </row>
    <row r="36" spans="1:24" ht="11.25">
      <c r="A36" s="8"/>
      <c r="H36" s="5"/>
      <c r="R36" s="5"/>
      <c r="S36" s="5"/>
      <c r="T36" s="5"/>
      <c r="U36" s="5"/>
      <c r="V36" s="5"/>
      <c r="W36" s="5"/>
      <c r="X36" s="5"/>
    </row>
    <row r="37" spans="1:24" ht="11.25">
      <c r="A37" s="8"/>
      <c r="H37" s="5"/>
      <c r="R37" s="5"/>
      <c r="S37" s="5"/>
      <c r="T37" s="5"/>
      <c r="U37" s="5"/>
      <c r="V37" s="5"/>
      <c r="W37" s="5"/>
      <c r="X37" s="5"/>
    </row>
    <row r="38" spans="1:24" ht="11.25">
      <c r="A38" s="8"/>
      <c r="H38" s="5"/>
      <c r="R38" s="5"/>
      <c r="S38" s="5"/>
      <c r="T38" s="5"/>
      <c r="U38" s="5"/>
      <c r="V38" s="5"/>
      <c r="W38" s="5"/>
      <c r="X38" s="5"/>
    </row>
    <row r="39" spans="1:24" ht="11.25">
      <c r="A39" s="8"/>
      <c r="H39" s="5"/>
      <c r="R39" s="5"/>
      <c r="S39" s="5"/>
      <c r="T39" s="5"/>
      <c r="U39" s="5"/>
      <c r="V39" s="5"/>
      <c r="W39" s="5"/>
      <c r="X39" s="5"/>
    </row>
    <row r="40" spans="1:24" ht="11.25">
      <c r="A40" s="8"/>
      <c r="H40" s="5"/>
      <c r="R40" s="5"/>
      <c r="S40" s="5"/>
      <c r="T40" s="5"/>
      <c r="U40" s="5"/>
      <c r="V40" s="5"/>
      <c r="W40" s="5"/>
      <c r="X40" s="5"/>
    </row>
    <row r="41" spans="8:24" ht="11.25">
      <c r="H41" s="5"/>
      <c r="R41" s="5"/>
      <c r="S41" s="5"/>
      <c r="T41" s="5"/>
      <c r="U41" s="5"/>
      <c r="V41" s="5"/>
      <c r="W41" s="5"/>
      <c r="X41" s="5"/>
    </row>
    <row r="42" spans="8:24" ht="11.25">
      <c r="H42" s="5"/>
      <c r="R42" s="5"/>
      <c r="S42" s="5"/>
      <c r="T42" s="5"/>
      <c r="U42" s="5"/>
      <c r="V42" s="5"/>
      <c r="W42" s="5"/>
      <c r="X42" s="5"/>
    </row>
    <row r="43" spans="8:24" ht="11.25">
      <c r="H43" s="5"/>
      <c r="R43" s="5"/>
      <c r="S43" s="5"/>
      <c r="T43" s="5"/>
      <c r="U43" s="5"/>
      <c r="V43" s="5"/>
      <c r="W43" s="5"/>
      <c r="X43" s="5"/>
    </row>
    <row r="44" spans="8:24" ht="11.25">
      <c r="H44" s="5"/>
      <c r="R44" s="5"/>
      <c r="S44" s="5"/>
      <c r="T44" s="5"/>
      <c r="U44" s="5"/>
      <c r="V44" s="5"/>
      <c r="W44" s="5"/>
      <c r="X44" s="5"/>
    </row>
    <row r="45" spans="8:24" ht="11.25">
      <c r="H45" s="5"/>
      <c r="R45" s="5"/>
      <c r="S45" s="5"/>
      <c r="T45" s="5"/>
      <c r="U45" s="5"/>
      <c r="V45" s="5"/>
      <c r="W45" s="5"/>
      <c r="X45" s="5"/>
    </row>
    <row r="46" spans="8:24" ht="11.25">
      <c r="H46" s="5"/>
      <c r="R46" s="5"/>
      <c r="S46" s="5"/>
      <c r="T46" s="5"/>
      <c r="U46" s="5"/>
      <c r="V46" s="5"/>
      <c r="W46" s="5"/>
      <c r="X46" s="5"/>
    </row>
    <row r="47" spans="8:24" ht="11.25">
      <c r="H47" s="5"/>
      <c r="R47" s="5"/>
      <c r="S47" s="5"/>
      <c r="T47" s="5"/>
      <c r="U47" s="5"/>
      <c r="V47" s="5"/>
      <c r="W47" s="5"/>
      <c r="X47" s="5"/>
    </row>
    <row r="48" spans="8:24" ht="11.25">
      <c r="H48" s="5"/>
      <c r="R48" s="5"/>
      <c r="S48" s="5"/>
      <c r="T48" s="5"/>
      <c r="U48" s="5"/>
      <c r="V48" s="5"/>
      <c r="W48" s="5"/>
      <c r="X48" s="5"/>
    </row>
    <row r="49" spans="8:24" ht="11.25">
      <c r="H49" s="5"/>
      <c r="R49" s="5"/>
      <c r="S49" s="5"/>
      <c r="T49" s="5"/>
      <c r="U49" s="5"/>
      <c r="V49" s="5"/>
      <c r="W49" s="5"/>
      <c r="X49" s="5"/>
    </row>
    <row r="50" spans="8:24" ht="11.25">
      <c r="H50" s="5"/>
      <c r="R50" s="5"/>
      <c r="S50" s="5"/>
      <c r="T50" s="5"/>
      <c r="U50" s="5"/>
      <c r="V50" s="5"/>
      <c r="W50" s="5"/>
      <c r="X50" s="5"/>
    </row>
    <row r="51" spans="8:24" ht="11.25">
      <c r="H51" s="5"/>
      <c r="R51" s="5"/>
      <c r="S51" s="5"/>
      <c r="T51" s="5"/>
      <c r="U51" s="5"/>
      <c r="V51" s="5"/>
      <c r="W51" s="5"/>
      <c r="X51" s="5"/>
    </row>
    <row r="52" spans="8:24" ht="11.25">
      <c r="H52" s="5"/>
      <c r="R52" s="5"/>
      <c r="S52" s="5"/>
      <c r="T52" s="5"/>
      <c r="U52" s="5"/>
      <c r="V52" s="5"/>
      <c r="W52" s="5"/>
      <c r="X52" s="5"/>
    </row>
    <row r="53" spans="8:24" ht="11.25">
      <c r="H53" s="5"/>
      <c r="R53" s="5"/>
      <c r="S53" s="5"/>
      <c r="T53" s="5"/>
      <c r="U53" s="5"/>
      <c r="V53" s="5"/>
      <c r="W53" s="5"/>
      <c r="X53" s="5"/>
    </row>
    <row r="54" spans="8:24" ht="11.25">
      <c r="H54" s="5"/>
      <c r="R54" s="5"/>
      <c r="S54" s="5"/>
      <c r="T54" s="5"/>
      <c r="U54" s="5"/>
      <c r="V54" s="5"/>
      <c r="W54" s="5"/>
      <c r="X54" s="5"/>
    </row>
    <row r="55" spans="8:24" ht="11.25">
      <c r="H55" s="5"/>
      <c r="R55" s="5"/>
      <c r="S55" s="5"/>
      <c r="T55" s="5"/>
      <c r="U55" s="5"/>
      <c r="V55" s="5"/>
      <c r="W55" s="5"/>
      <c r="X55" s="5"/>
    </row>
    <row r="56" spans="8:24" ht="11.25">
      <c r="H56" s="5"/>
      <c r="R56" s="5"/>
      <c r="S56" s="5"/>
      <c r="T56" s="5"/>
      <c r="U56" s="5"/>
      <c r="V56" s="5"/>
      <c r="W56" s="5"/>
      <c r="X56" s="5"/>
    </row>
    <row r="57" spans="8:24" ht="11.25">
      <c r="H57" s="5"/>
      <c r="R57" s="5"/>
      <c r="S57" s="5"/>
      <c r="T57" s="5"/>
      <c r="U57" s="5"/>
      <c r="V57" s="5"/>
      <c r="W57" s="5"/>
      <c r="X57" s="5"/>
    </row>
    <row r="58" spans="8:24" ht="11.25">
      <c r="H58" s="5"/>
      <c r="R58" s="5"/>
      <c r="S58" s="5"/>
      <c r="T58" s="5"/>
      <c r="U58" s="5"/>
      <c r="V58" s="5"/>
      <c r="W58" s="5"/>
      <c r="X58" s="5"/>
    </row>
    <row r="59" spans="8:24" ht="11.25">
      <c r="H59" s="5"/>
      <c r="R59" s="5"/>
      <c r="S59" s="5"/>
      <c r="T59" s="5"/>
      <c r="U59" s="5"/>
      <c r="V59" s="5"/>
      <c r="W59" s="5"/>
      <c r="X59" s="5"/>
    </row>
    <row r="60" spans="8:24" ht="11.25">
      <c r="H60" s="5"/>
      <c r="R60" s="5"/>
      <c r="S60" s="5"/>
      <c r="T60" s="5"/>
      <c r="U60" s="5"/>
      <c r="V60" s="5"/>
      <c r="W60" s="5"/>
      <c r="X60" s="5"/>
    </row>
    <row r="61" spans="8:24" ht="11.25">
      <c r="H61" s="5"/>
      <c r="R61" s="5"/>
      <c r="S61" s="5"/>
      <c r="T61" s="5"/>
      <c r="U61" s="5"/>
      <c r="V61" s="5"/>
      <c r="W61" s="5"/>
      <c r="X61" s="5"/>
    </row>
    <row r="62" spans="8:24" ht="11.25">
      <c r="H62" s="5"/>
      <c r="R62" s="5"/>
      <c r="S62" s="5"/>
      <c r="T62" s="5"/>
      <c r="U62" s="5"/>
      <c r="V62" s="5"/>
      <c r="W62" s="5"/>
      <c r="X62" s="5"/>
    </row>
    <row r="63" spans="8:24" ht="11.25">
      <c r="H63" s="5"/>
      <c r="R63" s="5"/>
      <c r="S63" s="5"/>
      <c r="T63" s="5"/>
      <c r="U63" s="5"/>
      <c r="V63" s="5"/>
      <c r="W63" s="5"/>
      <c r="X63" s="5"/>
    </row>
    <row r="64" spans="8:24" ht="11.25">
      <c r="H64" s="5"/>
      <c r="R64" s="5"/>
      <c r="S64" s="5"/>
      <c r="T64" s="5"/>
      <c r="U64" s="5"/>
      <c r="V64" s="5"/>
      <c r="W64" s="5"/>
      <c r="X64" s="5"/>
    </row>
    <row r="65" spans="8:24" ht="11.25">
      <c r="H65" s="5"/>
      <c r="R65" s="5"/>
      <c r="S65" s="5"/>
      <c r="T65" s="5"/>
      <c r="U65" s="5"/>
      <c r="V65" s="5"/>
      <c r="W65" s="5"/>
      <c r="X65" s="5"/>
    </row>
    <row r="66" spans="8:24" ht="11.25">
      <c r="H66" s="5"/>
      <c r="R66" s="5"/>
      <c r="S66" s="5"/>
      <c r="T66" s="5"/>
      <c r="U66" s="5"/>
      <c r="V66" s="5"/>
      <c r="W66" s="5"/>
      <c r="X66" s="5"/>
    </row>
    <row r="67" spans="8:24" ht="11.25">
      <c r="H67" s="5"/>
      <c r="R67" s="5"/>
      <c r="S67" s="5"/>
      <c r="T67" s="5"/>
      <c r="U67" s="5"/>
      <c r="V67" s="5"/>
      <c r="W67" s="5"/>
      <c r="X67" s="5"/>
    </row>
    <row r="68" spans="8:24" ht="11.25">
      <c r="H68" s="5"/>
      <c r="R68" s="5"/>
      <c r="S68" s="5"/>
      <c r="T68" s="5"/>
      <c r="U68" s="5"/>
      <c r="V68" s="5"/>
      <c r="W68" s="5"/>
      <c r="X68" s="5"/>
    </row>
    <row r="69" spans="8:24" ht="11.25">
      <c r="H69" s="5"/>
      <c r="R69" s="5"/>
      <c r="S69" s="5"/>
      <c r="T69" s="5"/>
      <c r="U69" s="5"/>
      <c r="V69" s="5"/>
      <c r="W69" s="5"/>
      <c r="X69" s="5"/>
    </row>
    <row r="70" spans="8:24" ht="11.25">
      <c r="H70" s="5"/>
      <c r="R70" s="5"/>
      <c r="S70" s="5"/>
      <c r="T70" s="5"/>
      <c r="U70" s="5"/>
      <c r="V70" s="5"/>
      <c r="W70" s="5"/>
      <c r="X70" s="5"/>
    </row>
    <row r="71" spans="8:24" ht="11.25">
      <c r="H71" s="5"/>
      <c r="R71" s="5"/>
      <c r="S71" s="5"/>
      <c r="T71" s="5"/>
      <c r="U71" s="5"/>
      <c r="V71" s="5"/>
      <c r="W71" s="5"/>
      <c r="X71" s="5"/>
    </row>
    <row r="72" spans="8:24" ht="11.25">
      <c r="H72" s="5"/>
      <c r="R72" s="5"/>
      <c r="S72" s="5"/>
      <c r="T72" s="5"/>
      <c r="U72" s="5"/>
      <c r="V72" s="5"/>
      <c r="W72" s="5"/>
      <c r="X72" s="5"/>
    </row>
    <row r="73" spans="8:24" ht="11.25">
      <c r="H73" s="5"/>
      <c r="R73" s="5"/>
      <c r="S73" s="5"/>
      <c r="T73" s="5"/>
      <c r="U73" s="5"/>
      <c r="V73" s="5"/>
      <c r="W73" s="5"/>
      <c r="X73" s="5"/>
    </row>
  </sheetData>
  <sheetProtection/>
  <printOptions gridLines="1" horizontalCentered="1"/>
  <pageMargins left="0.1968503937007874" right="0.1968503937007874" top="0.3937007874015748" bottom="0.3937007874015748" header="0.5118110236220472" footer="0.5118110236220472"/>
  <pageSetup fitToHeight="1" fitToWidth="1" horizontalDpi="300" verticalDpi="300" orientation="portrait" paperSize="9" scale="81"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L49"/>
  <sheetViews>
    <sheetView zoomScale="130" zoomScaleNormal="130" zoomScalePageLayoutView="0" workbookViewId="0" topLeftCell="A1">
      <pane xSplit="1" ySplit="5" topLeftCell="B30"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5.28125" style="21" customWidth="1"/>
    <col min="2" max="5" width="8.57421875" style="21" customWidth="1"/>
    <col min="6" max="10" width="6.7109375" style="21" customWidth="1"/>
    <col min="11" max="16384" width="9.140625" style="21" customWidth="1"/>
  </cols>
  <sheetData>
    <row r="1" spans="1:10" ht="15.75" customHeight="1">
      <c r="A1" s="69" t="s">
        <v>298</v>
      </c>
      <c r="B1" s="5"/>
      <c r="C1" s="5"/>
      <c r="D1" s="5"/>
      <c r="E1" s="5"/>
      <c r="F1" s="5"/>
      <c r="G1" s="5"/>
      <c r="H1" s="5"/>
      <c r="I1" s="5"/>
      <c r="J1" s="5"/>
    </row>
    <row r="2" spans="1:10" ht="12">
      <c r="A2" s="78" t="s">
        <v>211</v>
      </c>
      <c r="B2" s="5"/>
      <c r="C2" s="5"/>
      <c r="D2" s="5"/>
      <c r="E2" s="5"/>
      <c r="F2" s="5"/>
      <c r="G2" s="5"/>
      <c r="H2" s="5"/>
      <c r="I2" s="5"/>
      <c r="J2" s="5"/>
    </row>
    <row r="3" spans="1:10" ht="12" customHeight="1">
      <c r="A3" s="5"/>
      <c r="B3" s="5"/>
      <c r="C3" s="5"/>
      <c r="D3" s="5"/>
      <c r="E3" s="5"/>
      <c r="F3" s="5"/>
      <c r="G3" s="5"/>
      <c r="H3" s="5"/>
      <c r="I3" s="5"/>
      <c r="J3" s="5"/>
    </row>
    <row r="4" spans="1:10" ht="12" customHeight="1">
      <c r="A4" s="113"/>
      <c r="B4" s="115"/>
      <c r="C4" s="115"/>
      <c r="D4" s="115"/>
      <c r="E4" s="116" t="s">
        <v>154</v>
      </c>
      <c r="F4" s="181" t="s">
        <v>120</v>
      </c>
      <c r="G4" s="181"/>
      <c r="H4" s="128"/>
      <c r="I4" s="127" t="s">
        <v>49</v>
      </c>
      <c r="J4" s="128"/>
    </row>
    <row r="5" spans="1:10" ht="12" customHeight="1">
      <c r="A5" s="111" t="s">
        <v>47</v>
      </c>
      <c r="B5" s="111">
        <v>2013</v>
      </c>
      <c r="C5" s="111">
        <v>2014</v>
      </c>
      <c r="D5" s="111" t="s">
        <v>15</v>
      </c>
      <c r="E5" s="111" t="s">
        <v>155</v>
      </c>
      <c r="F5" s="111">
        <v>2013</v>
      </c>
      <c r="G5" s="111">
        <v>2014</v>
      </c>
      <c r="H5" s="118" t="s">
        <v>15</v>
      </c>
      <c r="I5" s="111">
        <v>2013</v>
      </c>
      <c r="J5" s="111">
        <v>2014</v>
      </c>
    </row>
    <row r="6" spans="1:10" ht="12" customHeight="1">
      <c r="A6" s="112" t="s">
        <v>66</v>
      </c>
      <c r="B6" s="182">
        <v>56346</v>
      </c>
      <c r="C6" s="182">
        <v>149641</v>
      </c>
      <c r="D6" s="182">
        <f aca="true" t="shared" si="0" ref="D6:D47">SUM(B6:C6)</f>
        <v>205987</v>
      </c>
      <c r="E6" s="183">
        <f aca="true" t="shared" si="1" ref="E6:E47">+(C6-B6)/B6</f>
        <v>1.6557519610975047</v>
      </c>
      <c r="F6" s="184">
        <f aca="true" t="shared" si="2" ref="F6:H46">+B6/B$47*100</f>
        <v>9.713002211653327</v>
      </c>
      <c r="G6" s="184">
        <f t="shared" si="2"/>
        <v>17.795846236543795</v>
      </c>
      <c r="H6" s="184">
        <f t="shared" si="2"/>
        <v>14.4960713871012</v>
      </c>
      <c r="I6" s="185">
        <f aca="true" t="shared" si="3" ref="I6:J45">RANK(B6,B$6:B$45)</f>
        <v>1</v>
      </c>
      <c r="J6" s="185">
        <f t="shared" si="3"/>
        <v>1</v>
      </c>
    </row>
    <row r="7" spans="1:10" ht="12">
      <c r="A7" s="125" t="s">
        <v>51</v>
      </c>
      <c r="B7" s="186">
        <v>37321</v>
      </c>
      <c r="C7" s="186">
        <v>68719</v>
      </c>
      <c r="D7" s="186">
        <f t="shared" si="0"/>
        <v>106040</v>
      </c>
      <c r="E7" s="187">
        <f t="shared" si="1"/>
        <v>0.8412957852147585</v>
      </c>
      <c r="F7" s="188">
        <f t="shared" si="2"/>
        <v>6.433446128227627</v>
      </c>
      <c r="G7" s="188">
        <f t="shared" si="2"/>
        <v>8.172310780662071</v>
      </c>
      <c r="H7" s="188">
        <f t="shared" si="2"/>
        <v>7.462429230428189</v>
      </c>
      <c r="I7" s="121">
        <f t="shared" si="3"/>
        <v>3</v>
      </c>
      <c r="J7" s="121">
        <f t="shared" si="3"/>
        <v>2</v>
      </c>
    </row>
    <row r="8" spans="1:11" ht="12">
      <c r="A8" s="125" t="s">
        <v>50</v>
      </c>
      <c r="B8" s="186">
        <v>36081</v>
      </c>
      <c r="C8" s="186">
        <v>59472</v>
      </c>
      <c r="D8" s="186">
        <f t="shared" si="0"/>
        <v>95553</v>
      </c>
      <c r="E8" s="187">
        <f t="shared" si="1"/>
        <v>0.6482913444749314</v>
      </c>
      <c r="F8" s="188">
        <f t="shared" si="2"/>
        <v>6.219693195589105</v>
      </c>
      <c r="G8" s="188">
        <f t="shared" si="2"/>
        <v>7.072624263268305</v>
      </c>
      <c r="H8" s="188">
        <f t="shared" si="2"/>
        <v>6.724420032583033</v>
      </c>
      <c r="I8" s="121">
        <f t="shared" si="3"/>
        <v>4</v>
      </c>
      <c r="J8" s="121">
        <f t="shared" si="3"/>
        <v>3</v>
      </c>
      <c r="K8" s="242"/>
    </row>
    <row r="9" spans="1:12" ht="24">
      <c r="A9" s="125" t="s">
        <v>253</v>
      </c>
      <c r="B9" s="186">
        <v>34614</v>
      </c>
      <c r="C9" s="186">
        <v>55668</v>
      </c>
      <c r="D9" s="186">
        <f t="shared" si="0"/>
        <v>90282</v>
      </c>
      <c r="E9" s="187">
        <f t="shared" si="1"/>
        <v>0.6082509967065349</v>
      </c>
      <c r="F9" s="188">
        <f t="shared" si="2"/>
        <v>5.966809685765951</v>
      </c>
      <c r="G9" s="188">
        <f t="shared" si="2"/>
        <v>6.620238893725115</v>
      </c>
      <c r="H9" s="188">
        <f t="shared" si="2"/>
        <v>6.353480156370404</v>
      </c>
      <c r="I9" s="121">
        <f t="shared" si="3"/>
        <v>5</v>
      </c>
      <c r="J9" s="121">
        <f t="shared" si="3"/>
        <v>4</v>
      </c>
      <c r="L9" s="242"/>
    </row>
    <row r="10" spans="1:10" ht="12" customHeight="1">
      <c r="A10" s="112" t="s">
        <v>81</v>
      </c>
      <c r="B10" s="186">
        <v>22291</v>
      </c>
      <c r="C10" s="186">
        <v>48402</v>
      </c>
      <c r="D10" s="186">
        <f t="shared" si="0"/>
        <v>70693</v>
      </c>
      <c r="E10" s="187">
        <f t="shared" si="1"/>
        <v>1.1713696110537886</v>
      </c>
      <c r="F10" s="188">
        <f t="shared" si="2"/>
        <v>3.842553726972</v>
      </c>
      <c r="G10" s="188">
        <f t="shared" si="2"/>
        <v>5.756140025402081</v>
      </c>
      <c r="H10" s="188">
        <f t="shared" si="2"/>
        <v>4.974929362378913</v>
      </c>
      <c r="I10" s="121">
        <f t="shared" si="3"/>
        <v>8</v>
      </c>
      <c r="J10" s="121">
        <f t="shared" si="3"/>
        <v>5</v>
      </c>
    </row>
    <row r="11" spans="1:10" ht="12" customHeight="1">
      <c r="A11" s="112" t="s">
        <v>68</v>
      </c>
      <c r="B11" s="186">
        <v>25199</v>
      </c>
      <c r="C11" s="186">
        <v>26332</v>
      </c>
      <c r="D11" s="186">
        <f t="shared" si="0"/>
        <v>51531</v>
      </c>
      <c r="E11" s="187">
        <f t="shared" si="1"/>
        <v>0.04496210167070122</v>
      </c>
      <c r="F11" s="188">
        <f t="shared" si="2"/>
        <v>4.3438388302887905</v>
      </c>
      <c r="G11" s="188">
        <f t="shared" si="2"/>
        <v>3.1314962015802568</v>
      </c>
      <c r="H11" s="188">
        <f t="shared" si="2"/>
        <v>3.626428146672907</v>
      </c>
      <c r="I11" s="121">
        <f t="shared" si="3"/>
        <v>6</v>
      </c>
      <c r="J11" s="121">
        <f t="shared" si="3"/>
        <v>6</v>
      </c>
    </row>
    <row r="12" spans="1:10" ht="12" customHeight="1">
      <c r="A12" s="112" t="s">
        <v>59</v>
      </c>
      <c r="B12" s="186">
        <v>20220</v>
      </c>
      <c r="C12" s="186">
        <v>22277</v>
      </c>
      <c r="D12" s="186">
        <f t="shared" si="0"/>
        <v>42497</v>
      </c>
      <c r="E12" s="187">
        <f t="shared" si="1"/>
        <v>0.10173095944609298</v>
      </c>
      <c r="F12" s="188">
        <f t="shared" si="2"/>
        <v>3.485551853186212</v>
      </c>
      <c r="G12" s="188">
        <f t="shared" si="2"/>
        <v>2.649261008757534</v>
      </c>
      <c r="H12" s="188">
        <f t="shared" si="2"/>
        <v>2.9906719634619647</v>
      </c>
      <c r="I12" s="121">
        <f t="shared" si="3"/>
        <v>10</v>
      </c>
      <c r="J12" s="121">
        <f t="shared" si="3"/>
        <v>7</v>
      </c>
    </row>
    <row r="13" spans="1:10" ht="12" customHeight="1">
      <c r="A13" s="112" t="s">
        <v>70</v>
      </c>
      <c r="B13" s="186">
        <v>14533</v>
      </c>
      <c r="C13" s="186">
        <v>22069</v>
      </c>
      <c r="D13" s="186">
        <f t="shared" si="0"/>
        <v>36602</v>
      </c>
      <c r="E13" s="187">
        <f t="shared" si="1"/>
        <v>0.518544003302828</v>
      </c>
      <c r="F13" s="188">
        <f t="shared" si="2"/>
        <v>2.5052188468029284</v>
      </c>
      <c r="G13" s="188">
        <f t="shared" si="2"/>
        <v>2.6245249002231006</v>
      </c>
      <c r="H13" s="188">
        <f t="shared" si="2"/>
        <v>2.5758188861951394</v>
      </c>
      <c r="I13" s="121">
        <f t="shared" si="3"/>
        <v>11</v>
      </c>
      <c r="J13" s="121">
        <f t="shared" si="3"/>
        <v>8</v>
      </c>
    </row>
    <row r="14" spans="1:10" ht="12" customHeight="1">
      <c r="A14" s="112" t="s">
        <v>118</v>
      </c>
      <c r="B14" s="186">
        <v>20482</v>
      </c>
      <c r="C14" s="186">
        <v>20241</v>
      </c>
      <c r="D14" s="186">
        <f t="shared" si="0"/>
        <v>40723</v>
      </c>
      <c r="E14" s="187">
        <f t="shared" si="1"/>
        <v>-0.011766429059662142</v>
      </c>
      <c r="F14" s="188">
        <f t="shared" si="2"/>
        <v>3.5307157792759636</v>
      </c>
      <c r="G14" s="188">
        <f t="shared" si="2"/>
        <v>2.4071325617570247</v>
      </c>
      <c r="H14" s="188">
        <f t="shared" si="2"/>
        <v>2.8658289848239074</v>
      </c>
      <c r="I14" s="121">
        <f t="shared" si="3"/>
        <v>9</v>
      </c>
      <c r="J14" s="121">
        <f t="shared" si="3"/>
        <v>9</v>
      </c>
    </row>
    <row r="15" spans="1:10" ht="12" customHeight="1">
      <c r="A15" s="112" t="s">
        <v>62</v>
      </c>
      <c r="B15" s="186">
        <v>23869</v>
      </c>
      <c r="C15" s="186">
        <v>19857</v>
      </c>
      <c r="D15" s="186">
        <f t="shared" si="0"/>
        <v>43726</v>
      </c>
      <c r="E15" s="187">
        <f t="shared" si="1"/>
        <v>-0.16808412585361765</v>
      </c>
      <c r="F15" s="188">
        <f t="shared" si="2"/>
        <v>4.114571571894247</v>
      </c>
      <c r="G15" s="188">
        <f t="shared" si="2"/>
        <v>2.361465899847302</v>
      </c>
      <c r="H15" s="188">
        <f t="shared" si="2"/>
        <v>3.077161264897237</v>
      </c>
      <c r="I15" s="121">
        <f t="shared" si="3"/>
        <v>7</v>
      </c>
      <c r="J15" s="121">
        <f t="shared" si="3"/>
        <v>10</v>
      </c>
    </row>
    <row r="16" spans="1:10" ht="12" customHeight="1">
      <c r="A16" s="112" t="s">
        <v>53</v>
      </c>
      <c r="B16" s="186">
        <v>39821</v>
      </c>
      <c r="C16" s="186">
        <v>17207</v>
      </c>
      <c r="D16" s="186">
        <f t="shared" si="0"/>
        <v>57028</v>
      </c>
      <c r="E16" s="187">
        <f t="shared" si="1"/>
        <v>-0.5678913136284874</v>
      </c>
      <c r="F16" s="188">
        <f t="shared" si="2"/>
        <v>6.864399621450451</v>
      </c>
      <c r="G16" s="188">
        <f t="shared" si="2"/>
        <v>2.0463183632307262</v>
      </c>
      <c r="H16" s="188">
        <f t="shared" si="2"/>
        <v>4.013272483523752</v>
      </c>
      <c r="I16" s="121">
        <f t="shared" si="3"/>
        <v>2</v>
      </c>
      <c r="J16" s="121">
        <f t="shared" si="3"/>
        <v>11</v>
      </c>
    </row>
    <row r="17" spans="1:10" ht="12" customHeight="1">
      <c r="A17" s="112" t="s">
        <v>73</v>
      </c>
      <c r="B17" s="186">
        <v>11295</v>
      </c>
      <c r="C17" s="186">
        <v>17026</v>
      </c>
      <c r="D17" s="186">
        <f t="shared" si="0"/>
        <v>28321</v>
      </c>
      <c r="E17" s="187">
        <f t="shared" si="1"/>
        <v>0.5073926516157592</v>
      </c>
      <c r="F17" s="188">
        <f t="shared" si="2"/>
        <v>1.9470478823807251</v>
      </c>
      <c r="G17" s="188">
        <f t="shared" si="2"/>
        <v>2.02479319186182</v>
      </c>
      <c r="H17" s="188">
        <f t="shared" si="2"/>
        <v>1.993054113871716</v>
      </c>
      <c r="I17" s="121">
        <f t="shared" si="3"/>
        <v>12</v>
      </c>
      <c r="J17" s="121">
        <f t="shared" si="3"/>
        <v>12</v>
      </c>
    </row>
    <row r="18" spans="1:10" ht="12" customHeight="1">
      <c r="A18" s="112" t="s">
        <v>108</v>
      </c>
      <c r="B18" s="186">
        <v>10716</v>
      </c>
      <c r="C18" s="186">
        <v>16550</v>
      </c>
      <c r="D18" s="186">
        <f t="shared" si="0"/>
        <v>27266</v>
      </c>
      <c r="E18" s="187">
        <f t="shared" si="1"/>
        <v>0.5444195595371407</v>
      </c>
      <c r="F18" s="188">
        <f t="shared" si="2"/>
        <v>1.8472390533503187</v>
      </c>
      <c r="G18" s="188">
        <f t="shared" si="2"/>
        <v>1.9681855588695598</v>
      </c>
      <c r="H18" s="188">
        <f t="shared" si="2"/>
        <v>1.9188098396534798</v>
      </c>
      <c r="I18" s="121">
        <f t="shared" si="3"/>
        <v>13</v>
      </c>
      <c r="J18" s="121">
        <f t="shared" si="3"/>
        <v>13</v>
      </c>
    </row>
    <row r="19" spans="1:10" ht="12">
      <c r="A19" s="125" t="s">
        <v>56</v>
      </c>
      <c r="B19" s="186">
        <v>1431</v>
      </c>
      <c r="C19" s="186">
        <v>15717</v>
      </c>
      <c r="D19" s="186">
        <f t="shared" si="0"/>
        <v>17148</v>
      </c>
      <c r="E19" s="187">
        <f t="shared" si="1"/>
        <v>9.983228511530399</v>
      </c>
      <c r="F19" s="188">
        <f t="shared" si="2"/>
        <v>0.24667777952074524</v>
      </c>
      <c r="G19" s="188">
        <f t="shared" si="2"/>
        <v>1.8691222011331041</v>
      </c>
      <c r="H19" s="188">
        <f t="shared" si="2"/>
        <v>1.2067685443547962</v>
      </c>
      <c r="I19" s="121">
        <f t="shared" si="3"/>
        <v>40</v>
      </c>
      <c r="J19" s="121">
        <f t="shared" si="3"/>
        <v>14</v>
      </c>
    </row>
    <row r="20" spans="1:10" ht="12" customHeight="1">
      <c r="A20" s="112" t="s">
        <v>106</v>
      </c>
      <c r="B20" s="186">
        <v>10227</v>
      </c>
      <c r="C20" s="186">
        <v>14138</v>
      </c>
      <c r="D20" s="186">
        <f t="shared" si="0"/>
        <v>24365</v>
      </c>
      <c r="E20" s="187">
        <f t="shared" si="1"/>
        <v>0.38241908673120173</v>
      </c>
      <c r="F20" s="188">
        <f t="shared" si="2"/>
        <v>1.762944550075934</v>
      </c>
      <c r="G20" s="188">
        <f t="shared" si="2"/>
        <v>1.681341838749114</v>
      </c>
      <c r="H20" s="188">
        <f t="shared" si="2"/>
        <v>1.7146556789832406</v>
      </c>
      <c r="I20" s="121">
        <f t="shared" si="3"/>
        <v>14</v>
      </c>
      <c r="J20" s="121">
        <f t="shared" si="3"/>
        <v>15</v>
      </c>
    </row>
    <row r="21" spans="1:10" ht="12">
      <c r="A21" s="125" t="s">
        <v>129</v>
      </c>
      <c r="B21" s="186">
        <v>7448</v>
      </c>
      <c r="C21" s="186">
        <v>13413</v>
      </c>
      <c r="D21" s="186">
        <f t="shared" si="0"/>
        <v>20861</v>
      </c>
      <c r="E21" s="187">
        <f t="shared" si="1"/>
        <v>0.8008861439312567</v>
      </c>
      <c r="F21" s="188">
        <f t="shared" si="2"/>
        <v>1.2838966470094413</v>
      </c>
      <c r="G21" s="188">
        <f t="shared" si="2"/>
        <v>1.5951222296747676</v>
      </c>
      <c r="H21" s="188">
        <f t="shared" si="2"/>
        <v>1.4680661653712037</v>
      </c>
      <c r="I21" s="121">
        <f t="shared" si="3"/>
        <v>22</v>
      </c>
      <c r="J21" s="121">
        <f t="shared" si="3"/>
        <v>16</v>
      </c>
    </row>
    <row r="22" spans="1:10" ht="12" customHeight="1">
      <c r="A22" s="112" t="s">
        <v>64</v>
      </c>
      <c r="B22" s="186">
        <v>9342</v>
      </c>
      <c r="C22" s="186">
        <v>12805</v>
      </c>
      <c r="D22" s="186">
        <f t="shared" si="0"/>
        <v>22147</v>
      </c>
      <c r="E22" s="187">
        <f t="shared" si="1"/>
        <v>0.37069150074930424</v>
      </c>
      <c r="F22" s="188">
        <f t="shared" si="2"/>
        <v>1.610387013475054</v>
      </c>
      <c r="G22" s="188">
        <f t="shared" si="2"/>
        <v>1.52281668165104</v>
      </c>
      <c r="H22" s="188">
        <f t="shared" si="2"/>
        <v>1.5585667688258495</v>
      </c>
      <c r="I22" s="121">
        <f t="shared" si="3"/>
        <v>16</v>
      </c>
      <c r="J22" s="121">
        <f t="shared" si="3"/>
        <v>17</v>
      </c>
    </row>
    <row r="23" spans="1:10" ht="12" customHeight="1">
      <c r="A23" s="112" t="s">
        <v>149</v>
      </c>
      <c r="B23" s="186">
        <v>4218</v>
      </c>
      <c r="C23" s="186">
        <v>12087</v>
      </c>
      <c r="D23" s="186">
        <f t="shared" si="0"/>
        <v>16305</v>
      </c>
      <c r="E23" s="187">
        <f t="shared" si="1"/>
        <v>1.8655761024182076</v>
      </c>
      <c r="F23" s="188">
        <f t="shared" si="2"/>
        <v>0.727104733765551</v>
      </c>
      <c r="G23" s="188">
        <f t="shared" si="2"/>
        <v>1.4374295377677564</v>
      </c>
      <c r="H23" s="188">
        <f t="shared" si="2"/>
        <v>1.1474434986998456</v>
      </c>
      <c r="I23" s="121">
        <f t="shared" si="3"/>
        <v>34</v>
      </c>
      <c r="J23" s="121">
        <f t="shared" si="3"/>
        <v>18</v>
      </c>
    </row>
    <row r="24" spans="1:10" ht="12" customHeight="1">
      <c r="A24" s="112" t="s">
        <v>208</v>
      </c>
      <c r="B24" s="186">
        <v>6282</v>
      </c>
      <c r="C24" s="186">
        <v>10870</v>
      </c>
      <c r="D24" s="186">
        <f t="shared" si="0"/>
        <v>17152</v>
      </c>
      <c r="E24" s="187">
        <f t="shared" si="1"/>
        <v>0.7303406558420885</v>
      </c>
      <c r="F24" s="188">
        <f t="shared" si="2"/>
        <v>1.0828999377703157</v>
      </c>
      <c r="G24" s="188">
        <f t="shared" si="2"/>
        <v>1.2926995181215781</v>
      </c>
      <c r="H24" s="188">
        <f t="shared" si="2"/>
        <v>1.2070500392333487</v>
      </c>
      <c r="I24" s="121">
        <f t="shared" si="3"/>
        <v>26</v>
      </c>
      <c r="J24" s="121">
        <f t="shared" si="3"/>
        <v>19</v>
      </c>
    </row>
    <row r="25" spans="1:10" ht="12" customHeight="1">
      <c r="A25" s="112" t="s">
        <v>136</v>
      </c>
      <c r="B25" s="186">
        <v>5970</v>
      </c>
      <c r="C25" s="186">
        <v>10556</v>
      </c>
      <c r="D25" s="186">
        <f t="shared" si="0"/>
        <v>16526</v>
      </c>
      <c r="E25" s="187">
        <f t="shared" si="1"/>
        <v>0.7681742043551089</v>
      </c>
      <c r="F25" s="188">
        <f t="shared" si="2"/>
        <v>1.029116941816107</v>
      </c>
      <c r="G25" s="188">
        <f t="shared" si="2"/>
        <v>1.2553575081224817</v>
      </c>
      <c r="H25" s="188">
        <f t="shared" si="2"/>
        <v>1.1629960907398742</v>
      </c>
      <c r="I25" s="121">
        <f t="shared" si="3"/>
        <v>27</v>
      </c>
      <c r="J25" s="121">
        <f t="shared" si="3"/>
        <v>20</v>
      </c>
    </row>
    <row r="26" spans="1:10" ht="12">
      <c r="A26" s="237" t="s">
        <v>105</v>
      </c>
      <c r="B26" s="186">
        <v>4972</v>
      </c>
      <c r="C26" s="186">
        <v>9165</v>
      </c>
      <c r="D26" s="186">
        <f t="shared" si="0"/>
        <v>14137</v>
      </c>
      <c r="E26" s="187">
        <f t="shared" si="1"/>
        <v>0.8433226065969429</v>
      </c>
      <c r="F26" s="188">
        <f t="shared" si="2"/>
        <v>0.857080307321555</v>
      </c>
      <c r="G26" s="188">
        <f t="shared" si="2"/>
        <v>1.0899347822984602</v>
      </c>
      <c r="H26" s="188">
        <f t="shared" si="2"/>
        <v>0.9948732745243617</v>
      </c>
      <c r="I26" s="121">
        <f t="shared" si="3"/>
        <v>30</v>
      </c>
      <c r="J26" s="121">
        <f t="shared" si="3"/>
        <v>21</v>
      </c>
    </row>
    <row r="27" spans="1:10" ht="12" customHeight="1">
      <c r="A27" s="112" t="s">
        <v>54</v>
      </c>
      <c r="B27" s="186">
        <v>6344</v>
      </c>
      <c r="C27" s="186">
        <v>8396</v>
      </c>
      <c r="D27" s="186">
        <f t="shared" si="0"/>
        <v>14740</v>
      </c>
      <c r="E27" s="187">
        <f t="shared" si="1"/>
        <v>0.3234552332912989</v>
      </c>
      <c r="F27" s="188">
        <f t="shared" si="2"/>
        <v>1.0935875844022416</v>
      </c>
      <c r="G27" s="188">
        <f t="shared" si="2"/>
        <v>0.9984825348802915</v>
      </c>
      <c r="H27" s="188">
        <f t="shared" si="2"/>
        <v>1.0373086274661591</v>
      </c>
      <c r="I27" s="121">
        <f t="shared" si="3"/>
        <v>24</v>
      </c>
      <c r="J27" s="121">
        <f t="shared" si="3"/>
        <v>22</v>
      </c>
    </row>
    <row r="28" spans="1:10" ht="12" customHeight="1">
      <c r="A28" s="112" t="s">
        <v>61</v>
      </c>
      <c r="B28" s="186">
        <v>9082</v>
      </c>
      <c r="C28" s="186">
        <v>8290</v>
      </c>
      <c r="D28" s="186">
        <f t="shared" si="0"/>
        <v>17372</v>
      </c>
      <c r="E28" s="187">
        <f t="shared" si="1"/>
        <v>-0.08720546135212508</v>
      </c>
      <c r="F28" s="188">
        <f t="shared" si="2"/>
        <v>1.56556785017988</v>
      </c>
      <c r="G28" s="188">
        <f t="shared" si="2"/>
        <v>0.9858766334156284</v>
      </c>
      <c r="H28" s="188">
        <f t="shared" si="2"/>
        <v>1.222532257553739</v>
      </c>
      <c r="I28" s="121">
        <f t="shared" si="3"/>
        <v>17</v>
      </c>
      <c r="J28" s="121">
        <f t="shared" si="3"/>
        <v>23</v>
      </c>
    </row>
    <row r="29" spans="1:10" ht="12" customHeight="1">
      <c r="A29" s="112" t="s">
        <v>119</v>
      </c>
      <c r="B29" s="186">
        <v>5661</v>
      </c>
      <c r="C29" s="186">
        <v>7995</v>
      </c>
      <c r="D29" s="186">
        <f t="shared" si="0"/>
        <v>13656</v>
      </c>
      <c r="E29" s="187">
        <f t="shared" si="1"/>
        <v>0.4122946475887652</v>
      </c>
      <c r="F29" s="188">
        <f t="shared" si="2"/>
        <v>0.9758510900537658</v>
      </c>
      <c r="G29" s="188">
        <f t="shared" si="2"/>
        <v>0.9507941717922738</v>
      </c>
      <c r="H29" s="188">
        <f t="shared" si="2"/>
        <v>0.9610235153784171</v>
      </c>
      <c r="I29" s="121">
        <f t="shared" si="3"/>
        <v>29</v>
      </c>
      <c r="J29" s="121">
        <f t="shared" si="3"/>
        <v>24</v>
      </c>
    </row>
    <row r="30" spans="1:10" ht="12" customHeight="1">
      <c r="A30" s="112" t="s">
        <v>134</v>
      </c>
      <c r="B30" s="186">
        <v>8581</v>
      </c>
      <c r="C30" s="186">
        <v>7857</v>
      </c>
      <c r="D30" s="186">
        <f t="shared" si="0"/>
        <v>16438</v>
      </c>
      <c r="E30" s="187">
        <f t="shared" si="1"/>
        <v>-0.0843724507633143</v>
      </c>
      <c r="F30" s="188">
        <f t="shared" si="2"/>
        <v>1.4792047701380258</v>
      </c>
      <c r="G30" s="188">
        <f t="shared" si="2"/>
        <v>0.9343827151684673</v>
      </c>
      <c r="H30" s="188">
        <f t="shared" si="2"/>
        <v>1.156803203411718</v>
      </c>
      <c r="I30" s="121">
        <f t="shared" si="3"/>
        <v>19</v>
      </c>
      <c r="J30" s="121">
        <f t="shared" si="3"/>
        <v>25</v>
      </c>
    </row>
    <row r="31" spans="1:10" ht="12" customHeight="1">
      <c r="A31" s="112" t="s">
        <v>86</v>
      </c>
      <c r="B31" s="186">
        <v>4560</v>
      </c>
      <c r="C31" s="186">
        <v>7738</v>
      </c>
      <c r="D31" s="186">
        <f t="shared" si="0"/>
        <v>12298</v>
      </c>
      <c r="E31" s="187">
        <f t="shared" si="1"/>
        <v>0.6969298245614035</v>
      </c>
      <c r="F31" s="188">
        <f t="shared" si="2"/>
        <v>0.7860591716384334</v>
      </c>
      <c r="G31" s="188">
        <f t="shared" si="2"/>
        <v>0.920230806920402</v>
      </c>
      <c r="H31" s="188">
        <f t="shared" si="2"/>
        <v>0.8654560041098251</v>
      </c>
      <c r="I31" s="121">
        <f t="shared" si="3"/>
        <v>32</v>
      </c>
      <c r="J31" s="121">
        <f t="shared" si="3"/>
        <v>26</v>
      </c>
    </row>
    <row r="32" spans="1:10" ht="12" customHeight="1">
      <c r="A32" s="112" t="s">
        <v>137</v>
      </c>
      <c r="B32" s="186">
        <v>3375</v>
      </c>
      <c r="C32" s="186">
        <v>7086</v>
      </c>
      <c r="D32" s="186">
        <f t="shared" si="0"/>
        <v>10461</v>
      </c>
      <c r="E32" s="187">
        <f t="shared" si="1"/>
        <v>1.0995555555555556</v>
      </c>
      <c r="F32" s="188">
        <f t="shared" si="2"/>
        <v>0.5817872158508143</v>
      </c>
      <c r="G32" s="188">
        <f t="shared" si="2"/>
        <v>0.8426926205528521</v>
      </c>
      <c r="H32" s="188">
        <f t="shared" si="2"/>
        <v>0.7361794811345651</v>
      </c>
      <c r="I32" s="121">
        <f t="shared" si="3"/>
        <v>36</v>
      </c>
      <c r="J32" s="121">
        <f t="shared" si="3"/>
        <v>27</v>
      </c>
    </row>
    <row r="33" spans="1:10" ht="24">
      <c r="A33" s="125" t="s">
        <v>193</v>
      </c>
      <c r="B33" s="186">
        <v>7729</v>
      </c>
      <c r="C33" s="186">
        <v>6883</v>
      </c>
      <c r="D33" s="186">
        <f t="shared" si="0"/>
        <v>14612</v>
      </c>
      <c r="E33" s="187">
        <f t="shared" si="1"/>
        <v>-0.10945788588433174</v>
      </c>
      <c r="F33" s="188">
        <f t="shared" si="2"/>
        <v>1.3323358196476869</v>
      </c>
      <c r="G33" s="188">
        <f t="shared" si="2"/>
        <v>0.8185511300120349</v>
      </c>
      <c r="H33" s="188">
        <f t="shared" si="2"/>
        <v>1.0283007913524773</v>
      </c>
      <c r="I33" s="121">
        <f t="shared" si="3"/>
        <v>21</v>
      </c>
      <c r="J33" s="121">
        <f t="shared" si="3"/>
        <v>28</v>
      </c>
    </row>
    <row r="34" spans="1:10" ht="12" customHeight="1">
      <c r="A34" s="112" t="s">
        <v>55</v>
      </c>
      <c r="B34" s="186">
        <v>8829</v>
      </c>
      <c r="C34" s="186">
        <v>6847</v>
      </c>
      <c r="D34" s="186">
        <f t="shared" si="0"/>
        <v>15676</v>
      </c>
      <c r="E34" s="187">
        <f t="shared" si="1"/>
        <v>-0.22448748442632235</v>
      </c>
      <c r="F34" s="188">
        <f t="shared" si="2"/>
        <v>1.52195535666573</v>
      </c>
      <c r="G34" s="188">
        <f t="shared" si="2"/>
        <v>0.8142698804579986</v>
      </c>
      <c r="H34" s="188">
        <f t="shared" si="2"/>
        <v>1.1031784290474567</v>
      </c>
      <c r="I34" s="121">
        <f t="shared" si="3"/>
        <v>18</v>
      </c>
      <c r="J34" s="121">
        <f t="shared" si="3"/>
        <v>29</v>
      </c>
    </row>
    <row r="35" spans="1:10" ht="12" customHeight="1">
      <c r="A35" s="112" t="s">
        <v>153</v>
      </c>
      <c r="B35" s="189">
        <v>3361</v>
      </c>
      <c r="C35" s="189">
        <v>6807</v>
      </c>
      <c r="D35" s="189">
        <f t="shared" si="0"/>
        <v>10168</v>
      </c>
      <c r="E35" s="187">
        <f t="shared" si="1"/>
        <v>1.025290092234454</v>
      </c>
      <c r="F35" s="188">
        <f t="shared" si="2"/>
        <v>0.5793738762887665</v>
      </c>
      <c r="G35" s="188">
        <f t="shared" si="2"/>
        <v>0.8095129365090692</v>
      </c>
      <c r="H35" s="188">
        <f t="shared" si="2"/>
        <v>0.7155599812805905</v>
      </c>
      <c r="I35" s="121">
        <f t="shared" si="3"/>
        <v>37</v>
      </c>
      <c r="J35" s="121">
        <f t="shared" si="3"/>
        <v>30</v>
      </c>
    </row>
    <row r="36" spans="1:10" ht="12" customHeight="1">
      <c r="A36" s="112" t="s">
        <v>63</v>
      </c>
      <c r="B36" s="186">
        <v>7762</v>
      </c>
      <c r="C36" s="186">
        <v>6792</v>
      </c>
      <c r="D36" s="186">
        <f t="shared" si="0"/>
        <v>14554</v>
      </c>
      <c r="E36" s="187">
        <f t="shared" si="1"/>
        <v>-0.1249677918062355</v>
      </c>
      <c r="F36" s="188">
        <f t="shared" si="2"/>
        <v>1.3380244057582282</v>
      </c>
      <c r="G36" s="188">
        <f t="shared" si="2"/>
        <v>0.8077290825282206</v>
      </c>
      <c r="H36" s="188">
        <f t="shared" si="2"/>
        <v>1.0242191156134652</v>
      </c>
      <c r="I36" s="121">
        <f t="shared" si="3"/>
        <v>20</v>
      </c>
      <c r="J36" s="121">
        <f t="shared" si="3"/>
        <v>31</v>
      </c>
    </row>
    <row r="37" spans="1:10" ht="12" customHeight="1">
      <c r="A37" s="112" t="s">
        <v>80</v>
      </c>
      <c r="B37" s="186">
        <v>9715</v>
      </c>
      <c r="C37" s="186">
        <v>6422</v>
      </c>
      <c r="D37" s="186">
        <f t="shared" si="0"/>
        <v>16137</v>
      </c>
      <c r="E37" s="187">
        <f t="shared" si="1"/>
        <v>-0.33896037056098816</v>
      </c>
      <c r="F37" s="188">
        <f t="shared" si="2"/>
        <v>1.6746852746638994</v>
      </c>
      <c r="G37" s="188">
        <f t="shared" si="2"/>
        <v>0.7637273510006232</v>
      </c>
      <c r="H37" s="188">
        <f t="shared" si="2"/>
        <v>1.1356207138006382</v>
      </c>
      <c r="I37" s="121">
        <f t="shared" si="3"/>
        <v>15</v>
      </c>
      <c r="J37" s="121">
        <f t="shared" si="3"/>
        <v>32</v>
      </c>
    </row>
    <row r="38" spans="1:10" ht="12" customHeight="1">
      <c r="A38" s="112" t="s">
        <v>52</v>
      </c>
      <c r="B38" s="186">
        <v>6422</v>
      </c>
      <c r="C38" s="186">
        <v>6031</v>
      </c>
      <c r="D38" s="186">
        <f t="shared" si="0"/>
        <v>12453</v>
      </c>
      <c r="E38" s="187">
        <f t="shared" si="1"/>
        <v>-0.060884459669884775</v>
      </c>
      <c r="F38" s="188">
        <f t="shared" si="2"/>
        <v>1.1070333333907938</v>
      </c>
      <c r="G38" s="188">
        <f t="shared" si="2"/>
        <v>0.7172282238998378</v>
      </c>
      <c r="H38" s="188">
        <f t="shared" si="2"/>
        <v>0.8763639306537366</v>
      </c>
      <c r="I38" s="121">
        <f t="shared" si="3"/>
        <v>23</v>
      </c>
      <c r="J38" s="121">
        <f t="shared" si="3"/>
        <v>33</v>
      </c>
    </row>
    <row r="39" spans="1:10" ht="12" customHeight="1">
      <c r="A39" s="112" t="s">
        <v>67</v>
      </c>
      <c r="B39" s="189">
        <v>6339</v>
      </c>
      <c r="C39" s="189">
        <v>5897</v>
      </c>
      <c r="D39" s="189">
        <f t="shared" si="0"/>
        <v>12236</v>
      </c>
      <c r="E39" s="187">
        <f t="shared" si="1"/>
        <v>-0.06972708629121313</v>
      </c>
      <c r="F39" s="188">
        <f t="shared" si="2"/>
        <v>1.092725677415796</v>
      </c>
      <c r="G39" s="188">
        <f t="shared" si="2"/>
        <v>0.7012924616709241</v>
      </c>
      <c r="H39" s="188">
        <f t="shared" si="2"/>
        <v>0.8610928334922607</v>
      </c>
      <c r="I39" s="121">
        <f t="shared" si="3"/>
        <v>25</v>
      </c>
      <c r="J39" s="121">
        <f t="shared" si="3"/>
        <v>34</v>
      </c>
    </row>
    <row r="40" spans="1:10" ht="12" customHeight="1">
      <c r="A40" s="112" t="s">
        <v>82</v>
      </c>
      <c r="B40" s="189">
        <v>4493</v>
      </c>
      <c r="C40" s="189">
        <v>5262</v>
      </c>
      <c r="D40" s="189">
        <f t="shared" si="0"/>
        <v>9755</v>
      </c>
      <c r="E40" s="187">
        <f t="shared" si="1"/>
        <v>0.17115513020253728</v>
      </c>
      <c r="F40" s="188">
        <f t="shared" si="2"/>
        <v>0.7745096180200617</v>
      </c>
      <c r="G40" s="188">
        <f t="shared" si="2"/>
        <v>0.625775976481669</v>
      </c>
      <c r="H40" s="188">
        <f t="shared" si="2"/>
        <v>0.6864956350700394</v>
      </c>
      <c r="I40" s="121">
        <f t="shared" si="3"/>
        <v>33</v>
      </c>
      <c r="J40" s="121">
        <f t="shared" si="3"/>
        <v>35</v>
      </c>
    </row>
    <row r="41" spans="1:10" ht="12" customHeight="1">
      <c r="A41" s="112" t="s">
        <v>60</v>
      </c>
      <c r="B41" s="189">
        <v>4841</v>
      </c>
      <c r="C41" s="189">
        <v>5242</v>
      </c>
      <c r="D41" s="189">
        <f t="shared" si="0"/>
        <v>10083</v>
      </c>
      <c r="E41" s="187">
        <f t="shared" si="1"/>
        <v>0.08283412518074779</v>
      </c>
      <c r="F41" s="188">
        <f t="shared" si="2"/>
        <v>0.834498344276679</v>
      </c>
      <c r="G41" s="188">
        <f t="shared" si="2"/>
        <v>0.6233975045072044</v>
      </c>
      <c r="H41" s="188">
        <f t="shared" si="2"/>
        <v>0.7095782151113488</v>
      </c>
      <c r="I41" s="121">
        <f t="shared" si="3"/>
        <v>31</v>
      </c>
      <c r="J41" s="121">
        <f t="shared" si="3"/>
        <v>36</v>
      </c>
    </row>
    <row r="42" spans="1:10" ht="12" customHeight="1">
      <c r="A42" s="112" t="s">
        <v>84</v>
      </c>
      <c r="B42" s="189">
        <v>5862</v>
      </c>
      <c r="C42" s="189">
        <v>4937</v>
      </c>
      <c r="D42" s="189">
        <f t="shared" si="0"/>
        <v>10799</v>
      </c>
      <c r="E42" s="187">
        <f t="shared" si="1"/>
        <v>-0.15779597407028317</v>
      </c>
      <c r="F42" s="188">
        <f t="shared" si="2"/>
        <v>1.010499750908881</v>
      </c>
      <c r="G42" s="188">
        <f t="shared" si="2"/>
        <v>0.5871258068966174</v>
      </c>
      <c r="H42" s="188">
        <f t="shared" si="2"/>
        <v>0.7599657983722559</v>
      </c>
      <c r="I42" s="121">
        <f t="shared" si="3"/>
        <v>28</v>
      </c>
      <c r="J42" s="121">
        <f t="shared" si="3"/>
        <v>37</v>
      </c>
    </row>
    <row r="43" spans="1:10" ht="12" customHeight="1">
      <c r="A43" s="112" t="s">
        <v>83</v>
      </c>
      <c r="B43" s="189">
        <v>2896</v>
      </c>
      <c r="C43" s="189">
        <v>4753</v>
      </c>
      <c r="D43" s="189">
        <f t="shared" si="0"/>
        <v>7649</v>
      </c>
      <c r="E43" s="187">
        <f t="shared" si="1"/>
        <v>0.6412292817679558</v>
      </c>
      <c r="F43" s="188">
        <f t="shared" si="2"/>
        <v>0.49921652654932086</v>
      </c>
      <c r="G43" s="188">
        <f t="shared" si="2"/>
        <v>0.5652438647315419</v>
      </c>
      <c r="H43" s="188">
        <f t="shared" si="2"/>
        <v>0.5382885815121201</v>
      </c>
      <c r="I43" s="121">
        <f t="shared" si="3"/>
        <v>38</v>
      </c>
      <c r="J43" s="121">
        <f t="shared" si="3"/>
        <v>38</v>
      </c>
    </row>
    <row r="44" spans="1:10" ht="12" customHeight="1">
      <c r="A44" s="112" t="s">
        <v>71</v>
      </c>
      <c r="B44" s="189">
        <v>3707</v>
      </c>
      <c r="C44" s="189">
        <v>4430</v>
      </c>
      <c r="D44" s="189">
        <f t="shared" si="0"/>
        <v>8137</v>
      </c>
      <c r="E44" s="187">
        <f t="shared" si="1"/>
        <v>0.19503641758834636</v>
      </c>
      <c r="F44" s="188">
        <f t="shared" si="2"/>
        <v>0.6390178397508055</v>
      </c>
      <c r="G44" s="188">
        <f t="shared" si="2"/>
        <v>0.5268315423439366</v>
      </c>
      <c r="H44" s="188">
        <f t="shared" si="2"/>
        <v>0.5726309566955317</v>
      </c>
      <c r="I44" s="121">
        <f t="shared" si="3"/>
        <v>35</v>
      </c>
      <c r="J44" s="121">
        <f t="shared" si="3"/>
        <v>39</v>
      </c>
    </row>
    <row r="45" spans="1:10" ht="12" customHeight="1">
      <c r="A45" s="112" t="s">
        <v>195</v>
      </c>
      <c r="B45" s="189">
        <v>2535</v>
      </c>
      <c r="C45" s="189">
        <v>3994</v>
      </c>
      <c r="D45" s="189">
        <f t="shared" si="0"/>
        <v>6529</v>
      </c>
      <c r="E45" s="187">
        <f t="shared" si="1"/>
        <v>0.5755424063116371</v>
      </c>
      <c r="F45" s="188">
        <f t="shared" si="2"/>
        <v>0.436986842127945</v>
      </c>
      <c r="G45" s="188">
        <f t="shared" si="2"/>
        <v>0.4749808533006055</v>
      </c>
      <c r="H45" s="188">
        <f t="shared" si="2"/>
        <v>0.4594700155174052</v>
      </c>
      <c r="I45" s="190">
        <f t="shared" si="3"/>
        <v>39</v>
      </c>
      <c r="J45" s="190">
        <f t="shared" si="3"/>
        <v>40</v>
      </c>
    </row>
    <row r="46" spans="1:10" ht="12" customHeight="1">
      <c r="A46" s="121" t="s">
        <v>78</v>
      </c>
      <c r="B46" s="189">
        <f>+B47-SUM(B6:B45)</f>
        <v>65337</v>
      </c>
      <c r="C46" s="189">
        <f>+C47-SUM(C6:C45)</f>
        <v>77005</v>
      </c>
      <c r="D46" s="189">
        <f t="shared" si="0"/>
        <v>142342</v>
      </c>
      <c r="E46" s="187">
        <f t="shared" si="1"/>
        <v>0.17858181428593292</v>
      </c>
      <c r="F46" s="188">
        <f t="shared" si="2"/>
        <v>11.262883354679897</v>
      </c>
      <c r="G46" s="188">
        <f t="shared" si="2"/>
        <v>9.157711719682807</v>
      </c>
      <c r="H46" s="188">
        <f t="shared" si="2"/>
        <v>10.017136000731886</v>
      </c>
      <c r="I46" s="191"/>
      <c r="J46" s="191"/>
    </row>
    <row r="47" spans="1:10" ht="12" customHeight="1">
      <c r="A47" s="192" t="s">
        <v>15</v>
      </c>
      <c r="B47" s="193">
        <v>580109</v>
      </c>
      <c r="C47" s="193">
        <v>840876</v>
      </c>
      <c r="D47" s="193">
        <f t="shared" si="0"/>
        <v>1420985</v>
      </c>
      <c r="E47" s="194">
        <f t="shared" si="1"/>
        <v>0.449513798268946</v>
      </c>
      <c r="F47" s="195">
        <f>SUM(F6:F46)</f>
        <v>100</v>
      </c>
      <c r="G47" s="195">
        <f>SUM(G6:G46)</f>
        <v>100.00000000000003</v>
      </c>
      <c r="H47" s="195">
        <f>SUM(H6:H46)</f>
        <v>100</v>
      </c>
      <c r="I47" s="191"/>
      <c r="J47" s="191"/>
    </row>
    <row r="48" spans="1:10" ht="12" customHeight="1">
      <c r="A48" s="249"/>
      <c r="B48" s="109"/>
      <c r="C48" s="109"/>
      <c r="D48" s="109"/>
      <c r="E48" s="109"/>
      <c r="F48" s="109"/>
      <c r="G48" s="109"/>
      <c r="H48" s="109"/>
      <c r="I48" s="109"/>
      <c r="J48" s="109"/>
    </row>
    <row r="49" spans="1:10" ht="25.5" customHeight="1">
      <c r="A49" s="258" t="s">
        <v>269</v>
      </c>
      <c r="B49" s="258"/>
      <c r="C49" s="258"/>
      <c r="D49" s="258"/>
      <c r="E49" s="258"/>
      <c r="F49" s="258"/>
      <c r="G49" s="258"/>
      <c r="H49" s="258"/>
      <c r="I49" s="258"/>
      <c r="J49" s="258"/>
    </row>
  </sheetData>
  <sheetProtection/>
  <mergeCells count="1">
    <mergeCell ref="A49:J49"/>
  </mergeCells>
  <printOptions gridLines="1" horizontalCentered="1"/>
  <pageMargins left="0.35433070866141736" right="0.35433070866141736"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J48"/>
  <sheetViews>
    <sheetView zoomScale="130" zoomScaleNormal="130" zoomScalePageLayoutView="0" workbookViewId="0" topLeftCell="A1">
      <pane xSplit="1" ySplit="5" topLeftCell="B32"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25.28125" style="21" customWidth="1"/>
    <col min="2" max="5" width="8.57421875" style="21" customWidth="1"/>
    <col min="6" max="10" width="6.7109375" style="21" customWidth="1"/>
    <col min="11" max="16384" width="9.140625" style="21" customWidth="1"/>
  </cols>
  <sheetData>
    <row r="1" spans="1:10" ht="15.75" customHeight="1">
      <c r="A1" s="69" t="s">
        <v>223</v>
      </c>
      <c r="B1" s="5"/>
      <c r="C1" s="5"/>
      <c r="D1" s="5"/>
      <c r="E1" s="5"/>
      <c r="F1" s="5"/>
      <c r="G1" s="5"/>
      <c r="H1" s="5"/>
      <c r="I1" s="5"/>
      <c r="J1" s="5"/>
    </row>
    <row r="2" spans="1:10" ht="12">
      <c r="A2" s="78" t="s">
        <v>202</v>
      </c>
      <c r="B2" s="5"/>
      <c r="C2" s="5"/>
      <c r="D2" s="5"/>
      <c r="E2" s="5"/>
      <c r="F2" s="5"/>
      <c r="G2" s="5"/>
      <c r="H2" s="5"/>
      <c r="I2" s="5"/>
      <c r="J2" s="5"/>
    </row>
    <row r="3" spans="1:10" ht="12" customHeight="1">
      <c r="A3" s="5"/>
      <c r="B3" s="5"/>
      <c r="C3" s="5"/>
      <c r="D3" s="5"/>
      <c r="E3" s="5"/>
      <c r="F3" s="5"/>
      <c r="G3" s="5"/>
      <c r="H3" s="5"/>
      <c r="I3" s="5"/>
      <c r="J3" s="5"/>
    </row>
    <row r="4" spans="1:10" ht="12" customHeight="1">
      <c r="A4" s="113"/>
      <c r="B4" s="115"/>
      <c r="C4" s="115"/>
      <c r="D4" s="115"/>
      <c r="E4" s="116" t="s">
        <v>154</v>
      </c>
      <c r="F4" s="181" t="s">
        <v>120</v>
      </c>
      <c r="G4" s="181"/>
      <c r="H4" s="128"/>
      <c r="I4" s="127" t="s">
        <v>49</v>
      </c>
      <c r="J4" s="128"/>
    </row>
    <row r="5" spans="1:10" ht="12" customHeight="1">
      <c r="A5" s="111" t="s">
        <v>47</v>
      </c>
      <c r="B5" s="111">
        <v>2013</v>
      </c>
      <c r="C5" s="111">
        <v>2014</v>
      </c>
      <c r="D5" s="111" t="s">
        <v>15</v>
      </c>
      <c r="E5" s="111" t="s">
        <v>155</v>
      </c>
      <c r="F5" s="111">
        <v>2013</v>
      </c>
      <c r="G5" s="111">
        <v>2014</v>
      </c>
      <c r="H5" s="118" t="s">
        <v>15</v>
      </c>
      <c r="I5" s="111">
        <v>2013</v>
      </c>
      <c r="J5" s="111">
        <v>2014</v>
      </c>
    </row>
    <row r="6" spans="1:10" ht="12" customHeight="1">
      <c r="A6" s="112" t="s">
        <v>66</v>
      </c>
      <c r="B6" s="182">
        <v>53802</v>
      </c>
      <c r="C6" s="182">
        <v>147077</v>
      </c>
      <c r="D6" s="182">
        <f aca="true" t="shared" si="0" ref="D6:D47">SUM(B6:C6)</f>
        <v>200879</v>
      </c>
      <c r="E6" s="183">
        <f>+(C6-B6)/B6</f>
        <v>1.733671610720791</v>
      </c>
      <c r="F6" s="184">
        <f aca="true" t="shared" si="1" ref="F6:H46">+B6/B$47*100</f>
        <v>11.101756818660162</v>
      </c>
      <c r="G6" s="184">
        <f t="shared" si="1"/>
        <v>20.592270880411743</v>
      </c>
      <c r="H6" s="184">
        <f t="shared" si="1"/>
        <v>16.755834709640826</v>
      </c>
      <c r="I6" s="185">
        <f aca="true" t="shared" si="2" ref="I6:J45">RANK(B6,B$6:B$45)</f>
        <v>1</v>
      </c>
      <c r="J6" s="185">
        <f t="shared" si="2"/>
        <v>1</v>
      </c>
    </row>
    <row r="7" spans="1:10" ht="12">
      <c r="A7" s="125" t="s">
        <v>51</v>
      </c>
      <c r="B7" s="186">
        <v>35753</v>
      </c>
      <c r="C7" s="186">
        <v>66292</v>
      </c>
      <c r="D7" s="186">
        <f t="shared" si="0"/>
        <v>102045</v>
      </c>
      <c r="E7" s="187">
        <f aca="true" t="shared" si="3" ref="E7:E47">+(C7-B7)/B7</f>
        <v>0.854166083964982</v>
      </c>
      <c r="F7" s="188">
        <f t="shared" si="1"/>
        <v>7.37744157350204</v>
      </c>
      <c r="G7" s="188">
        <f t="shared" si="1"/>
        <v>9.281551984363666</v>
      </c>
      <c r="H7" s="188">
        <f t="shared" si="1"/>
        <v>8.51183624443221</v>
      </c>
      <c r="I7" s="121">
        <f t="shared" si="2"/>
        <v>3</v>
      </c>
      <c r="J7" s="121">
        <f t="shared" si="2"/>
        <v>2</v>
      </c>
    </row>
    <row r="8" spans="1:10" ht="12">
      <c r="A8" s="125" t="s">
        <v>50</v>
      </c>
      <c r="B8" s="186">
        <v>35102</v>
      </c>
      <c r="C8" s="186">
        <v>58554</v>
      </c>
      <c r="D8" s="186">
        <f t="shared" si="0"/>
        <v>93656</v>
      </c>
      <c r="E8" s="187">
        <f t="shared" si="3"/>
        <v>0.6681100791977665</v>
      </c>
      <c r="F8" s="188">
        <f t="shared" si="1"/>
        <v>7.243111182643935</v>
      </c>
      <c r="G8" s="188">
        <f t="shared" si="1"/>
        <v>8.198153546316753</v>
      </c>
      <c r="H8" s="188">
        <f t="shared" si="1"/>
        <v>7.812088150409556</v>
      </c>
      <c r="I8" s="121">
        <f t="shared" si="2"/>
        <v>4</v>
      </c>
      <c r="J8" s="121">
        <f t="shared" si="2"/>
        <v>3</v>
      </c>
    </row>
    <row r="9" spans="1:10" ht="24">
      <c r="A9" s="125" t="s">
        <v>253</v>
      </c>
      <c r="B9" s="186">
        <v>34317</v>
      </c>
      <c r="C9" s="186">
        <v>55344</v>
      </c>
      <c r="D9" s="186">
        <f t="shared" si="0"/>
        <v>89661</v>
      </c>
      <c r="E9" s="187">
        <f t="shared" si="3"/>
        <v>0.6127283853483696</v>
      </c>
      <c r="F9" s="188">
        <f t="shared" si="1"/>
        <v>7.081130603805821</v>
      </c>
      <c r="G9" s="188">
        <f t="shared" si="1"/>
        <v>7.748721007400936</v>
      </c>
      <c r="H9" s="188">
        <f t="shared" si="1"/>
        <v>7.4788549121665575</v>
      </c>
      <c r="I9" s="121">
        <f t="shared" si="2"/>
        <v>5</v>
      </c>
      <c r="J9" s="121">
        <f t="shared" si="2"/>
        <v>4</v>
      </c>
    </row>
    <row r="10" spans="1:10" ht="12" customHeight="1">
      <c r="A10" s="112" t="s">
        <v>81</v>
      </c>
      <c r="B10" s="186">
        <v>21723</v>
      </c>
      <c r="C10" s="186">
        <v>47596</v>
      </c>
      <c r="D10" s="186">
        <f t="shared" si="0"/>
        <v>69319</v>
      </c>
      <c r="E10" s="187">
        <f t="shared" si="3"/>
        <v>1.1910417529807118</v>
      </c>
      <c r="F10" s="188">
        <f t="shared" si="1"/>
        <v>4.482425623057781</v>
      </c>
      <c r="G10" s="188">
        <f t="shared" si="1"/>
        <v>6.663922467986683</v>
      </c>
      <c r="H10" s="188">
        <f t="shared" si="1"/>
        <v>5.782076305823866</v>
      </c>
      <c r="I10" s="121">
        <f t="shared" si="2"/>
        <v>8</v>
      </c>
      <c r="J10" s="121">
        <f t="shared" si="2"/>
        <v>5</v>
      </c>
    </row>
    <row r="11" spans="1:10" ht="12" customHeight="1">
      <c r="A11" s="112" t="s">
        <v>68</v>
      </c>
      <c r="B11" s="186">
        <v>22353</v>
      </c>
      <c r="C11" s="186">
        <v>23368</v>
      </c>
      <c r="D11" s="186">
        <f t="shared" si="0"/>
        <v>45721</v>
      </c>
      <c r="E11" s="187">
        <f t="shared" si="3"/>
        <v>0.04540777524269673</v>
      </c>
      <c r="F11" s="188">
        <f t="shared" si="1"/>
        <v>4.612422775501108</v>
      </c>
      <c r="G11" s="188">
        <f t="shared" si="1"/>
        <v>3.2717568751977644</v>
      </c>
      <c r="H11" s="188">
        <f t="shared" si="1"/>
        <v>3.8137063543699847</v>
      </c>
      <c r="I11" s="121">
        <f t="shared" si="2"/>
        <v>7</v>
      </c>
      <c r="J11" s="121">
        <f t="shared" si="2"/>
        <v>6</v>
      </c>
    </row>
    <row r="12" spans="1:10" ht="12" customHeight="1">
      <c r="A12" s="112" t="s">
        <v>70</v>
      </c>
      <c r="B12" s="186">
        <v>13413</v>
      </c>
      <c r="C12" s="186">
        <v>20575</v>
      </c>
      <c r="D12" s="186">
        <f t="shared" si="0"/>
        <v>33988</v>
      </c>
      <c r="E12" s="187">
        <f t="shared" si="3"/>
        <v>0.5339595914411392</v>
      </c>
      <c r="F12" s="188">
        <f t="shared" si="1"/>
        <v>2.7677012789243665</v>
      </c>
      <c r="G12" s="188">
        <f t="shared" si="1"/>
        <v>2.880708563299983</v>
      </c>
      <c r="H12" s="188">
        <f t="shared" si="1"/>
        <v>2.835026608611514</v>
      </c>
      <c r="I12" s="121">
        <f t="shared" si="2"/>
        <v>10</v>
      </c>
      <c r="J12" s="121">
        <f t="shared" si="2"/>
        <v>7</v>
      </c>
    </row>
    <row r="13" spans="1:10" ht="12" customHeight="1">
      <c r="A13" s="112" t="s">
        <v>62</v>
      </c>
      <c r="B13" s="186">
        <v>23240</v>
      </c>
      <c r="C13" s="186">
        <v>19112</v>
      </c>
      <c r="D13" s="186">
        <f t="shared" si="0"/>
        <v>42352</v>
      </c>
      <c r="E13" s="187">
        <f t="shared" si="3"/>
        <v>-0.1776247848537005</v>
      </c>
      <c r="F13" s="188">
        <f t="shared" si="1"/>
        <v>4.795450512353856</v>
      </c>
      <c r="G13" s="188">
        <f t="shared" si="1"/>
        <v>2.675873733258288</v>
      </c>
      <c r="H13" s="188">
        <f t="shared" si="1"/>
        <v>3.5326893882521726</v>
      </c>
      <c r="I13" s="121">
        <f t="shared" si="2"/>
        <v>6</v>
      </c>
      <c r="J13" s="121">
        <f t="shared" si="2"/>
        <v>8</v>
      </c>
    </row>
    <row r="14" spans="1:10" ht="12" customHeight="1">
      <c r="A14" s="112" t="s">
        <v>118</v>
      </c>
      <c r="B14" s="186">
        <v>18224</v>
      </c>
      <c r="C14" s="186">
        <v>18614</v>
      </c>
      <c r="D14" s="186">
        <f t="shared" si="0"/>
        <v>36838</v>
      </c>
      <c r="E14" s="187">
        <f t="shared" si="3"/>
        <v>0.02140035118525022</v>
      </c>
      <c r="F14" s="188">
        <f t="shared" si="1"/>
        <v>3.760425565281268</v>
      </c>
      <c r="G14" s="188">
        <f t="shared" si="1"/>
        <v>2.606148685164806</v>
      </c>
      <c r="H14" s="188">
        <f t="shared" si="1"/>
        <v>3.0727524481590844</v>
      </c>
      <c r="I14" s="121">
        <f t="shared" si="2"/>
        <v>9</v>
      </c>
      <c r="J14" s="121">
        <f t="shared" si="2"/>
        <v>9</v>
      </c>
    </row>
    <row r="15" spans="1:10" ht="12" customHeight="1">
      <c r="A15" s="112" t="s">
        <v>73</v>
      </c>
      <c r="B15" s="186">
        <v>10883</v>
      </c>
      <c r="C15" s="186">
        <v>16372</v>
      </c>
      <c r="D15" s="186">
        <f t="shared" si="0"/>
        <v>27255</v>
      </c>
      <c r="E15" s="187">
        <f t="shared" si="3"/>
        <v>0.5043646053477902</v>
      </c>
      <c r="F15" s="188">
        <f t="shared" si="1"/>
        <v>2.245649222286877</v>
      </c>
      <c r="G15" s="188">
        <f t="shared" si="1"/>
        <v>2.292245958607403</v>
      </c>
      <c r="H15" s="188">
        <f t="shared" si="1"/>
        <v>2.2734097392522896</v>
      </c>
      <c r="I15" s="121">
        <f t="shared" si="2"/>
        <v>11</v>
      </c>
      <c r="J15" s="121">
        <f t="shared" si="2"/>
        <v>10</v>
      </c>
    </row>
    <row r="16" spans="1:10" ht="12" customHeight="1">
      <c r="A16" s="112" t="s">
        <v>108</v>
      </c>
      <c r="B16" s="186">
        <v>10139</v>
      </c>
      <c r="C16" s="186">
        <v>16240</v>
      </c>
      <c r="D16" s="186">
        <f t="shared" si="0"/>
        <v>26379</v>
      </c>
      <c r="E16" s="187">
        <f t="shared" si="3"/>
        <v>0.6017358713877108</v>
      </c>
      <c r="F16" s="188">
        <f t="shared" si="1"/>
        <v>2.0921287755919</v>
      </c>
      <c r="G16" s="188">
        <f t="shared" si="1"/>
        <v>2.2737646205585285</v>
      </c>
      <c r="H16" s="188">
        <f t="shared" si="1"/>
        <v>2.2003403233071417</v>
      </c>
      <c r="I16" s="121">
        <f t="shared" si="2"/>
        <v>12</v>
      </c>
      <c r="J16" s="121">
        <f t="shared" si="2"/>
        <v>11</v>
      </c>
    </row>
    <row r="17" spans="1:10" ht="12">
      <c r="A17" s="125" t="s">
        <v>53</v>
      </c>
      <c r="B17" s="186">
        <v>38741</v>
      </c>
      <c r="C17" s="186">
        <v>16001</v>
      </c>
      <c r="D17" s="186">
        <f t="shared" si="0"/>
        <v>54742</v>
      </c>
      <c r="E17" s="187">
        <f t="shared" si="3"/>
        <v>-0.5869750393639813</v>
      </c>
      <c r="F17" s="188">
        <f t="shared" si="1"/>
        <v>7.993999496518965</v>
      </c>
      <c r="G17" s="188">
        <f t="shared" si="1"/>
        <v>2.2403021978791267</v>
      </c>
      <c r="H17" s="188">
        <f t="shared" si="1"/>
        <v>4.566171195969504</v>
      </c>
      <c r="I17" s="121">
        <f t="shared" si="2"/>
        <v>2</v>
      </c>
      <c r="J17" s="121">
        <f t="shared" si="2"/>
        <v>12</v>
      </c>
    </row>
    <row r="18" spans="1:10" ht="12">
      <c r="A18" s="125" t="s">
        <v>56</v>
      </c>
      <c r="B18" s="186">
        <v>959</v>
      </c>
      <c r="C18" s="186">
        <v>13990</v>
      </c>
      <c r="D18" s="186">
        <f t="shared" si="0"/>
        <v>14949</v>
      </c>
      <c r="E18" s="187">
        <f t="shared" si="3"/>
        <v>13.588112617309697</v>
      </c>
      <c r="F18" s="188">
        <f t="shared" si="1"/>
        <v>0.19788455427484286</v>
      </c>
      <c r="G18" s="188">
        <f t="shared" si="1"/>
        <v>1.9587418129072542</v>
      </c>
      <c r="H18" s="188">
        <f t="shared" si="1"/>
        <v>1.2469345878584657</v>
      </c>
      <c r="I18" s="121">
        <f t="shared" si="2"/>
        <v>40</v>
      </c>
      <c r="J18" s="121">
        <f t="shared" si="2"/>
        <v>13</v>
      </c>
    </row>
    <row r="19" spans="1:10" ht="12" customHeight="1">
      <c r="A19" s="112" t="s">
        <v>129</v>
      </c>
      <c r="B19" s="186">
        <v>7188</v>
      </c>
      <c r="C19" s="186">
        <v>13191</v>
      </c>
      <c r="D19" s="186">
        <f t="shared" si="0"/>
        <v>20379</v>
      </c>
      <c r="E19" s="187">
        <f t="shared" si="3"/>
        <v>0.8351419031719532</v>
      </c>
      <c r="F19" s="188">
        <f t="shared" si="1"/>
        <v>1.4832056059724406</v>
      </c>
      <c r="G19" s="188">
        <f t="shared" si="1"/>
        <v>1.8468737136568687</v>
      </c>
      <c r="H19" s="188">
        <f t="shared" si="1"/>
        <v>1.6998648716280467</v>
      </c>
      <c r="I19" s="121">
        <f t="shared" si="2"/>
        <v>18</v>
      </c>
      <c r="J19" s="121">
        <f t="shared" si="2"/>
        <v>14</v>
      </c>
    </row>
    <row r="20" spans="1:10" ht="12" customHeight="1">
      <c r="A20" s="112" t="s">
        <v>149</v>
      </c>
      <c r="B20" s="186">
        <v>3959</v>
      </c>
      <c r="C20" s="186">
        <v>11783</v>
      </c>
      <c r="D20" s="186">
        <f t="shared" si="0"/>
        <v>15742</v>
      </c>
      <c r="E20" s="187">
        <f t="shared" si="3"/>
        <v>1.976256630462238</v>
      </c>
      <c r="F20" s="188">
        <f t="shared" si="1"/>
        <v>0.8169186135287829</v>
      </c>
      <c r="G20" s="188">
        <f t="shared" si="1"/>
        <v>1.6497394411355382</v>
      </c>
      <c r="H20" s="188">
        <f t="shared" si="1"/>
        <v>1.313080760055386</v>
      </c>
      <c r="I20" s="121">
        <f t="shared" si="2"/>
        <v>29</v>
      </c>
      <c r="J20" s="121">
        <f t="shared" si="2"/>
        <v>15</v>
      </c>
    </row>
    <row r="21" spans="1:10" ht="12" customHeight="1">
      <c r="A21" s="112" t="s">
        <v>64</v>
      </c>
      <c r="B21" s="186">
        <v>8239</v>
      </c>
      <c r="C21" s="186">
        <v>10713</v>
      </c>
      <c r="D21" s="186">
        <f t="shared" si="0"/>
        <v>18952</v>
      </c>
      <c r="E21" s="187">
        <f t="shared" si="3"/>
        <v>0.3002791600922442</v>
      </c>
      <c r="F21" s="188">
        <f t="shared" si="1"/>
        <v>1.7000738713977375</v>
      </c>
      <c r="G21" s="188">
        <f t="shared" si="1"/>
        <v>1.4999285948302659</v>
      </c>
      <c r="H21" s="188">
        <f t="shared" si="1"/>
        <v>1.580835126703702</v>
      </c>
      <c r="I21" s="121">
        <f t="shared" si="2"/>
        <v>15</v>
      </c>
      <c r="J21" s="121">
        <f t="shared" si="2"/>
        <v>16</v>
      </c>
    </row>
    <row r="22" spans="1:10" ht="12">
      <c r="A22" s="125" t="s">
        <v>61</v>
      </c>
      <c r="B22" s="186">
        <v>8979</v>
      </c>
      <c r="C22" s="186">
        <v>8089</v>
      </c>
      <c r="D22" s="186">
        <f t="shared" si="0"/>
        <v>17068</v>
      </c>
      <c r="E22" s="187">
        <f t="shared" si="3"/>
        <v>-0.09912016928388462</v>
      </c>
      <c r="F22" s="188">
        <f t="shared" si="1"/>
        <v>1.852768939347043</v>
      </c>
      <c r="G22" s="188">
        <f t="shared" si="1"/>
        <v>1.1325419960405134</v>
      </c>
      <c r="H22" s="188">
        <f t="shared" si="1"/>
        <v>1.4236858348764658</v>
      </c>
      <c r="I22" s="121">
        <f t="shared" si="2"/>
        <v>13</v>
      </c>
      <c r="J22" s="121">
        <f t="shared" si="2"/>
        <v>17</v>
      </c>
    </row>
    <row r="23" spans="1:10" ht="12" customHeight="1">
      <c r="A23" s="112" t="s">
        <v>119</v>
      </c>
      <c r="B23" s="186">
        <v>5633</v>
      </c>
      <c r="C23" s="186">
        <v>7966</v>
      </c>
      <c r="D23" s="186">
        <f t="shared" si="0"/>
        <v>13599</v>
      </c>
      <c r="E23" s="187">
        <f t="shared" si="3"/>
        <v>0.41416651872891885</v>
      </c>
      <c r="F23" s="188">
        <f t="shared" si="1"/>
        <v>1.1623396185924817</v>
      </c>
      <c r="G23" s="188">
        <f t="shared" si="1"/>
        <v>1.1153207492222437</v>
      </c>
      <c r="H23" s="188">
        <f t="shared" si="1"/>
        <v>1.134327611230669</v>
      </c>
      <c r="I23" s="121">
        <f t="shared" si="2"/>
        <v>23</v>
      </c>
      <c r="J23" s="121">
        <f t="shared" si="2"/>
        <v>18</v>
      </c>
    </row>
    <row r="24" spans="1:10" ht="12" customHeight="1">
      <c r="A24" s="112" t="s">
        <v>86</v>
      </c>
      <c r="B24" s="186">
        <v>4314</v>
      </c>
      <c r="C24" s="186">
        <v>7397</v>
      </c>
      <c r="D24" s="186">
        <f t="shared" si="0"/>
        <v>11711</v>
      </c>
      <c r="E24" s="187">
        <f t="shared" si="3"/>
        <v>0.7146499768196569</v>
      </c>
      <c r="F24" s="188">
        <f t="shared" si="1"/>
        <v>0.8901709772071659</v>
      </c>
      <c r="G24" s="188">
        <f t="shared" si="1"/>
        <v>1.0356549814206548</v>
      </c>
      <c r="H24" s="188">
        <f t="shared" si="1"/>
        <v>0.9768446691023138</v>
      </c>
      <c r="I24" s="121">
        <f t="shared" si="2"/>
        <v>28</v>
      </c>
      <c r="J24" s="121">
        <f t="shared" si="2"/>
        <v>19</v>
      </c>
    </row>
    <row r="25" spans="1:10" ht="12" customHeight="1">
      <c r="A25" s="112" t="s">
        <v>134</v>
      </c>
      <c r="B25" s="186">
        <v>8010</v>
      </c>
      <c r="C25" s="186">
        <v>7237</v>
      </c>
      <c r="D25" s="186">
        <f t="shared" si="0"/>
        <v>15247</v>
      </c>
      <c r="E25" s="187">
        <f t="shared" si="3"/>
        <v>-0.09650436953807741</v>
      </c>
      <c r="F25" s="188">
        <f t="shared" si="1"/>
        <v>1.6528209382080203</v>
      </c>
      <c r="G25" s="188">
        <f t="shared" si="1"/>
        <v>1.013253359543231</v>
      </c>
      <c r="H25" s="188">
        <f t="shared" si="1"/>
        <v>1.2717915352918605</v>
      </c>
      <c r="I25" s="121">
        <f t="shared" si="2"/>
        <v>16</v>
      </c>
      <c r="J25" s="121">
        <f t="shared" si="2"/>
        <v>20</v>
      </c>
    </row>
    <row r="26" spans="1:10" ht="24">
      <c r="A26" s="237" t="s">
        <v>193</v>
      </c>
      <c r="B26" s="186">
        <v>7707</v>
      </c>
      <c r="C26" s="186">
        <v>6853</v>
      </c>
      <c r="D26" s="186">
        <f t="shared" si="0"/>
        <v>14560</v>
      </c>
      <c r="E26" s="187">
        <f t="shared" si="3"/>
        <v>-0.11080835603996367</v>
      </c>
      <c r="F26" s="188">
        <f t="shared" si="1"/>
        <v>1.5902984982233723</v>
      </c>
      <c r="G26" s="188">
        <f t="shared" si="1"/>
        <v>0.9594894670374134</v>
      </c>
      <c r="H26" s="188">
        <f t="shared" si="1"/>
        <v>1.2144870960746041</v>
      </c>
      <c r="I26" s="121">
        <f t="shared" si="2"/>
        <v>17</v>
      </c>
      <c r="J26" s="121">
        <f t="shared" si="2"/>
        <v>21</v>
      </c>
    </row>
    <row r="27" spans="1:10" ht="12" customHeight="1">
      <c r="A27" s="112" t="s">
        <v>55</v>
      </c>
      <c r="B27" s="186">
        <v>8700</v>
      </c>
      <c r="C27" s="186">
        <v>6755</v>
      </c>
      <c r="D27" s="186">
        <f t="shared" si="0"/>
        <v>15455</v>
      </c>
      <c r="E27" s="187">
        <f t="shared" si="3"/>
        <v>-0.2235632183908046</v>
      </c>
      <c r="F27" s="188">
        <f t="shared" si="1"/>
        <v>1.7951987718364264</v>
      </c>
      <c r="G27" s="188">
        <f t="shared" si="1"/>
        <v>0.9457684736374914</v>
      </c>
      <c r="H27" s="188">
        <f t="shared" si="1"/>
        <v>1.2891413509500693</v>
      </c>
      <c r="I27" s="121">
        <f t="shared" si="2"/>
        <v>14</v>
      </c>
      <c r="J27" s="121">
        <f t="shared" si="2"/>
        <v>22</v>
      </c>
    </row>
    <row r="28" spans="1:10" ht="12" customHeight="1">
      <c r="A28" s="112" t="s">
        <v>153</v>
      </c>
      <c r="B28" s="186">
        <v>3245</v>
      </c>
      <c r="C28" s="186">
        <v>6593</v>
      </c>
      <c r="D28" s="186">
        <f t="shared" si="0"/>
        <v>9838</v>
      </c>
      <c r="E28" s="187">
        <f t="shared" si="3"/>
        <v>1.0317411402157164</v>
      </c>
      <c r="F28" s="188">
        <f t="shared" si="1"/>
        <v>0.6695885074263452</v>
      </c>
      <c r="G28" s="188">
        <f t="shared" si="1"/>
        <v>0.9230868314865995</v>
      </c>
      <c r="H28" s="188">
        <f t="shared" si="1"/>
        <v>0.8206129156031564</v>
      </c>
      <c r="I28" s="121">
        <f t="shared" si="2"/>
        <v>30</v>
      </c>
      <c r="J28" s="121">
        <f t="shared" si="2"/>
        <v>23</v>
      </c>
    </row>
    <row r="29" spans="1:10" ht="12" customHeight="1">
      <c r="A29" s="112" t="s">
        <v>63</v>
      </c>
      <c r="B29" s="186">
        <v>6163</v>
      </c>
      <c r="C29" s="186">
        <v>5642</v>
      </c>
      <c r="D29" s="186">
        <f t="shared" si="0"/>
        <v>11805</v>
      </c>
      <c r="E29" s="187">
        <f t="shared" si="3"/>
        <v>-0.08453675158202174</v>
      </c>
      <c r="F29" s="188">
        <f t="shared" si="1"/>
        <v>1.271702302394011</v>
      </c>
      <c r="G29" s="188">
        <f t="shared" si="1"/>
        <v>0.7899371914526612</v>
      </c>
      <c r="H29" s="188">
        <f t="shared" si="1"/>
        <v>0.9846854511786197</v>
      </c>
      <c r="I29" s="121">
        <f t="shared" si="2"/>
        <v>19</v>
      </c>
      <c r="J29" s="121">
        <f t="shared" si="2"/>
        <v>24</v>
      </c>
    </row>
    <row r="30" spans="1:10" ht="12" customHeight="1">
      <c r="A30" s="112" t="s">
        <v>67</v>
      </c>
      <c r="B30" s="186">
        <v>6102</v>
      </c>
      <c r="C30" s="186">
        <v>5578</v>
      </c>
      <c r="D30" s="186">
        <f t="shared" si="0"/>
        <v>11680</v>
      </c>
      <c r="E30" s="187">
        <f t="shared" si="3"/>
        <v>-0.0858734841035726</v>
      </c>
      <c r="F30" s="188">
        <f t="shared" si="1"/>
        <v>1.2591152765225144</v>
      </c>
      <c r="G30" s="188">
        <f t="shared" si="1"/>
        <v>0.7809765427016916</v>
      </c>
      <c r="H30" s="188">
        <f t="shared" si="1"/>
        <v>0.9742588792686385</v>
      </c>
      <c r="I30" s="121">
        <f t="shared" si="2"/>
        <v>20</v>
      </c>
      <c r="J30" s="121">
        <f t="shared" si="2"/>
        <v>25</v>
      </c>
    </row>
    <row r="31" spans="1:10" ht="12" customHeight="1">
      <c r="A31" s="112" t="s">
        <v>59</v>
      </c>
      <c r="B31" s="186">
        <v>5524</v>
      </c>
      <c r="C31" s="186">
        <v>5395</v>
      </c>
      <c r="D31" s="186">
        <f t="shared" si="0"/>
        <v>10919</v>
      </c>
      <c r="E31" s="187">
        <f t="shared" si="3"/>
        <v>-0.02335264301230992</v>
      </c>
      <c r="F31" s="188">
        <f t="shared" si="1"/>
        <v>1.1398480477729218</v>
      </c>
      <c r="G31" s="188">
        <f t="shared" si="1"/>
        <v>0.755354687679388</v>
      </c>
      <c r="H31" s="188">
        <f t="shared" si="1"/>
        <v>0.9107819094806733</v>
      </c>
      <c r="I31" s="121">
        <f t="shared" si="2"/>
        <v>24</v>
      </c>
      <c r="J31" s="121">
        <f t="shared" si="2"/>
        <v>26</v>
      </c>
    </row>
    <row r="32" spans="1:10" ht="12" customHeight="1">
      <c r="A32" s="112" t="s">
        <v>60</v>
      </c>
      <c r="B32" s="186">
        <v>4649</v>
      </c>
      <c r="C32" s="186">
        <v>5050</v>
      </c>
      <c r="D32" s="186">
        <f t="shared" si="0"/>
        <v>9699</v>
      </c>
      <c r="E32" s="187">
        <f t="shared" si="3"/>
        <v>0.08625510862551086</v>
      </c>
      <c r="F32" s="188">
        <f t="shared" si="1"/>
        <v>0.9592964471571893</v>
      </c>
      <c r="G32" s="188">
        <f t="shared" si="1"/>
        <v>0.7070511905061926</v>
      </c>
      <c r="H32" s="188">
        <f t="shared" si="1"/>
        <v>0.8090185676392574</v>
      </c>
      <c r="I32" s="121">
        <f t="shared" si="2"/>
        <v>26</v>
      </c>
      <c r="J32" s="121">
        <f t="shared" si="2"/>
        <v>27</v>
      </c>
    </row>
    <row r="33" spans="1:10" ht="12" customHeight="1">
      <c r="A33" s="112" t="s">
        <v>84</v>
      </c>
      <c r="B33" s="186">
        <v>5821</v>
      </c>
      <c r="C33" s="186">
        <v>4829</v>
      </c>
      <c r="D33" s="186">
        <f t="shared" si="0"/>
        <v>10650</v>
      </c>
      <c r="E33" s="187">
        <f t="shared" si="3"/>
        <v>-0.1704174540456966</v>
      </c>
      <c r="F33" s="188">
        <f t="shared" si="1"/>
        <v>1.201132419639062</v>
      </c>
      <c r="G33" s="188">
        <f t="shared" si="1"/>
        <v>0.6761089502880008</v>
      </c>
      <c r="H33" s="188">
        <f t="shared" si="1"/>
        <v>0.888343926730394</v>
      </c>
      <c r="I33" s="121">
        <f t="shared" si="2"/>
        <v>21</v>
      </c>
      <c r="J33" s="121">
        <f t="shared" si="2"/>
        <v>28</v>
      </c>
    </row>
    <row r="34" spans="1:10" ht="12" customHeight="1">
      <c r="A34" s="112" t="s">
        <v>52</v>
      </c>
      <c r="B34" s="186">
        <v>5422</v>
      </c>
      <c r="C34" s="186">
        <v>4785</v>
      </c>
      <c r="D34" s="186">
        <f t="shared" si="0"/>
        <v>10207</v>
      </c>
      <c r="E34" s="187">
        <f t="shared" si="3"/>
        <v>-0.11748432312799705</v>
      </c>
      <c r="F34" s="188">
        <f t="shared" si="1"/>
        <v>1.118800889758288</v>
      </c>
      <c r="G34" s="188">
        <f t="shared" si="1"/>
        <v>0.6699485042717093</v>
      </c>
      <c r="H34" s="188">
        <f t="shared" si="1"/>
        <v>0.8513921558814207</v>
      </c>
      <c r="I34" s="121">
        <f t="shared" si="2"/>
        <v>25</v>
      </c>
      <c r="J34" s="121">
        <f t="shared" si="2"/>
        <v>29</v>
      </c>
    </row>
    <row r="35" spans="1:10" ht="12" customHeight="1">
      <c r="A35" s="112" t="s">
        <v>83</v>
      </c>
      <c r="B35" s="189">
        <v>2553</v>
      </c>
      <c r="C35" s="189">
        <v>4296</v>
      </c>
      <c r="D35" s="189">
        <f t="shared" si="0"/>
        <v>6849</v>
      </c>
      <c r="E35" s="187">
        <f t="shared" si="3"/>
        <v>0.6827262044653349</v>
      </c>
      <c r="F35" s="188">
        <f t="shared" si="1"/>
        <v>0.5267979844251031</v>
      </c>
      <c r="G35" s="188">
        <f t="shared" si="1"/>
        <v>0.6014835474088324</v>
      </c>
      <c r="H35" s="188">
        <f t="shared" si="1"/>
        <v>0.5712927280916871</v>
      </c>
      <c r="I35" s="121">
        <f t="shared" si="2"/>
        <v>34</v>
      </c>
      <c r="J35" s="121">
        <f t="shared" si="2"/>
        <v>30</v>
      </c>
    </row>
    <row r="36" spans="1:10" ht="12" customHeight="1">
      <c r="A36" s="112" t="s">
        <v>80</v>
      </c>
      <c r="B36" s="186">
        <v>5646</v>
      </c>
      <c r="C36" s="186">
        <v>3965</v>
      </c>
      <c r="D36" s="186">
        <f t="shared" si="0"/>
        <v>9611</v>
      </c>
      <c r="E36" s="187">
        <f t="shared" si="3"/>
        <v>-0.2977329082536309</v>
      </c>
      <c r="F36" s="188">
        <f t="shared" si="1"/>
        <v>1.1650220995159155</v>
      </c>
      <c r="G36" s="188">
        <f t="shared" si="1"/>
        <v>0.5551401921499116</v>
      </c>
      <c r="H36" s="188">
        <f t="shared" si="1"/>
        <v>0.8016782610146305</v>
      </c>
      <c r="I36" s="121">
        <f t="shared" si="2"/>
        <v>22</v>
      </c>
      <c r="J36" s="121">
        <f t="shared" si="2"/>
        <v>31</v>
      </c>
    </row>
    <row r="37" spans="1:10" ht="12" customHeight="1">
      <c r="A37" s="112" t="s">
        <v>82</v>
      </c>
      <c r="B37" s="186">
        <v>2697</v>
      </c>
      <c r="C37" s="186">
        <v>3528</v>
      </c>
      <c r="D37" s="186">
        <f t="shared" si="0"/>
        <v>6225</v>
      </c>
      <c r="E37" s="187">
        <f t="shared" si="3"/>
        <v>0.3081201334816463</v>
      </c>
      <c r="F37" s="188">
        <f t="shared" si="1"/>
        <v>0.5565116192692922</v>
      </c>
      <c r="G37" s="188">
        <f t="shared" si="1"/>
        <v>0.4939557623971975</v>
      </c>
      <c r="H37" s="188">
        <f t="shared" si="1"/>
        <v>0.5192432811170612</v>
      </c>
      <c r="I37" s="121">
        <f t="shared" si="2"/>
        <v>33</v>
      </c>
      <c r="J37" s="121">
        <f t="shared" si="2"/>
        <v>32</v>
      </c>
    </row>
    <row r="38" spans="1:10" ht="12" customHeight="1">
      <c r="A38" s="112" t="s">
        <v>54</v>
      </c>
      <c r="B38" s="186">
        <v>3153</v>
      </c>
      <c r="C38" s="186">
        <v>3464</v>
      </c>
      <c r="D38" s="186">
        <f t="shared" si="0"/>
        <v>6617</v>
      </c>
      <c r="E38" s="187">
        <f t="shared" si="3"/>
        <v>0.09863621947351729</v>
      </c>
      <c r="F38" s="188">
        <f t="shared" si="1"/>
        <v>0.6506047962758911</v>
      </c>
      <c r="G38" s="188">
        <f t="shared" si="1"/>
        <v>0.484995113646228</v>
      </c>
      <c r="H38" s="188">
        <f t="shared" si="1"/>
        <v>0.5519410106267622</v>
      </c>
      <c r="I38" s="121">
        <f t="shared" si="2"/>
        <v>31</v>
      </c>
      <c r="J38" s="121">
        <f t="shared" si="2"/>
        <v>33</v>
      </c>
    </row>
    <row r="39" spans="1:10" ht="12" customHeight="1">
      <c r="A39" s="112" t="s">
        <v>79</v>
      </c>
      <c r="B39" s="189">
        <v>2699</v>
      </c>
      <c r="C39" s="189">
        <v>3412</v>
      </c>
      <c r="D39" s="189">
        <f t="shared" si="0"/>
        <v>6111</v>
      </c>
      <c r="E39" s="187">
        <f t="shared" si="3"/>
        <v>0.2641719155242683</v>
      </c>
      <c r="F39" s="188">
        <f t="shared" si="1"/>
        <v>0.5569243086421282</v>
      </c>
      <c r="G39" s="188">
        <f t="shared" si="1"/>
        <v>0.4777145865360652</v>
      </c>
      <c r="H39" s="188">
        <f t="shared" si="1"/>
        <v>0.5097342475351584</v>
      </c>
      <c r="I39" s="121">
        <f t="shared" si="2"/>
        <v>32</v>
      </c>
      <c r="J39" s="121">
        <f t="shared" si="2"/>
        <v>34</v>
      </c>
    </row>
    <row r="40" spans="1:10" ht="12" customHeight="1">
      <c r="A40" s="112" t="s">
        <v>195</v>
      </c>
      <c r="B40" s="189">
        <v>2115</v>
      </c>
      <c r="C40" s="189">
        <v>3362</v>
      </c>
      <c r="D40" s="189">
        <f t="shared" si="0"/>
        <v>5477</v>
      </c>
      <c r="E40" s="187">
        <f t="shared" si="3"/>
        <v>0.5895981087470449</v>
      </c>
      <c r="F40" s="188">
        <f t="shared" si="1"/>
        <v>0.4364190117740278</v>
      </c>
      <c r="G40" s="188">
        <f t="shared" si="1"/>
        <v>0.47071407969937024</v>
      </c>
      <c r="H40" s="188">
        <f t="shared" si="1"/>
        <v>0.45685067480773406</v>
      </c>
      <c r="I40" s="121">
        <f t="shared" si="2"/>
        <v>36</v>
      </c>
      <c r="J40" s="121">
        <f t="shared" si="2"/>
        <v>35</v>
      </c>
    </row>
    <row r="41" spans="1:10" ht="12" customHeight="1">
      <c r="A41" s="112" t="s">
        <v>142</v>
      </c>
      <c r="B41" s="189">
        <v>4363</v>
      </c>
      <c r="C41" s="189">
        <v>2921</v>
      </c>
      <c r="D41" s="189">
        <f t="shared" si="0"/>
        <v>7284</v>
      </c>
      <c r="E41" s="187">
        <f t="shared" si="3"/>
        <v>-0.3305065322026129</v>
      </c>
      <c r="F41" s="188">
        <f t="shared" si="1"/>
        <v>0.9002818668416469</v>
      </c>
      <c r="G41" s="188">
        <f t="shared" si="1"/>
        <v>0.40896960939972055</v>
      </c>
      <c r="H41" s="188">
        <f t="shared" si="1"/>
        <v>0.6075771983384215</v>
      </c>
      <c r="I41" s="121">
        <f t="shared" si="2"/>
        <v>27</v>
      </c>
      <c r="J41" s="121">
        <f t="shared" si="2"/>
        <v>36</v>
      </c>
    </row>
    <row r="42" spans="1:10" ht="12" customHeight="1">
      <c r="A42" s="112" t="s">
        <v>69</v>
      </c>
      <c r="B42" s="189">
        <v>2437</v>
      </c>
      <c r="C42" s="189">
        <v>2617</v>
      </c>
      <c r="D42" s="189">
        <f t="shared" si="0"/>
        <v>5054</v>
      </c>
      <c r="E42" s="187">
        <f t="shared" si="3"/>
        <v>0.07386130488305294</v>
      </c>
      <c r="F42" s="188">
        <f t="shared" si="1"/>
        <v>0.5028620008006174</v>
      </c>
      <c r="G42" s="188">
        <f t="shared" si="1"/>
        <v>0.36640652783261507</v>
      </c>
      <c r="H42" s="188">
        <f t="shared" si="1"/>
        <v>0.42156715546435786</v>
      </c>
      <c r="I42" s="121">
        <f t="shared" si="2"/>
        <v>35</v>
      </c>
      <c r="J42" s="121">
        <f t="shared" si="2"/>
        <v>37</v>
      </c>
    </row>
    <row r="43" spans="1:10" ht="12" customHeight="1">
      <c r="A43" s="112" t="s">
        <v>197</v>
      </c>
      <c r="B43" s="189">
        <v>1730</v>
      </c>
      <c r="C43" s="189">
        <v>2544</v>
      </c>
      <c r="D43" s="189">
        <f t="shared" si="0"/>
        <v>4274</v>
      </c>
      <c r="E43" s="187">
        <f t="shared" si="3"/>
        <v>0.4705202312138728</v>
      </c>
      <c r="F43" s="188">
        <f t="shared" si="1"/>
        <v>0.3569763075031055</v>
      </c>
      <c r="G43" s="188">
        <f t="shared" si="1"/>
        <v>0.3561857878510404</v>
      </c>
      <c r="H43" s="188">
        <f t="shared" si="1"/>
        <v>0.3565053467460754</v>
      </c>
      <c r="I43" s="121">
        <f t="shared" si="2"/>
        <v>38</v>
      </c>
      <c r="J43" s="121">
        <f t="shared" si="2"/>
        <v>38</v>
      </c>
    </row>
    <row r="44" spans="1:10" ht="12" customHeight="1">
      <c r="A44" s="112" t="s">
        <v>75</v>
      </c>
      <c r="B44" s="189">
        <v>2007</v>
      </c>
      <c r="C44" s="189">
        <v>2496</v>
      </c>
      <c r="D44" s="189">
        <f t="shared" si="0"/>
        <v>4503</v>
      </c>
      <c r="E44" s="187">
        <f t="shared" si="3"/>
        <v>0.2436472346786248</v>
      </c>
      <c r="F44" s="188">
        <f t="shared" si="1"/>
        <v>0.414133785640886</v>
      </c>
      <c r="G44" s="188">
        <f t="shared" si="1"/>
        <v>0.3494653012878132</v>
      </c>
      <c r="H44" s="188">
        <f t="shared" si="1"/>
        <v>0.3756068264851609</v>
      </c>
      <c r="I44" s="121">
        <f t="shared" si="2"/>
        <v>37</v>
      </c>
      <c r="J44" s="121">
        <f t="shared" si="2"/>
        <v>39</v>
      </c>
    </row>
    <row r="45" spans="1:10" ht="12" customHeight="1">
      <c r="A45" s="112" t="s">
        <v>76</v>
      </c>
      <c r="B45" s="189">
        <v>1205</v>
      </c>
      <c r="C45" s="189">
        <v>1974</v>
      </c>
      <c r="D45" s="189">
        <f t="shared" si="0"/>
        <v>3179</v>
      </c>
      <c r="E45" s="187">
        <f t="shared" si="3"/>
        <v>0.6381742738589211</v>
      </c>
      <c r="F45" s="188">
        <f t="shared" si="1"/>
        <v>0.24864534713366598</v>
      </c>
      <c r="G45" s="188">
        <f t="shared" si="1"/>
        <v>0.27638000991271766</v>
      </c>
      <c r="H45" s="188">
        <f t="shared" si="1"/>
        <v>0.26516857681464057</v>
      </c>
      <c r="I45" s="190">
        <f t="shared" si="2"/>
        <v>39</v>
      </c>
      <c r="J45" s="190">
        <f t="shared" si="2"/>
        <v>40</v>
      </c>
    </row>
    <row r="46" spans="1:10" ht="12" customHeight="1">
      <c r="A46" s="121" t="s">
        <v>78</v>
      </c>
      <c r="B46" s="189">
        <f>+B47-SUM(B6:B45)</f>
        <v>35717</v>
      </c>
      <c r="C46" s="189">
        <f>+C47-SUM(C6:C45)</f>
        <v>42664</v>
      </c>
      <c r="D46" s="189">
        <f t="shared" si="0"/>
        <v>78381</v>
      </c>
      <c r="E46" s="187">
        <f t="shared" si="3"/>
        <v>0.19450121790743904</v>
      </c>
      <c r="F46" s="188">
        <f t="shared" si="1"/>
        <v>7.370013164790993</v>
      </c>
      <c r="G46" s="188">
        <f t="shared" si="1"/>
        <v>5.97339247361509</v>
      </c>
      <c r="H46" s="188">
        <f t="shared" si="1"/>
        <v>6.537961063009859</v>
      </c>
      <c r="I46" s="191"/>
      <c r="J46" s="191"/>
    </row>
    <row r="47" spans="1:10" ht="12" customHeight="1">
      <c r="A47" s="192" t="s">
        <v>15</v>
      </c>
      <c r="B47" s="193">
        <v>484626</v>
      </c>
      <c r="C47" s="193">
        <v>714234</v>
      </c>
      <c r="D47" s="193">
        <f t="shared" si="0"/>
        <v>1198860</v>
      </c>
      <c r="E47" s="194">
        <f t="shared" si="3"/>
        <v>0.47378390759059563</v>
      </c>
      <c r="F47" s="195">
        <f>SUM(F6:F46)</f>
        <v>99.99999999999994</v>
      </c>
      <c r="G47" s="195">
        <f>SUM(G6:G46)</f>
        <v>99.99999999999997</v>
      </c>
      <c r="H47" s="195">
        <f>SUM(H6:H46)</f>
        <v>100.00000000000003</v>
      </c>
      <c r="I47" s="191"/>
      <c r="J47" s="191"/>
    </row>
    <row r="48" spans="1:10" ht="12" customHeight="1">
      <c r="A48" s="110"/>
      <c r="B48" s="110"/>
      <c r="C48" s="110"/>
      <c r="D48" s="110"/>
      <c r="E48" s="110"/>
      <c r="F48" s="110"/>
      <c r="G48" s="110"/>
      <c r="H48" s="110"/>
      <c r="I48" s="110"/>
      <c r="J48" s="110"/>
    </row>
    <row r="49" ht="11.25"/>
  </sheetData>
  <sheetProtection/>
  <printOptions gridLines="1" horizontalCentered="1"/>
  <pageMargins left="0.35433070866141736" right="0.35433070866141736" top="0.984251968503937" bottom="0.984251968503937"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47"/>
  <sheetViews>
    <sheetView zoomScale="130" zoomScaleNormal="130" zoomScalePageLayoutView="0" workbookViewId="0" topLeftCell="A1">
      <pane xSplit="1" ySplit="5" topLeftCell="B39"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 customHeight="1"/>
  <cols>
    <col min="1" max="1" width="25.28125" style="21" customWidth="1"/>
    <col min="2" max="5" width="8.57421875" style="21" customWidth="1"/>
    <col min="6" max="10" width="6.7109375" style="21" customWidth="1"/>
    <col min="11" max="16384" width="9.140625" style="21" customWidth="1"/>
  </cols>
  <sheetData>
    <row r="1" spans="1:10" ht="15.75" customHeight="1">
      <c r="A1" s="69" t="s">
        <v>224</v>
      </c>
      <c r="B1" s="5"/>
      <c r="C1" s="5"/>
      <c r="D1" s="5"/>
      <c r="E1" s="5"/>
      <c r="F1" s="5"/>
      <c r="G1" s="5"/>
      <c r="H1" s="5"/>
      <c r="I1" s="5"/>
      <c r="J1" s="5"/>
    </row>
    <row r="2" spans="1:10" ht="12" customHeight="1">
      <c r="A2" s="78" t="s">
        <v>203</v>
      </c>
      <c r="B2" s="5"/>
      <c r="C2" s="5"/>
      <c r="D2" s="5"/>
      <c r="E2" s="5"/>
      <c r="F2" s="5"/>
      <c r="G2" s="5"/>
      <c r="H2" s="5"/>
      <c r="I2" s="5"/>
      <c r="J2" s="5"/>
    </row>
    <row r="3" spans="1:10" ht="12" customHeight="1">
      <c r="A3" s="5"/>
      <c r="B3" s="5"/>
      <c r="C3" s="5"/>
      <c r="D3" s="5"/>
      <c r="E3" s="5"/>
      <c r="F3" s="5"/>
      <c r="G3" s="5"/>
      <c r="H3" s="5"/>
      <c r="I3" s="5"/>
      <c r="J3" s="5"/>
    </row>
    <row r="4" spans="1:10" ht="12" customHeight="1">
      <c r="A4" s="113"/>
      <c r="B4" s="115"/>
      <c r="C4" s="115"/>
      <c r="D4" s="115"/>
      <c r="E4" s="116" t="s">
        <v>154</v>
      </c>
      <c r="F4" s="181" t="s">
        <v>120</v>
      </c>
      <c r="G4" s="181"/>
      <c r="H4" s="128"/>
      <c r="I4" s="127" t="s">
        <v>49</v>
      </c>
      <c r="J4" s="128"/>
    </row>
    <row r="5" spans="1:10" ht="12" customHeight="1">
      <c r="A5" s="111" t="s">
        <v>47</v>
      </c>
      <c r="B5" s="111">
        <v>2013</v>
      </c>
      <c r="C5" s="111">
        <v>2014</v>
      </c>
      <c r="D5" s="111" t="s">
        <v>15</v>
      </c>
      <c r="E5" s="111" t="s">
        <v>155</v>
      </c>
      <c r="F5" s="111">
        <v>2013</v>
      </c>
      <c r="G5" s="111">
        <v>2014</v>
      </c>
      <c r="H5" s="118" t="s">
        <v>15</v>
      </c>
      <c r="I5" s="111">
        <v>2013</v>
      </c>
      <c r="J5" s="111">
        <v>2014</v>
      </c>
    </row>
    <row r="6" spans="1:10" ht="12" customHeight="1">
      <c r="A6" s="112" t="s">
        <v>66</v>
      </c>
      <c r="B6" s="182">
        <v>48877</v>
      </c>
      <c r="C6" s="182">
        <v>120595</v>
      </c>
      <c r="D6" s="182">
        <f aca="true" t="shared" si="0" ref="D6:D47">SUM(B6:C6)</f>
        <v>169472</v>
      </c>
      <c r="E6" s="183">
        <f>+(C6-B6)/B6</f>
        <v>1.4673159154612598</v>
      </c>
      <c r="F6" s="184">
        <f aca="true" t="shared" si="1" ref="F6:H46">+B6/B$47*100</f>
        <v>12.327485321119429</v>
      </c>
      <c r="G6" s="184">
        <f t="shared" si="1"/>
        <v>21.12740211528051</v>
      </c>
      <c r="H6" s="184">
        <f t="shared" si="1"/>
        <v>17.520342979901518</v>
      </c>
      <c r="I6" s="185">
        <f aca="true" t="shared" si="2" ref="I6:J45">RANK(B6,B$6:B$45)</f>
        <v>1</v>
      </c>
      <c r="J6" s="185">
        <f t="shared" si="2"/>
        <v>1</v>
      </c>
    </row>
    <row r="7" spans="1:10" ht="24">
      <c r="A7" s="125" t="s">
        <v>253</v>
      </c>
      <c r="B7" s="186">
        <v>33161</v>
      </c>
      <c r="C7" s="186">
        <v>54631</v>
      </c>
      <c r="D7" s="186">
        <f t="shared" si="0"/>
        <v>87792</v>
      </c>
      <c r="E7" s="187">
        <f aca="true" t="shared" si="3" ref="E7:E47">+(C7-B7)/B7</f>
        <v>0.6474473025542052</v>
      </c>
      <c r="F7" s="188">
        <f t="shared" si="1"/>
        <v>8.363683137951211</v>
      </c>
      <c r="G7" s="188">
        <f t="shared" si="1"/>
        <v>9.570969815994772</v>
      </c>
      <c r="H7" s="188">
        <f t="shared" si="1"/>
        <v>9.07610667774921</v>
      </c>
      <c r="I7" s="121">
        <f t="shared" si="2"/>
        <v>3</v>
      </c>
      <c r="J7" s="121">
        <f t="shared" si="2"/>
        <v>2</v>
      </c>
    </row>
    <row r="8" spans="1:10" ht="12">
      <c r="A8" s="125" t="s">
        <v>50</v>
      </c>
      <c r="B8" s="186">
        <v>23842</v>
      </c>
      <c r="C8" s="186">
        <v>38149</v>
      </c>
      <c r="D8" s="186">
        <f t="shared" si="0"/>
        <v>61991</v>
      </c>
      <c r="E8" s="187">
        <f t="shared" si="3"/>
        <v>0.6000754970220619</v>
      </c>
      <c r="F8" s="188">
        <f t="shared" si="1"/>
        <v>6.01329674542483</v>
      </c>
      <c r="G8" s="188">
        <f t="shared" si="1"/>
        <v>6.683438478343515</v>
      </c>
      <c r="H8" s="188">
        <f t="shared" si="1"/>
        <v>6.4087494197689</v>
      </c>
      <c r="I8" s="121">
        <f t="shared" si="2"/>
        <v>4</v>
      </c>
      <c r="J8" s="121">
        <f t="shared" si="2"/>
        <v>3</v>
      </c>
    </row>
    <row r="9" spans="1:10" ht="12" customHeight="1">
      <c r="A9" s="112" t="s">
        <v>81</v>
      </c>
      <c r="B9" s="186">
        <v>14386</v>
      </c>
      <c r="C9" s="186">
        <v>36305</v>
      </c>
      <c r="D9" s="186">
        <f t="shared" si="0"/>
        <v>50691</v>
      </c>
      <c r="E9" s="187">
        <f t="shared" si="3"/>
        <v>1.5236340886973447</v>
      </c>
      <c r="F9" s="188">
        <f t="shared" si="1"/>
        <v>3.628356974233773</v>
      </c>
      <c r="G9" s="188">
        <f t="shared" si="1"/>
        <v>6.360382551476089</v>
      </c>
      <c r="H9" s="188">
        <f t="shared" si="1"/>
        <v>5.240533574833529</v>
      </c>
      <c r="I9" s="121">
        <f t="shared" si="2"/>
        <v>7</v>
      </c>
      <c r="J9" s="121">
        <f t="shared" si="2"/>
        <v>4</v>
      </c>
    </row>
    <row r="10" spans="1:10" ht="12" customHeight="1">
      <c r="A10" s="112" t="s">
        <v>68</v>
      </c>
      <c r="B10" s="186">
        <v>20198</v>
      </c>
      <c r="C10" s="186">
        <v>21222</v>
      </c>
      <c r="D10" s="186">
        <f t="shared" si="0"/>
        <v>41420</v>
      </c>
      <c r="E10" s="187">
        <f t="shared" si="3"/>
        <v>0.05069808891969502</v>
      </c>
      <c r="F10" s="188">
        <f t="shared" si="1"/>
        <v>5.094227315833014</v>
      </c>
      <c r="G10" s="188">
        <f t="shared" si="1"/>
        <v>3.717946247277938</v>
      </c>
      <c r="H10" s="188">
        <f t="shared" si="1"/>
        <v>4.2820796723206245</v>
      </c>
      <c r="I10" s="121">
        <f t="shared" si="2"/>
        <v>5</v>
      </c>
      <c r="J10" s="121">
        <f t="shared" si="2"/>
        <v>5</v>
      </c>
    </row>
    <row r="11" spans="1:10" ht="12" customHeight="1">
      <c r="A11" s="112" t="s">
        <v>70</v>
      </c>
      <c r="B11" s="186">
        <v>10953</v>
      </c>
      <c r="C11" s="186">
        <v>19116</v>
      </c>
      <c r="D11" s="186">
        <f t="shared" si="0"/>
        <v>30069</v>
      </c>
      <c r="E11" s="187">
        <f t="shared" si="3"/>
        <v>0.7452752670501233</v>
      </c>
      <c r="F11" s="188">
        <f t="shared" si="1"/>
        <v>2.7625047920744135</v>
      </c>
      <c r="G11" s="188">
        <f t="shared" si="1"/>
        <v>3.3489897494564635</v>
      </c>
      <c r="H11" s="188">
        <f t="shared" si="1"/>
        <v>3.1085913487930674</v>
      </c>
      <c r="I11" s="121">
        <f t="shared" si="2"/>
        <v>9</v>
      </c>
      <c r="J11" s="121">
        <f t="shared" si="2"/>
        <v>6</v>
      </c>
    </row>
    <row r="12" spans="1:10" ht="12" customHeight="1">
      <c r="A12" s="112" t="s">
        <v>73</v>
      </c>
      <c r="B12" s="186">
        <v>10586</v>
      </c>
      <c r="C12" s="186">
        <v>16029</v>
      </c>
      <c r="D12" s="186">
        <f t="shared" si="0"/>
        <v>26615</v>
      </c>
      <c r="E12" s="187">
        <f t="shared" si="3"/>
        <v>0.5141696580389193</v>
      </c>
      <c r="F12" s="188">
        <f t="shared" si="1"/>
        <v>2.6699420915639314</v>
      </c>
      <c r="G12" s="188">
        <f t="shared" si="1"/>
        <v>2.8081689000856693</v>
      </c>
      <c r="H12" s="188">
        <f t="shared" si="1"/>
        <v>2.7515101515889286</v>
      </c>
      <c r="I12" s="121">
        <f t="shared" si="2"/>
        <v>10</v>
      </c>
      <c r="J12" s="121">
        <f t="shared" si="2"/>
        <v>7</v>
      </c>
    </row>
    <row r="13" spans="1:10" ht="12" customHeight="1">
      <c r="A13" s="112" t="s">
        <v>53</v>
      </c>
      <c r="B13" s="186">
        <v>38014</v>
      </c>
      <c r="C13" s="186">
        <v>15641</v>
      </c>
      <c r="D13" s="186">
        <f t="shared" si="0"/>
        <v>53655</v>
      </c>
      <c r="E13" s="187">
        <f t="shared" si="3"/>
        <v>-0.5885463250381439</v>
      </c>
      <c r="F13" s="188">
        <f t="shared" si="1"/>
        <v>9.587679828897722</v>
      </c>
      <c r="G13" s="188">
        <f t="shared" si="1"/>
        <v>2.7401940087491394</v>
      </c>
      <c r="H13" s="188">
        <f t="shared" si="1"/>
        <v>5.5469576247794095</v>
      </c>
      <c r="I13" s="121">
        <f t="shared" si="2"/>
        <v>2</v>
      </c>
      <c r="J13" s="121">
        <f t="shared" si="2"/>
        <v>8</v>
      </c>
    </row>
    <row r="14" spans="1:10" ht="12" customHeight="1">
      <c r="A14" s="112" t="s">
        <v>62</v>
      </c>
      <c r="B14" s="186">
        <v>18081</v>
      </c>
      <c r="C14" s="186">
        <v>15322</v>
      </c>
      <c r="D14" s="186">
        <f t="shared" si="0"/>
        <v>33403</v>
      </c>
      <c r="E14" s="187">
        <f t="shared" si="3"/>
        <v>-0.15259111774791217</v>
      </c>
      <c r="F14" s="188">
        <f t="shared" si="1"/>
        <v>4.560289340408789</v>
      </c>
      <c r="G14" s="188">
        <f t="shared" si="1"/>
        <v>2.6843074357173013</v>
      </c>
      <c r="H14" s="188">
        <f t="shared" si="1"/>
        <v>3.4532667140155917</v>
      </c>
      <c r="I14" s="121">
        <f t="shared" si="2"/>
        <v>6</v>
      </c>
      <c r="J14" s="121">
        <f t="shared" si="2"/>
        <v>9</v>
      </c>
    </row>
    <row r="15" spans="1:10" ht="12">
      <c r="A15" s="125" t="s">
        <v>108</v>
      </c>
      <c r="B15" s="186">
        <v>9572</v>
      </c>
      <c r="C15" s="186">
        <v>15319</v>
      </c>
      <c r="D15" s="186">
        <f t="shared" si="0"/>
        <v>24891</v>
      </c>
      <c r="E15" s="187">
        <f t="shared" si="3"/>
        <v>0.6003969912244045</v>
      </c>
      <c r="F15" s="188">
        <f t="shared" si="1"/>
        <v>2.4141966465567686</v>
      </c>
      <c r="G15" s="188">
        <f t="shared" si="1"/>
        <v>2.683781856660576</v>
      </c>
      <c r="H15" s="188">
        <f t="shared" si="1"/>
        <v>2.5732796987863993</v>
      </c>
      <c r="I15" s="121">
        <f t="shared" si="2"/>
        <v>12</v>
      </c>
      <c r="J15" s="121">
        <f t="shared" si="2"/>
        <v>10</v>
      </c>
    </row>
    <row r="16" spans="1:10" ht="12" customHeight="1">
      <c r="A16" s="112" t="s">
        <v>51</v>
      </c>
      <c r="B16" s="186">
        <v>9863</v>
      </c>
      <c r="C16" s="186">
        <v>15029</v>
      </c>
      <c r="D16" s="186">
        <f t="shared" si="0"/>
        <v>24892</v>
      </c>
      <c r="E16" s="187">
        <f t="shared" si="3"/>
        <v>0.5237757274662882</v>
      </c>
      <c r="F16" s="188">
        <f t="shared" si="1"/>
        <v>2.4875910494138536</v>
      </c>
      <c r="G16" s="188">
        <f t="shared" si="1"/>
        <v>2.632975881177087</v>
      </c>
      <c r="H16" s="188">
        <f t="shared" si="1"/>
        <v>2.5733830807195797</v>
      </c>
      <c r="I16" s="121">
        <f t="shared" si="2"/>
        <v>11</v>
      </c>
      <c r="J16" s="121">
        <f t="shared" si="2"/>
        <v>11</v>
      </c>
    </row>
    <row r="17" spans="1:10" ht="12" customHeight="1">
      <c r="A17" s="112" t="s">
        <v>56</v>
      </c>
      <c r="B17" s="186">
        <v>903</v>
      </c>
      <c r="C17" s="186">
        <v>13629</v>
      </c>
      <c r="D17" s="186">
        <f t="shared" si="0"/>
        <v>14532</v>
      </c>
      <c r="E17" s="187">
        <f t="shared" si="3"/>
        <v>14.093023255813954</v>
      </c>
      <c r="F17" s="188">
        <f t="shared" si="1"/>
        <v>0.2277496418554912</v>
      </c>
      <c r="G17" s="188">
        <f t="shared" si="1"/>
        <v>2.3877056547050715</v>
      </c>
      <c r="H17" s="188">
        <f t="shared" si="1"/>
        <v>1.502346252973523</v>
      </c>
      <c r="I17" s="121">
        <f t="shared" si="2"/>
        <v>40</v>
      </c>
      <c r="J17" s="121">
        <f t="shared" si="2"/>
        <v>12</v>
      </c>
    </row>
    <row r="18" spans="1:10" ht="12">
      <c r="A18" s="125" t="s">
        <v>129</v>
      </c>
      <c r="B18" s="186">
        <v>6497</v>
      </c>
      <c r="C18" s="186">
        <v>12822</v>
      </c>
      <c r="D18" s="186">
        <f t="shared" si="0"/>
        <v>19319</v>
      </c>
      <c r="E18" s="187">
        <f t="shared" si="3"/>
        <v>0.9735262428813298</v>
      </c>
      <c r="F18" s="188">
        <f t="shared" si="1"/>
        <v>1.6386372349226206</v>
      </c>
      <c r="G18" s="188">
        <f t="shared" si="1"/>
        <v>2.2463248884458453</v>
      </c>
      <c r="H18" s="188">
        <f t="shared" si="1"/>
        <v>1.9972355671067636</v>
      </c>
      <c r="I18" s="121">
        <f t="shared" si="2"/>
        <v>18</v>
      </c>
      <c r="J18" s="121">
        <f t="shared" si="2"/>
        <v>13</v>
      </c>
    </row>
    <row r="19" spans="1:10" ht="12" customHeight="1">
      <c r="A19" s="112" t="s">
        <v>149</v>
      </c>
      <c r="B19" s="186">
        <v>3431</v>
      </c>
      <c r="C19" s="186">
        <v>11323</v>
      </c>
      <c r="D19" s="186">
        <f t="shared" si="0"/>
        <v>14754</v>
      </c>
      <c r="E19" s="187">
        <f t="shared" si="3"/>
        <v>2.3002040221509765</v>
      </c>
      <c r="F19" s="188">
        <f t="shared" si="1"/>
        <v>0.8653477532737436</v>
      </c>
      <c r="G19" s="188">
        <f t="shared" si="1"/>
        <v>1.98371055310188</v>
      </c>
      <c r="H19" s="188">
        <f t="shared" si="1"/>
        <v>1.5252970421395098</v>
      </c>
      <c r="I19" s="121">
        <f t="shared" si="2"/>
        <v>27</v>
      </c>
      <c r="J19" s="121">
        <f t="shared" si="2"/>
        <v>14</v>
      </c>
    </row>
    <row r="20" spans="1:10" ht="12" customHeight="1">
      <c r="A20" s="112" t="s">
        <v>64</v>
      </c>
      <c r="B20" s="186">
        <v>7748</v>
      </c>
      <c r="C20" s="186">
        <v>10275</v>
      </c>
      <c r="D20" s="186">
        <f t="shared" si="0"/>
        <v>18023</v>
      </c>
      <c r="E20" s="187">
        <f t="shared" si="3"/>
        <v>0.3261486835312339</v>
      </c>
      <c r="F20" s="188">
        <f t="shared" si="1"/>
        <v>1.9541575028752447</v>
      </c>
      <c r="G20" s="188">
        <f t="shared" si="1"/>
        <v>1.8001082692856853</v>
      </c>
      <c r="H20" s="188">
        <f t="shared" si="1"/>
        <v>1.8632525817053263</v>
      </c>
      <c r="I20" s="121">
        <f t="shared" si="2"/>
        <v>14</v>
      </c>
      <c r="J20" s="121">
        <f t="shared" si="2"/>
        <v>15</v>
      </c>
    </row>
    <row r="21" spans="1:10" ht="12">
      <c r="A21" s="125" t="s">
        <v>118</v>
      </c>
      <c r="B21" s="186">
        <v>11634</v>
      </c>
      <c r="C21" s="186">
        <v>9795</v>
      </c>
      <c r="D21" s="186">
        <f t="shared" si="0"/>
        <v>21429</v>
      </c>
      <c r="E21" s="187">
        <f t="shared" si="3"/>
        <v>-0.15807117070654977</v>
      </c>
      <c r="F21" s="188">
        <f t="shared" si="1"/>
        <v>2.9342628276265614</v>
      </c>
      <c r="G21" s="188">
        <f t="shared" si="1"/>
        <v>1.716015620209566</v>
      </c>
      <c r="H21" s="188">
        <f t="shared" si="1"/>
        <v>2.2153714461168197</v>
      </c>
      <c r="I21" s="121">
        <f t="shared" si="2"/>
        <v>8</v>
      </c>
      <c r="J21" s="121">
        <f t="shared" si="2"/>
        <v>16</v>
      </c>
    </row>
    <row r="22" spans="1:10" ht="12" customHeight="1">
      <c r="A22" s="112" t="s">
        <v>119</v>
      </c>
      <c r="B22" s="186">
        <v>5409</v>
      </c>
      <c r="C22" s="186">
        <v>7793</v>
      </c>
      <c r="D22" s="186">
        <f t="shared" si="0"/>
        <v>13202</v>
      </c>
      <c r="E22" s="187">
        <f t="shared" si="3"/>
        <v>0.44074690330929933</v>
      </c>
      <c r="F22" s="188">
        <f t="shared" si="1"/>
        <v>1.3642279211476767</v>
      </c>
      <c r="G22" s="188">
        <f t="shared" si="1"/>
        <v>1.3652791963545836</v>
      </c>
      <c r="H22" s="188">
        <f t="shared" si="1"/>
        <v>1.3648482818439616</v>
      </c>
      <c r="I22" s="121">
        <f t="shared" si="2"/>
        <v>21</v>
      </c>
      <c r="J22" s="121">
        <f t="shared" si="2"/>
        <v>17</v>
      </c>
    </row>
    <row r="23" spans="1:10" ht="12" customHeight="1">
      <c r="A23" s="112" t="s">
        <v>61</v>
      </c>
      <c r="B23" s="186">
        <v>8345</v>
      </c>
      <c r="C23" s="186">
        <v>7646</v>
      </c>
      <c r="D23" s="186">
        <f t="shared" si="0"/>
        <v>15991</v>
      </c>
      <c r="E23" s="187">
        <f t="shared" si="3"/>
        <v>-0.08376273217495506</v>
      </c>
      <c r="F23" s="188">
        <f t="shared" si="1"/>
        <v>2.104729525231533</v>
      </c>
      <c r="G23" s="188">
        <f t="shared" si="1"/>
        <v>1.3395258225750222</v>
      </c>
      <c r="H23" s="188">
        <f t="shared" si="1"/>
        <v>1.6531804934833199</v>
      </c>
      <c r="I23" s="121">
        <f t="shared" si="2"/>
        <v>13</v>
      </c>
      <c r="J23" s="121">
        <f t="shared" si="2"/>
        <v>18</v>
      </c>
    </row>
    <row r="24" spans="1:10" ht="12" customHeight="1">
      <c r="A24" s="112" t="s">
        <v>134</v>
      </c>
      <c r="B24" s="186">
        <v>7668</v>
      </c>
      <c r="C24" s="186">
        <v>6786</v>
      </c>
      <c r="D24" s="186">
        <f t="shared" si="0"/>
        <v>14454</v>
      </c>
      <c r="E24" s="187">
        <f t="shared" si="3"/>
        <v>-0.11502347417840375</v>
      </c>
      <c r="F24" s="188">
        <f t="shared" si="1"/>
        <v>1.9339803474506163</v>
      </c>
      <c r="G24" s="188">
        <f t="shared" si="1"/>
        <v>1.188859826313641</v>
      </c>
      <c r="H24" s="188">
        <f t="shared" si="1"/>
        <v>1.4942824621854736</v>
      </c>
      <c r="I24" s="121">
        <f t="shared" si="2"/>
        <v>15</v>
      </c>
      <c r="J24" s="121">
        <f t="shared" si="2"/>
        <v>19</v>
      </c>
    </row>
    <row r="25" spans="1:10" ht="24">
      <c r="A25" s="125" t="s">
        <v>193</v>
      </c>
      <c r="B25" s="186">
        <v>7594</v>
      </c>
      <c r="C25" s="186">
        <v>6758</v>
      </c>
      <c r="D25" s="186">
        <f t="shared" si="0"/>
        <v>14352</v>
      </c>
      <c r="E25" s="187">
        <f t="shared" si="3"/>
        <v>-0.11008691071898867</v>
      </c>
      <c r="F25" s="188">
        <f t="shared" si="1"/>
        <v>1.9153164786828354</v>
      </c>
      <c r="G25" s="188">
        <f t="shared" si="1"/>
        <v>1.1839544217842006</v>
      </c>
      <c r="H25" s="188">
        <f t="shared" si="1"/>
        <v>1.483737505001101</v>
      </c>
      <c r="I25" s="121">
        <f t="shared" si="2"/>
        <v>16</v>
      </c>
      <c r="J25" s="121">
        <f t="shared" si="2"/>
        <v>20</v>
      </c>
    </row>
    <row r="26" spans="1:10" ht="12">
      <c r="A26" s="125" t="s">
        <v>153</v>
      </c>
      <c r="B26" s="186">
        <v>2833</v>
      </c>
      <c r="C26" s="186">
        <v>6334</v>
      </c>
      <c r="D26" s="186">
        <f t="shared" si="0"/>
        <v>9167</v>
      </c>
      <c r="E26" s="187">
        <f t="shared" si="3"/>
        <v>1.2357924461701377</v>
      </c>
      <c r="F26" s="188">
        <f t="shared" si="1"/>
        <v>0.7145235164746474</v>
      </c>
      <c r="G26" s="188">
        <f t="shared" si="1"/>
        <v>1.1096725817669617</v>
      </c>
      <c r="H26" s="188">
        <f t="shared" si="1"/>
        <v>0.9477021814621721</v>
      </c>
      <c r="I26" s="121">
        <f t="shared" si="2"/>
        <v>30</v>
      </c>
      <c r="J26" s="121">
        <f t="shared" si="2"/>
        <v>21</v>
      </c>
    </row>
    <row r="27" spans="1:10" ht="12" customHeight="1">
      <c r="A27" s="112" t="s">
        <v>55</v>
      </c>
      <c r="B27" s="186">
        <v>6805</v>
      </c>
      <c r="C27" s="186">
        <v>6260</v>
      </c>
      <c r="D27" s="186">
        <f t="shared" si="0"/>
        <v>13065</v>
      </c>
      <c r="E27" s="187">
        <f t="shared" si="3"/>
        <v>-0.08008817046289493</v>
      </c>
      <c r="F27" s="188">
        <f t="shared" si="1"/>
        <v>1.7163192833074392</v>
      </c>
      <c r="G27" s="188">
        <f t="shared" si="1"/>
        <v>1.0967082983677265</v>
      </c>
      <c r="H27" s="188">
        <f t="shared" si="1"/>
        <v>1.3506849569982848</v>
      </c>
      <c r="I27" s="121">
        <f t="shared" si="2"/>
        <v>17</v>
      </c>
      <c r="J27" s="121">
        <f t="shared" si="2"/>
        <v>22</v>
      </c>
    </row>
    <row r="28" spans="1:10" ht="12" customHeight="1">
      <c r="A28" s="112" t="s">
        <v>86</v>
      </c>
      <c r="B28" s="186">
        <v>3092</v>
      </c>
      <c r="C28" s="186">
        <v>6046</v>
      </c>
      <c r="D28" s="186">
        <f t="shared" si="0"/>
        <v>9138</v>
      </c>
      <c r="E28" s="187">
        <f t="shared" si="3"/>
        <v>0.9553686934023286</v>
      </c>
      <c r="F28" s="188">
        <f t="shared" si="1"/>
        <v>0.7798470571618813</v>
      </c>
      <c r="G28" s="188">
        <f t="shared" si="1"/>
        <v>1.05921699232129</v>
      </c>
      <c r="H28" s="188">
        <f t="shared" si="1"/>
        <v>0.9447041053999485</v>
      </c>
      <c r="I28" s="121">
        <f t="shared" si="2"/>
        <v>28</v>
      </c>
      <c r="J28" s="121">
        <f t="shared" si="2"/>
        <v>23</v>
      </c>
    </row>
    <row r="29" spans="1:10" ht="12" customHeight="1">
      <c r="A29" s="112" t="s">
        <v>67</v>
      </c>
      <c r="B29" s="186">
        <v>5662</v>
      </c>
      <c r="C29" s="186">
        <v>5303</v>
      </c>
      <c r="D29" s="186">
        <f t="shared" si="0"/>
        <v>10965</v>
      </c>
      <c r="E29" s="187">
        <f t="shared" si="3"/>
        <v>-0.06340515718827269</v>
      </c>
      <c r="F29" s="188">
        <f t="shared" si="1"/>
        <v>1.4280381751780635</v>
      </c>
      <c r="G29" s="188">
        <f t="shared" si="1"/>
        <v>0.9290485792722132</v>
      </c>
      <c r="H29" s="188">
        <f t="shared" si="1"/>
        <v>1.1335828973200301</v>
      </c>
      <c r="I29" s="121">
        <f t="shared" si="2"/>
        <v>20</v>
      </c>
      <c r="J29" s="121">
        <f t="shared" si="2"/>
        <v>24</v>
      </c>
    </row>
    <row r="30" spans="1:10" ht="12" customHeight="1">
      <c r="A30" s="112" t="s">
        <v>59</v>
      </c>
      <c r="B30" s="186">
        <v>4734</v>
      </c>
      <c r="C30" s="186">
        <v>4932</v>
      </c>
      <c r="D30" s="186">
        <f t="shared" si="0"/>
        <v>9666</v>
      </c>
      <c r="E30" s="187">
        <f t="shared" si="3"/>
        <v>0.04182509505703422</v>
      </c>
      <c r="F30" s="188">
        <f t="shared" si="1"/>
        <v>1.193983172252376</v>
      </c>
      <c r="G30" s="188">
        <f t="shared" si="1"/>
        <v>0.8640519692571291</v>
      </c>
      <c r="H30" s="188">
        <f t="shared" si="1"/>
        <v>0.9992897661190526</v>
      </c>
      <c r="I30" s="121">
        <f t="shared" si="2"/>
        <v>24</v>
      </c>
      <c r="J30" s="121">
        <f t="shared" si="2"/>
        <v>25</v>
      </c>
    </row>
    <row r="31" spans="1:10" ht="12" customHeight="1">
      <c r="A31" s="112" t="s">
        <v>60</v>
      </c>
      <c r="B31" s="186">
        <v>4493</v>
      </c>
      <c r="C31" s="186">
        <v>4930</v>
      </c>
      <c r="D31" s="186">
        <f t="shared" si="0"/>
        <v>9423</v>
      </c>
      <c r="E31" s="187">
        <f t="shared" si="3"/>
        <v>0.09726240819051858</v>
      </c>
      <c r="F31" s="188">
        <f t="shared" si="1"/>
        <v>1.1331994915356833</v>
      </c>
      <c r="G31" s="188">
        <f t="shared" si="1"/>
        <v>0.863701583219312</v>
      </c>
      <c r="H31" s="188">
        <f t="shared" si="1"/>
        <v>0.9741679563562832</v>
      </c>
      <c r="I31" s="121">
        <f t="shared" si="2"/>
        <v>25</v>
      </c>
      <c r="J31" s="121">
        <f t="shared" si="2"/>
        <v>26</v>
      </c>
    </row>
    <row r="32" spans="1:10" ht="12" customHeight="1">
      <c r="A32" s="112" t="s">
        <v>63</v>
      </c>
      <c r="B32" s="186">
        <v>5680</v>
      </c>
      <c r="C32" s="186">
        <v>4714</v>
      </c>
      <c r="D32" s="186">
        <f t="shared" si="0"/>
        <v>10394</v>
      </c>
      <c r="E32" s="187">
        <f t="shared" si="3"/>
        <v>-0.17007042253521126</v>
      </c>
      <c r="F32" s="188">
        <f t="shared" si="1"/>
        <v>1.4325780351486048</v>
      </c>
      <c r="G32" s="188">
        <f t="shared" si="1"/>
        <v>0.8258598911350581</v>
      </c>
      <c r="H32" s="188">
        <f t="shared" si="1"/>
        <v>1.074551813474181</v>
      </c>
      <c r="I32" s="121">
        <f t="shared" si="2"/>
        <v>19</v>
      </c>
      <c r="J32" s="121">
        <f t="shared" si="2"/>
        <v>27</v>
      </c>
    </row>
    <row r="33" spans="1:10" ht="12" customHeight="1">
      <c r="A33" s="112" t="s">
        <v>52</v>
      </c>
      <c r="B33" s="186">
        <v>4982</v>
      </c>
      <c r="C33" s="186">
        <v>4475</v>
      </c>
      <c r="D33" s="186">
        <f t="shared" si="0"/>
        <v>9457</v>
      </c>
      <c r="E33" s="187">
        <f t="shared" si="3"/>
        <v>-0.10176635889201124</v>
      </c>
      <c r="F33" s="188">
        <f t="shared" si="1"/>
        <v>1.2565323540687234</v>
      </c>
      <c r="G33" s="188">
        <f t="shared" si="1"/>
        <v>0.7839887596159069</v>
      </c>
      <c r="H33" s="188">
        <f t="shared" si="1"/>
        <v>0.9776829420844072</v>
      </c>
      <c r="I33" s="121">
        <f t="shared" si="2"/>
        <v>23</v>
      </c>
      <c r="J33" s="121">
        <f t="shared" si="2"/>
        <v>28</v>
      </c>
    </row>
    <row r="34" spans="1:10" ht="12" customHeight="1">
      <c r="A34" s="112" t="s">
        <v>83</v>
      </c>
      <c r="B34" s="189">
        <v>2200</v>
      </c>
      <c r="C34" s="189">
        <v>3986</v>
      </c>
      <c r="D34" s="186">
        <f t="shared" si="0"/>
        <v>6186</v>
      </c>
      <c r="E34" s="187">
        <f t="shared" si="3"/>
        <v>0.8118181818181818</v>
      </c>
      <c r="F34" s="188">
        <f t="shared" si="1"/>
        <v>0.5548717741772765</v>
      </c>
      <c r="G34" s="188">
        <f t="shared" si="1"/>
        <v>0.69831937336961</v>
      </c>
      <c r="H34" s="188">
        <f t="shared" si="1"/>
        <v>0.6395206386522304</v>
      </c>
      <c r="I34" s="121">
        <f t="shared" si="2"/>
        <v>34</v>
      </c>
      <c r="J34" s="121">
        <f t="shared" si="2"/>
        <v>29</v>
      </c>
    </row>
    <row r="35" spans="1:10" ht="12" customHeight="1">
      <c r="A35" s="112" t="s">
        <v>84</v>
      </c>
      <c r="B35" s="186">
        <v>4262</v>
      </c>
      <c r="C35" s="186">
        <v>3972</v>
      </c>
      <c r="D35" s="189">
        <f t="shared" si="0"/>
        <v>8234</v>
      </c>
      <c r="E35" s="187">
        <f t="shared" si="3"/>
        <v>-0.0680431722196152</v>
      </c>
      <c r="F35" s="188">
        <f t="shared" si="1"/>
        <v>1.0749379552470693</v>
      </c>
      <c r="G35" s="188">
        <f t="shared" si="1"/>
        <v>0.6958666711048899</v>
      </c>
      <c r="H35" s="188">
        <f t="shared" si="1"/>
        <v>0.8512468378051188</v>
      </c>
      <c r="I35" s="121">
        <f t="shared" si="2"/>
        <v>26</v>
      </c>
      <c r="J35" s="121">
        <f t="shared" si="2"/>
        <v>30</v>
      </c>
    </row>
    <row r="36" spans="1:10" ht="12" customHeight="1">
      <c r="A36" s="112" t="s">
        <v>80</v>
      </c>
      <c r="B36" s="186">
        <v>5273</v>
      </c>
      <c r="C36" s="186">
        <v>3714</v>
      </c>
      <c r="D36" s="186">
        <f t="shared" si="0"/>
        <v>8987</v>
      </c>
      <c r="E36" s="187">
        <f t="shared" si="3"/>
        <v>-0.29565712118338705</v>
      </c>
      <c r="F36" s="188">
        <f t="shared" si="1"/>
        <v>1.3299267569258084</v>
      </c>
      <c r="G36" s="188">
        <f t="shared" si="1"/>
        <v>0.6506668722264755</v>
      </c>
      <c r="H36" s="188">
        <f t="shared" si="1"/>
        <v>0.9290934334897503</v>
      </c>
      <c r="I36" s="121">
        <f t="shared" si="2"/>
        <v>22</v>
      </c>
      <c r="J36" s="121">
        <f t="shared" si="2"/>
        <v>31</v>
      </c>
    </row>
    <row r="37" spans="1:10" ht="12" customHeight="1">
      <c r="A37" s="112" t="s">
        <v>54</v>
      </c>
      <c r="B37" s="186">
        <v>3088</v>
      </c>
      <c r="C37" s="186">
        <v>3371</v>
      </c>
      <c r="D37" s="186">
        <f t="shared" si="0"/>
        <v>6459</v>
      </c>
      <c r="E37" s="187">
        <f t="shared" si="3"/>
        <v>0.09164507772020726</v>
      </c>
      <c r="F37" s="188">
        <f t="shared" si="1"/>
        <v>0.7788381993906499</v>
      </c>
      <c r="G37" s="188">
        <f t="shared" si="1"/>
        <v>0.5905756667408317</v>
      </c>
      <c r="H37" s="188">
        <f t="shared" si="1"/>
        <v>0.6677439064104036</v>
      </c>
      <c r="I37" s="121">
        <f t="shared" si="2"/>
        <v>29</v>
      </c>
      <c r="J37" s="121">
        <f t="shared" si="2"/>
        <v>32</v>
      </c>
    </row>
    <row r="38" spans="1:10" ht="12" customHeight="1">
      <c r="A38" s="112" t="s">
        <v>79</v>
      </c>
      <c r="B38" s="189">
        <v>2383</v>
      </c>
      <c r="C38" s="189">
        <v>3272</v>
      </c>
      <c r="D38" s="186">
        <f t="shared" si="0"/>
        <v>5655</v>
      </c>
      <c r="E38" s="187">
        <f t="shared" si="3"/>
        <v>0.3730591691145615</v>
      </c>
      <c r="F38" s="188">
        <f t="shared" si="1"/>
        <v>0.6010270172111136</v>
      </c>
      <c r="G38" s="188">
        <f t="shared" si="1"/>
        <v>0.573231557868882</v>
      </c>
      <c r="H38" s="188">
        <f t="shared" si="1"/>
        <v>0.584624832133586</v>
      </c>
      <c r="I38" s="121">
        <f t="shared" si="2"/>
        <v>32</v>
      </c>
      <c r="J38" s="121">
        <f t="shared" si="2"/>
        <v>33</v>
      </c>
    </row>
    <row r="39" spans="1:10" ht="12" customHeight="1">
      <c r="A39" s="112" t="s">
        <v>195</v>
      </c>
      <c r="B39" s="189">
        <v>1865</v>
      </c>
      <c r="C39" s="189">
        <v>3062</v>
      </c>
      <c r="D39" s="189">
        <f t="shared" si="0"/>
        <v>4927</v>
      </c>
      <c r="E39" s="187">
        <f t="shared" si="3"/>
        <v>0.6418230563002681</v>
      </c>
      <c r="F39" s="188">
        <f t="shared" si="1"/>
        <v>0.4703799358366458</v>
      </c>
      <c r="G39" s="188">
        <f t="shared" si="1"/>
        <v>0.5364410238980797</v>
      </c>
      <c r="H39" s="188">
        <f t="shared" si="1"/>
        <v>0.5093627847784576</v>
      </c>
      <c r="I39" s="121">
        <f t="shared" si="2"/>
        <v>36</v>
      </c>
      <c r="J39" s="121">
        <f t="shared" si="2"/>
        <v>34</v>
      </c>
    </row>
    <row r="40" spans="1:10" ht="12" customHeight="1">
      <c r="A40" s="112" t="s">
        <v>82</v>
      </c>
      <c r="B40" s="189">
        <v>2012</v>
      </c>
      <c r="C40" s="189">
        <v>2669</v>
      </c>
      <c r="D40" s="189">
        <f t="shared" si="0"/>
        <v>4681</v>
      </c>
      <c r="E40" s="187">
        <f t="shared" si="3"/>
        <v>0.3265407554671968</v>
      </c>
      <c r="F40" s="188">
        <f t="shared" si="1"/>
        <v>0.5074554589294001</v>
      </c>
      <c r="G40" s="188">
        <f t="shared" si="1"/>
        <v>0.46759016746700677</v>
      </c>
      <c r="H40" s="188">
        <f t="shared" si="1"/>
        <v>0.4839308292161479</v>
      </c>
      <c r="I40" s="121">
        <f t="shared" si="2"/>
        <v>35</v>
      </c>
      <c r="J40" s="121">
        <f t="shared" si="2"/>
        <v>35</v>
      </c>
    </row>
    <row r="41" spans="1:10" ht="12" customHeight="1">
      <c r="A41" s="112" t="s">
        <v>69</v>
      </c>
      <c r="B41" s="189">
        <v>2372</v>
      </c>
      <c r="C41" s="189">
        <v>2558</v>
      </c>
      <c r="D41" s="189">
        <f t="shared" si="0"/>
        <v>4930</v>
      </c>
      <c r="E41" s="187">
        <f t="shared" si="3"/>
        <v>0.07841483979763912</v>
      </c>
      <c r="F41" s="188">
        <f t="shared" si="1"/>
        <v>0.5982526583402272</v>
      </c>
      <c r="G41" s="188">
        <f t="shared" si="1"/>
        <v>0.4481437423681541</v>
      </c>
      <c r="H41" s="188">
        <f t="shared" si="1"/>
        <v>0.5096729305779981</v>
      </c>
      <c r="I41" s="121">
        <f t="shared" si="2"/>
        <v>33</v>
      </c>
      <c r="J41" s="121">
        <f t="shared" si="2"/>
        <v>36</v>
      </c>
    </row>
    <row r="42" spans="1:10" ht="12" customHeight="1">
      <c r="A42" s="112" t="s">
        <v>75</v>
      </c>
      <c r="B42" s="189">
        <v>1735</v>
      </c>
      <c r="C42" s="189">
        <v>2330</v>
      </c>
      <c r="D42" s="189">
        <f t="shared" si="0"/>
        <v>4065</v>
      </c>
      <c r="E42" s="187">
        <f t="shared" si="3"/>
        <v>0.34293948126801155</v>
      </c>
      <c r="F42" s="188">
        <f t="shared" si="1"/>
        <v>0.43759205827162484</v>
      </c>
      <c r="G42" s="188">
        <f t="shared" si="1"/>
        <v>0.4081997340569973</v>
      </c>
      <c r="H42" s="188">
        <f t="shared" si="1"/>
        <v>0.4202475583771931</v>
      </c>
      <c r="I42" s="121">
        <f t="shared" si="2"/>
        <v>37</v>
      </c>
      <c r="J42" s="121">
        <f t="shared" si="2"/>
        <v>37</v>
      </c>
    </row>
    <row r="43" spans="1:10" ht="12" customHeight="1">
      <c r="A43" s="112" t="s">
        <v>142</v>
      </c>
      <c r="B43" s="189">
        <v>2508</v>
      </c>
      <c r="C43" s="189">
        <v>2150</v>
      </c>
      <c r="D43" s="189">
        <f t="shared" si="0"/>
        <v>4658</v>
      </c>
      <c r="E43" s="187">
        <f t="shared" si="3"/>
        <v>-0.14274322169059012</v>
      </c>
      <c r="F43" s="188">
        <f t="shared" si="1"/>
        <v>0.6325538225620952</v>
      </c>
      <c r="G43" s="188">
        <f t="shared" si="1"/>
        <v>0.37666499065345244</v>
      </c>
      <c r="H43" s="188">
        <f t="shared" si="1"/>
        <v>0.48155304475300503</v>
      </c>
      <c r="I43" s="121">
        <f t="shared" si="2"/>
        <v>31</v>
      </c>
      <c r="J43" s="121">
        <f t="shared" si="2"/>
        <v>38</v>
      </c>
    </row>
    <row r="44" spans="1:10" ht="12" customHeight="1">
      <c r="A44" s="112" t="s">
        <v>197</v>
      </c>
      <c r="B44" s="189">
        <v>922</v>
      </c>
      <c r="C44" s="189">
        <v>1981</v>
      </c>
      <c r="D44" s="189">
        <f t="shared" si="0"/>
        <v>2903</v>
      </c>
      <c r="E44" s="187">
        <f t="shared" si="3"/>
        <v>1.148590021691974</v>
      </c>
      <c r="F44" s="188">
        <f t="shared" si="1"/>
        <v>0.2325417162688404</v>
      </c>
      <c r="G44" s="188">
        <f t="shared" si="1"/>
        <v>0.34705737045790197</v>
      </c>
      <c r="H44" s="188">
        <f t="shared" si="1"/>
        <v>0.30011775202189217</v>
      </c>
      <c r="I44" s="121">
        <f t="shared" si="2"/>
        <v>39</v>
      </c>
      <c r="J44" s="121">
        <f t="shared" si="2"/>
        <v>39</v>
      </c>
    </row>
    <row r="45" spans="1:10" ht="12" customHeight="1">
      <c r="A45" s="112" t="s">
        <v>71</v>
      </c>
      <c r="B45" s="189">
        <v>1498</v>
      </c>
      <c r="C45" s="189">
        <v>1869</v>
      </c>
      <c r="D45" s="189">
        <f t="shared" si="0"/>
        <v>3367</v>
      </c>
      <c r="E45" s="187">
        <f t="shared" si="3"/>
        <v>0.24766355140186916</v>
      </c>
      <c r="F45" s="188">
        <f t="shared" si="1"/>
        <v>0.37781723532616374</v>
      </c>
      <c r="G45" s="188">
        <f t="shared" si="1"/>
        <v>0.3274357523401408</v>
      </c>
      <c r="H45" s="188">
        <f t="shared" si="1"/>
        <v>0.34808696901746844</v>
      </c>
      <c r="I45" s="190">
        <f t="shared" si="2"/>
        <v>38</v>
      </c>
      <c r="J45" s="190">
        <f t="shared" si="2"/>
        <v>40</v>
      </c>
    </row>
    <row r="46" spans="1:10" ht="12" customHeight="1">
      <c r="A46" s="121" t="s">
        <v>78</v>
      </c>
      <c r="B46" s="189">
        <f>B47-SUM(B6:B45)</f>
        <v>31327</v>
      </c>
      <c r="C46" s="189">
        <f>C47-SUM(C6:C45)</f>
        <v>38686</v>
      </c>
      <c r="D46" s="189">
        <f>D47-SUM(D6:D45)</f>
        <v>70013</v>
      </c>
      <c r="E46" s="187">
        <f t="shared" si="3"/>
        <v>0.2349091837711878</v>
      </c>
      <c r="F46" s="188">
        <f t="shared" si="1"/>
        <v>7.901121849841609</v>
      </c>
      <c r="G46" s="188">
        <f t="shared" si="1"/>
        <v>6.777517129497424</v>
      </c>
      <c r="H46" s="188">
        <f t="shared" si="1"/>
        <v>7.238079287739834</v>
      </c>
      <c r="I46" s="191"/>
      <c r="J46" s="191"/>
    </row>
    <row r="47" spans="1:10" ht="12" customHeight="1">
      <c r="A47" s="192" t="s">
        <v>15</v>
      </c>
      <c r="B47" s="193">
        <v>396488</v>
      </c>
      <c r="C47" s="193">
        <v>570799</v>
      </c>
      <c r="D47" s="193">
        <f t="shared" si="0"/>
        <v>967287</v>
      </c>
      <c r="E47" s="196">
        <f t="shared" si="3"/>
        <v>0.43963751740279655</v>
      </c>
      <c r="F47" s="195">
        <f>SUM(F6:F46)</f>
        <v>100</v>
      </c>
      <c r="G47" s="195">
        <f>SUM(G6:G46)</f>
        <v>100.00000000000003</v>
      </c>
      <c r="H47" s="195">
        <f>SUM(H6:H46)</f>
        <v>100.00000000000003</v>
      </c>
      <c r="I47" s="191"/>
      <c r="J47" s="191"/>
    </row>
  </sheetData>
  <sheetProtection/>
  <printOptions gridLines="1" horizontalCentered="1"/>
  <pageMargins left="0.35433070866141736" right="0.35433070866141736" top="0.984251968503937" bottom="0.984251968503937"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Q78"/>
  <sheetViews>
    <sheetView view="pageBreakPreview" zoomScale="130" zoomScaleSheetLayoutView="130" zoomScalePageLayoutView="0" workbookViewId="0" topLeftCell="A1">
      <pane xSplit="1" ySplit="3" topLeftCell="B70" activePane="bottomRight" state="frozen"/>
      <selection pane="topLeft" activeCell="B4" sqref="B4:J5"/>
      <selection pane="topRight" activeCell="B4" sqref="B4:J5"/>
      <selection pane="bottomLeft" activeCell="B4" sqref="B4:J5"/>
      <selection pane="bottomRight" activeCell="A78" sqref="A78"/>
    </sheetView>
  </sheetViews>
  <sheetFormatPr defaultColWidth="8.8515625" defaultRowHeight="12.75"/>
  <cols>
    <col min="1" max="1" width="17.28125" style="52" customWidth="1"/>
    <col min="2" max="2" width="6.57421875" style="52" customWidth="1"/>
    <col min="3" max="3" width="6.8515625" style="52" bestFit="1" customWidth="1"/>
    <col min="4" max="4" width="5.7109375" style="52" customWidth="1"/>
    <col min="5" max="5" width="6.421875" style="52" bestFit="1" customWidth="1"/>
    <col min="6" max="6" width="6.28125" style="52" customWidth="1"/>
    <col min="7" max="8" width="6.140625" style="52" bestFit="1" customWidth="1"/>
    <col min="9" max="9" width="6.421875" style="52" bestFit="1" customWidth="1"/>
    <col min="10" max="10" width="6.8515625" style="52" bestFit="1" customWidth="1"/>
    <col min="11" max="12" width="7.7109375" style="52" bestFit="1" customWidth="1"/>
    <col min="13" max="13" width="6.8515625" style="52" bestFit="1" customWidth="1"/>
    <col min="14" max="14" width="6.28125" style="52" bestFit="1" customWidth="1"/>
    <col min="15" max="15" width="6.8515625" style="52" bestFit="1" customWidth="1"/>
    <col min="16" max="16" width="6.57421875" style="52" bestFit="1" customWidth="1"/>
    <col min="17" max="17" width="5.7109375" style="52" customWidth="1"/>
    <col min="18" max="16384" width="8.8515625" style="52" customWidth="1"/>
  </cols>
  <sheetData>
    <row r="1" spans="1:17" ht="17.25" customHeight="1">
      <c r="A1" s="77" t="s">
        <v>225</v>
      </c>
      <c r="B1" s="78"/>
      <c r="C1" s="78"/>
      <c r="D1" s="78"/>
      <c r="E1" s="78"/>
      <c r="F1" s="78"/>
      <c r="G1" s="78"/>
      <c r="H1" s="78"/>
      <c r="I1" s="78"/>
      <c r="J1" s="78"/>
      <c r="K1" s="78"/>
      <c r="L1" s="78"/>
      <c r="M1" s="78"/>
      <c r="N1" s="78"/>
      <c r="O1" s="78"/>
      <c r="P1" s="78"/>
      <c r="Q1" s="78"/>
    </row>
    <row r="2" spans="1:17" ht="12">
      <c r="A2" s="79" t="s">
        <v>2</v>
      </c>
      <c r="B2" s="78"/>
      <c r="C2" s="78"/>
      <c r="D2" s="78"/>
      <c r="E2" s="78"/>
      <c r="F2" s="78"/>
      <c r="G2" s="78"/>
      <c r="H2" s="78"/>
      <c r="I2" s="78"/>
      <c r="J2" s="78"/>
      <c r="K2" s="78"/>
      <c r="L2" s="78"/>
      <c r="M2" s="78"/>
      <c r="N2" s="78"/>
      <c r="O2" s="78"/>
      <c r="P2" s="78"/>
      <c r="Q2" s="78"/>
    </row>
    <row r="3" spans="1:17" ht="12">
      <c r="A3" s="79" t="s">
        <v>184</v>
      </c>
      <c r="B3" s="78"/>
      <c r="C3" s="78"/>
      <c r="D3" s="78"/>
      <c r="E3" s="78"/>
      <c r="F3" s="78"/>
      <c r="G3" s="78"/>
      <c r="H3" s="78"/>
      <c r="I3" s="78"/>
      <c r="J3" s="78"/>
      <c r="K3" s="78"/>
      <c r="L3" s="78"/>
      <c r="M3" s="78"/>
      <c r="N3" s="78"/>
      <c r="O3" s="78"/>
      <c r="P3" s="78"/>
      <c r="Q3" s="78"/>
    </row>
    <row r="4" spans="1:17" ht="12">
      <c r="A4" s="78"/>
      <c r="B4" s="78"/>
      <c r="C4" s="78"/>
      <c r="D4" s="78"/>
      <c r="E4" s="78"/>
      <c r="F4" s="78"/>
      <c r="G4" s="78"/>
      <c r="H4" s="97"/>
      <c r="I4" s="78"/>
      <c r="J4" s="78"/>
      <c r="K4" s="78"/>
      <c r="L4" s="78"/>
      <c r="M4" s="78"/>
      <c r="N4" s="78"/>
      <c r="O4" s="78"/>
      <c r="P4" s="78"/>
      <c r="Q4" s="78"/>
    </row>
    <row r="5" spans="1:17" s="81" customFormat="1" ht="22.5" customHeight="1">
      <c r="A5" s="35" t="s">
        <v>47</v>
      </c>
      <c r="B5" s="80" t="s">
        <v>73</v>
      </c>
      <c r="C5" s="80" t="s">
        <v>45</v>
      </c>
      <c r="D5" s="80" t="s">
        <v>16</v>
      </c>
      <c r="E5" s="80" t="s">
        <v>17</v>
      </c>
      <c r="F5" s="80" t="s">
        <v>111</v>
      </c>
      <c r="G5" s="80" t="s">
        <v>18</v>
      </c>
      <c r="H5" s="80" t="s">
        <v>39</v>
      </c>
      <c r="I5" s="80" t="s">
        <v>77</v>
      </c>
      <c r="J5" s="80" t="s">
        <v>88</v>
      </c>
      <c r="K5" s="80" t="s">
        <v>19</v>
      </c>
      <c r="L5" s="80" t="s">
        <v>20</v>
      </c>
      <c r="M5" s="80" t="s">
        <v>97</v>
      </c>
      <c r="N5" s="80" t="s">
        <v>21</v>
      </c>
      <c r="O5" s="80" t="s">
        <v>22</v>
      </c>
      <c r="P5" s="80" t="s">
        <v>23</v>
      </c>
      <c r="Q5" s="78"/>
    </row>
    <row r="6" spans="1:17" ht="12" customHeight="1">
      <c r="A6" s="82" t="s">
        <v>66</v>
      </c>
      <c r="B6" s="83">
        <v>92</v>
      </c>
      <c r="C6" s="83">
        <v>77</v>
      </c>
      <c r="D6" s="83">
        <v>7730</v>
      </c>
      <c r="E6" s="83">
        <v>2524</v>
      </c>
      <c r="F6" s="83" t="s">
        <v>112</v>
      </c>
      <c r="G6" s="83">
        <v>6202</v>
      </c>
      <c r="H6" s="83">
        <v>558</v>
      </c>
      <c r="I6" s="83">
        <v>54</v>
      </c>
      <c r="J6" s="83">
        <v>984</v>
      </c>
      <c r="K6" s="83">
        <v>107</v>
      </c>
      <c r="L6" s="83">
        <v>7185</v>
      </c>
      <c r="M6" s="83">
        <v>7</v>
      </c>
      <c r="N6" s="84">
        <v>146</v>
      </c>
      <c r="O6" s="83">
        <v>3129</v>
      </c>
      <c r="P6" s="83">
        <v>39332</v>
      </c>
      <c r="Q6" s="78"/>
    </row>
    <row r="7" spans="1:17" ht="12" customHeight="1">
      <c r="A7" s="82" t="s">
        <v>51</v>
      </c>
      <c r="B7" s="83">
        <v>0</v>
      </c>
      <c r="C7" s="83">
        <v>419</v>
      </c>
      <c r="D7" s="83">
        <v>1105</v>
      </c>
      <c r="E7" s="83">
        <v>965</v>
      </c>
      <c r="F7" s="83" t="s">
        <v>112</v>
      </c>
      <c r="G7" s="83">
        <v>507</v>
      </c>
      <c r="H7" s="83">
        <v>576</v>
      </c>
      <c r="I7" s="83" t="s">
        <v>112</v>
      </c>
      <c r="J7" s="83">
        <v>25</v>
      </c>
      <c r="K7" s="83">
        <v>20</v>
      </c>
      <c r="L7" s="83">
        <v>150</v>
      </c>
      <c r="M7" s="83" t="s">
        <v>112</v>
      </c>
      <c r="N7" s="83">
        <v>807</v>
      </c>
      <c r="O7" s="83">
        <v>904</v>
      </c>
      <c r="P7" s="83">
        <v>5345</v>
      </c>
      <c r="Q7" s="78"/>
    </row>
    <row r="8" spans="1:17" ht="12">
      <c r="A8" s="82" t="s">
        <v>50</v>
      </c>
      <c r="B8" s="83">
        <v>0</v>
      </c>
      <c r="C8" s="83">
        <v>124</v>
      </c>
      <c r="D8" s="83">
        <v>5076</v>
      </c>
      <c r="E8" s="83">
        <v>744</v>
      </c>
      <c r="F8" s="83">
        <v>10</v>
      </c>
      <c r="G8" s="83">
        <v>2949</v>
      </c>
      <c r="H8" s="83">
        <v>461</v>
      </c>
      <c r="I8" s="83">
        <v>18</v>
      </c>
      <c r="J8" s="83" t="s">
        <v>112</v>
      </c>
      <c r="K8" s="83">
        <v>13</v>
      </c>
      <c r="L8" s="83">
        <v>321</v>
      </c>
      <c r="M8" s="83">
        <v>0</v>
      </c>
      <c r="N8" s="83">
        <v>198</v>
      </c>
      <c r="O8" s="83">
        <v>605</v>
      </c>
      <c r="P8" s="83">
        <v>9115</v>
      </c>
      <c r="Q8" s="78"/>
    </row>
    <row r="9" spans="1:17" ht="22.5">
      <c r="A9" s="82" t="s">
        <v>253</v>
      </c>
      <c r="B9" s="83">
        <v>5</v>
      </c>
      <c r="C9" s="83" t="s">
        <v>112</v>
      </c>
      <c r="D9" s="83">
        <v>2265</v>
      </c>
      <c r="E9" s="83">
        <v>526</v>
      </c>
      <c r="F9" s="83" t="s">
        <v>112</v>
      </c>
      <c r="G9" s="83">
        <v>0</v>
      </c>
      <c r="H9" s="83">
        <v>52</v>
      </c>
      <c r="I9" s="83">
        <v>12</v>
      </c>
      <c r="J9" s="83">
        <v>0</v>
      </c>
      <c r="K9" s="83">
        <v>18</v>
      </c>
      <c r="L9" s="83">
        <v>180</v>
      </c>
      <c r="M9" s="83" t="s">
        <v>112</v>
      </c>
      <c r="N9" s="83">
        <v>103</v>
      </c>
      <c r="O9" s="83">
        <v>2969</v>
      </c>
      <c r="P9" s="83">
        <v>24080</v>
      </c>
      <c r="Q9" s="78"/>
    </row>
    <row r="10" spans="1:17" ht="12" customHeight="1">
      <c r="A10" s="82" t="s">
        <v>81</v>
      </c>
      <c r="B10" s="83">
        <v>27</v>
      </c>
      <c r="C10" s="83">
        <v>17</v>
      </c>
      <c r="D10" s="83">
        <v>112</v>
      </c>
      <c r="E10" s="83">
        <v>752</v>
      </c>
      <c r="F10" s="83">
        <v>0</v>
      </c>
      <c r="G10" s="83">
        <v>12</v>
      </c>
      <c r="H10" s="83">
        <v>252</v>
      </c>
      <c r="I10" s="83" t="s">
        <v>112</v>
      </c>
      <c r="J10" s="83">
        <v>0</v>
      </c>
      <c r="K10" s="83">
        <v>0</v>
      </c>
      <c r="L10" s="83">
        <v>2293</v>
      </c>
      <c r="M10" s="83" t="s">
        <v>112</v>
      </c>
      <c r="N10" s="83">
        <v>9</v>
      </c>
      <c r="O10" s="83">
        <v>723</v>
      </c>
      <c r="P10" s="83">
        <v>13198</v>
      </c>
      <c r="Q10" s="78"/>
    </row>
    <row r="11" spans="1:17" ht="12" customHeight="1">
      <c r="A11" s="82" t="s">
        <v>68</v>
      </c>
      <c r="B11" s="83" t="s">
        <v>112</v>
      </c>
      <c r="C11" s="83">
        <v>823</v>
      </c>
      <c r="D11" s="83">
        <v>596</v>
      </c>
      <c r="E11" s="83">
        <v>108</v>
      </c>
      <c r="F11" s="83">
        <v>0</v>
      </c>
      <c r="G11" s="83">
        <v>175</v>
      </c>
      <c r="H11" s="83">
        <v>776</v>
      </c>
      <c r="I11" s="83">
        <v>24</v>
      </c>
      <c r="J11" s="83">
        <v>68</v>
      </c>
      <c r="K11" s="83" t="s">
        <v>112</v>
      </c>
      <c r="L11" s="83">
        <v>70</v>
      </c>
      <c r="M11" s="83">
        <v>0</v>
      </c>
      <c r="N11" s="83">
        <v>41</v>
      </c>
      <c r="O11" s="83">
        <v>2130</v>
      </c>
      <c r="P11" s="83">
        <v>3968</v>
      </c>
      <c r="Q11" s="97"/>
    </row>
    <row r="12" spans="1:17" ht="12" customHeight="1">
      <c r="A12" s="82" t="s">
        <v>59</v>
      </c>
      <c r="B12" s="83">
        <v>0</v>
      </c>
      <c r="C12" s="83">
        <v>1539</v>
      </c>
      <c r="D12" s="83">
        <v>248</v>
      </c>
      <c r="E12" s="83">
        <v>115</v>
      </c>
      <c r="F12" s="83">
        <v>0</v>
      </c>
      <c r="G12" s="83">
        <v>0</v>
      </c>
      <c r="H12" s="83">
        <v>1189</v>
      </c>
      <c r="I12" s="83" t="s">
        <v>112</v>
      </c>
      <c r="J12" s="83" t="s">
        <v>112</v>
      </c>
      <c r="K12" s="83">
        <v>7</v>
      </c>
      <c r="L12" s="83">
        <v>29</v>
      </c>
      <c r="M12" s="83">
        <v>0</v>
      </c>
      <c r="N12" s="83">
        <v>14</v>
      </c>
      <c r="O12" s="83">
        <v>2675</v>
      </c>
      <c r="P12" s="83">
        <v>466</v>
      </c>
      <c r="Q12" s="78"/>
    </row>
    <row r="13" spans="1:17" ht="12" customHeight="1">
      <c r="A13" s="82" t="s">
        <v>70</v>
      </c>
      <c r="B13" s="83">
        <v>0</v>
      </c>
      <c r="C13" s="83">
        <v>79</v>
      </c>
      <c r="D13" s="83">
        <v>673</v>
      </c>
      <c r="E13" s="83">
        <v>112</v>
      </c>
      <c r="F13" s="83">
        <v>0</v>
      </c>
      <c r="G13" s="83">
        <v>12</v>
      </c>
      <c r="H13" s="83">
        <v>578</v>
      </c>
      <c r="I13" s="83">
        <v>22</v>
      </c>
      <c r="J13" s="83">
        <v>17</v>
      </c>
      <c r="K13" s="83">
        <v>14</v>
      </c>
      <c r="L13" s="83">
        <v>97</v>
      </c>
      <c r="M13" s="83" t="s">
        <v>112</v>
      </c>
      <c r="N13" s="83">
        <v>157</v>
      </c>
      <c r="O13" s="83">
        <v>1375</v>
      </c>
      <c r="P13" s="83">
        <v>3924</v>
      </c>
      <c r="Q13" s="78"/>
    </row>
    <row r="14" spans="1:17" ht="12" customHeight="1">
      <c r="A14" s="82" t="s">
        <v>118</v>
      </c>
      <c r="B14" s="83">
        <v>281</v>
      </c>
      <c r="C14" s="83">
        <v>262</v>
      </c>
      <c r="D14" s="83">
        <v>743</v>
      </c>
      <c r="E14" s="83">
        <v>170</v>
      </c>
      <c r="F14" s="83" t="s">
        <v>112</v>
      </c>
      <c r="G14" s="83">
        <v>106</v>
      </c>
      <c r="H14" s="83">
        <v>161</v>
      </c>
      <c r="I14" s="83">
        <v>6</v>
      </c>
      <c r="J14" s="83">
        <v>33</v>
      </c>
      <c r="K14" s="83" t="s">
        <v>112</v>
      </c>
      <c r="L14" s="83">
        <v>285</v>
      </c>
      <c r="M14" s="83">
        <v>0</v>
      </c>
      <c r="N14" s="83">
        <v>88</v>
      </c>
      <c r="O14" s="83">
        <v>169</v>
      </c>
      <c r="P14" s="83">
        <v>3194</v>
      </c>
      <c r="Q14" s="78"/>
    </row>
    <row r="15" spans="1:17" ht="12" customHeight="1">
      <c r="A15" s="82" t="s">
        <v>62</v>
      </c>
      <c r="B15" s="83">
        <v>7</v>
      </c>
      <c r="C15" s="83">
        <v>15</v>
      </c>
      <c r="D15" s="83">
        <v>1162</v>
      </c>
      <c r="E15" s="83">
        <v>260</v>
      </c>
      <c r="F15" s="83" t="s">
        <v>112</v>
      </c>
      <c r="G15" s="83">
        <v>9</v>
      </c>
      <c r="H15" s="83">
        <v>331</v>
      </c>
      <c r="I15" s="83">
        <v>10</v>
      </c>
      <c r="J15" s="83">
        <v>21</v>
      </c>
      <c r="K15" s="83" t="s">
        <v>112</v>
      </c>
      <c r="L15" s="83">
        <v>688</v>
      </c>
      <c r="M15" s="83">
        <v>0</v>
      </c>
      <c r="N15" s="83">
        <v>407</v>
      </c>
      <c r="O15" s="83">
        <v>787</v>
      </c>
      <c r="P15" s="83">
        <v>5528</v>
      </c>
      <c r="Q15" s="78"/>
    </row>
    <row r="16" spans="1:17" ht="12" customHeight="1">
      <c r="A16" s="82" t="s">
        <v>53</v>
      </c>
      <c r="B16" s="83" t="s">
        <v>112</v>
      </c>
      <c r="C16" s="83">
        <v>17</v>
      </c>
      <c r="D16" s="83">
        <v>1996</v>
      </c>
      <c r="E16" s="83">
        <v>536</v>
      </c>
      <c r="F16" s="83">
        <v>0</v>
      </c>
      <c r="G16" s="83">
        <v>6</v>
      </c>
      <c r="H16" s="83">
        <v>72</v>
      </c>
      <c r="I16" s="83">
        <v>10</v>
      </c>
      <c r="J16" s="83">
        <v>10</v>
      </c>
      <c r="K16" s="83">
        <v>27</v>
      </c>
      <c r="L16" s="83">
        <v>526</v>
      </c>
      <c r="M16" s="83">
        <v>16</v>
      </c>
      <c r="N16" s="83">
        <v>167</v>
      </c>
      <c r="O16" s="83">
        <v>3596</v>
      </c>
      <c r="P16" s="83">
        <v>4411</v>
      </c>
      <c r="Q16" s="78"/>
    </row>
    <row r="17" spans="1:17" ht="12" customHeight="1">
      <c r="A17" s="82" t="s">
        <v>73</v>
      </c>
      <c r="B17" s="83">
        <v>0</v>
      </c>
      <c r="C17" s="83">
        <v>28</v>
      </c>
      <c r="D17" s="83">
        <v>66</v>
      </c>
      <c r="E17" s="83">
        <v>487</v>
      </c>
      <c r="F17" s="83">
        <v>0</v>
      </c>
      <c r="G17" s="83">
        <v>0</v>
      </c>
      <c r="H17" s="83">
        <v>110</v>
      </c>
      <c r="I17" s="83" t="s">
        <v>112</v>
      </c>
      <c r="J17" s="83">
        <v>0</v>
      </c>
      <c r="K17" s="83">
        <v>0</v>
      </c>
      <c r="L17" s="83">
        <v>62</v>
      </c>
      <c r="M17" s="83" t="s">
        <v>112</v>
      </c>
      <c r="N17" s="83">
        <v>105</v>
      </c>
      <c r="O17" s="83">
        <v>2843</v>
      </c>
      <c r="P17" s="83">
        <v>7865</v>
      </c>
      <c r="Q17" s="78"/>
    </row>
    <row r="18" spans="1:17" ht="12" customHeight="1">
      <c r="A18" s="82" t="s">
        <v>108</v>
      </c>
      <c r="B18" s="83">
        <v>0</v>
      </c>
      <c r="C18" s="83">
        <v>58</v>
      </c>
      <c r="D18" s="83">
        <v>1314</v>
      </c>
      <c r="E18" s="83">
        <v>0</v>
      </c>
      <c r="F18" s="83">
        <v>0</v>
      </c>
      <c r="G18" s="83">
        <v>246</v>
      </c>
      <c r="H18" s="83">
        <v>140</v>
      </c>
      <c r="I18" s="83">
        <v>0</v>
      </c>
      <c r="J18" s="83" t="s">
        <v>112</v>
      </c>
      <c r="K18" s="83">
        <v>37</v>
      </c>
      <c r="L18" s="83">
        <v>1265</v>
      </c>
      <c r="M18" s="83">
        <v>0</v>
      </c>
      <c r="N18" s="83">
        <v>50</v>
      </c>
      <c r="O18" s="83">
        <v>271</v>
      </c>
      <c r="P18" s="83">
        <v>1376</v>
      </c>
      <c r="Q18" s="78"/>
    </row>
    <row r="19" spans="1:17" ht="12">
      <c r="A19" s="82" t="s">
        <v>56</v>
      </c>
      <c r="B19" s="83" t="s">
        <v>112</v>
      </c>
      <c r="C19" s="83">
        <v>56</v>
      </c>
      <c r="D19" s="83">
        <v>455</v>
      </c>
      <c r="E19" s="83">
        <v>481</v>
      </c>
      <c r="F19" s="83" t="s">
        <v>112</v>
      </c>
      <c r="G19" s="83">
        <v>40</v>
      </c>
      <c r="H19" s="83">
        <v>360</v>
      </c>
      <c r="I19" s="83">
        <v>11</v>
      </c>
      <c r="J19" s="83">
        <v>94</v>
      </c>
      <c r="K19" s="83">
        <v>420</v>
      </c>
      <c r="L19" s="83">
        <v>133</v>
      </c>
      <c r="M19" s="83">
        <v>55</v>
      </c>
      <c r="N19" s="83">
        <v>302</v>
      </c>
      <c r="O19" s="83">
        <v>1386</v>
      </c>
      <c r="P19" s="83">
        <v>2657</v>
      </c>
      <c r="Q19" s="78"/>
    </row>
    <row r="20" spans="1:17" ht="12" customHeight="1">
      <c r="A20" s="82" t="s">
        <v>106</v>
      </c>
      <c r="B20" s="83">
        <v>0</v>
      </c>
      <c r="C20" s="83" t="s">
        <v>112</v>
      </c>
      <c r="D20" s="83">
        <v>0</v>
      </c>
      <c r="E20" s="83" t="s">
        <v>112</v>
      </c>
      <c r="F20" s="83">
        <v>0</v>
      </c>
      <c r="G20" s="83">
        <v>0</v>
      </c>
      <c r="H20" s="83">
        <v>81</v>
      </c>
      <c r="I20" s="83" t="s">
        <v>112</v>
      </c>
      <c r="J20" s="83">
        <v>0</v>
      </c>
      <c r="K20" s="83">
        <v>0</v>
      </c>
      <c r="L20" s="83">
        <v>0</v>
      </c>
      <c r="M20" s="83">
        <v>0</v>
      </c>
      <c r="N20" s="83">
        <v>0</v>
      </c>
      <c r="O20" s="83">
        <v>0</v>
      </c>
      <c r="P20" s="83">
        <v>6</v>
      </c>
      <c r="Q20" s="78"/>
    </row>
    <row r="21" spans="1:17" ht="12">
      <c r="A21" s="82" t="s">
        <v>129</v>
      </c>
      <c r="B21" s="83" t="s">
        <v>112</v>
      </c>
      <c r="C21" s="83">
        <v>0</v>
      </c>
      <c r="D21" s="83">
        <v>23</v>
      </c>
      <c r="E21" s="83">
        <v>55</v>
      </c>
      <c r="F21" s="83">
        <v>0</v>
      </c>
      <c r="G21" s="83">
        <v>45</v>
      </c>
      <c r="H21" s="83">
        <v>36</v>
      </c>
      <c r="I21" s="83">
        <v>10</v>
      </c>
      <c r="J21" s="83" t="s">
        <v>112</v>
      </c>
      <c r="K21" s="83">
        <v>0</v>
      </c>
      <c r="L21" s="83">
        <v>5</v>
      </c>
      <c r="M21" s="83" t="s">
        <v>112</v>
      </c>
      <c r="N21" s="83">
        <v>15</v>
      </c>
      <c r="O21" s="83">
        <v>1473</v>
      </c>
      <c r="P21" s="83">
        <v>520</v>
      </c>
      <c r="Q21" s="78"/>
    </row>
    <row r="22" spans="1:17" ht="12" customHeight="1">
      <c r="A22" s="82" t="s">
        <v>64</v>
      </c>
      <c r="B22" s="83">
        <v>0</v>
      </c>
      <c r="C22" s="83">
        <v>250</v>
      </c>
      <c r="D22" s="83">
        <v>119</v>
      </c>
      <c r="E22" s="83">
        <v>38</v>
      </c>
      <c r="F22" s="83" t="s">
        <v>112</v>
      </c>
      <c r="G22" s="83">
        <v>13</v>
      </c>
      <c r="H22" s="83">
        <v>321</v>
      </c>
      <c r="I22" s="83">
        <v>20</v>
      </c>
      <c r="J22" s="83">
        <v>69</v>
      </c>
      <c r="K22" s="83">
        <v>0</v>
      </c>
      <c r="L22" s="83">
        <v>34</v>
      </c>
      <c r="M22" s="83" t="s">
        <v>112</v>
      </c>
      <c r="N22" s="83">
        <v>9</v>
      </c>
      <c r="O22" s="83">
        <v>2646</v>
      </c>
      <c r="P22" s="83">
        <v>695</v>
      </c>
      <c r="Q22" s="78"/>
    </row>
    <row r="23" spans="1:17" ht="12" customHeight="1">
      <c r="A23" s="82" t="s">
        <v>149</v>
      </c>
      <c r="B23" s="83">
        <v>0</v>
      </c>
      <c r="C23" s="83">
        <v>8</v>
      </c>
      <c r="D23" s="83">
        <v>96</v>
      </c>
      <c r="E23" s="83">
        <v>35</v>
      </c>
      <c r="F23" s="83">
        <v>0</v>
      </c>
      <c r="G23" s="83">
        <v>15</v>
      </c>
      <c r="H23" s="83">
        <v>13</v>
      </c>
      <c r="I23" s="83" t="s">
        <v>112</v>
      </c>
      <c r="J23" s="83" t="s">
        <v>112</v>
      </c>
      <c r="K23" s="83">
        <v>0</v>
      </c>
      <c r="L23" s="83">
        <v>9</v>
      </c>
      <c r="M23" s="83">
        <v>0</v>
      </c>
      <c r="N23" s="83">
        <v>53</v>
      </c>
      <c r="O23" s="83">
        <v>98</v>
      </c>
      <c r="P23" s="83">
        <v>1912</v>
      </c>
      <c r="Q23" s="78"/>
    </row>
    <row r="24" spans="1:17" ht="12" customHeight="1">
      <c r="A24" s="82" t="s">
        <v>136</v>
      </c>
      <c r="B24" s="83">
        <v>0</v>
      </c>
      <c r="C24" s="83" t="s">
        <v>112</v>
      </c>
      <c r="D24" s="83">
        <v>0</v>
      </c>
      <c r="E24" s="83">
        <v>22</v>
      </c>
      <c r="F24" s="83">
        <v>0</v>
      </c>
      <c r="G24" s="83">
        <v>0</v>
      </c>
      <c r="H24" s="85">
        <v>151</v>
      </c>
      <c r="I24" s="83">
        <v>0</v>
      </c>
      <c r="J24" s="83">
        <v>0</v>
      </c>
      <c r="K24" s="83">
        <v>0</v>
      </c>
      <c r="L24" s="83">
        <v>0</v>
      </c>
      <c r="M24" s="83">
        <v>0</v>
      </c>
      <c r="N24" s="83" t="s">
        <v>112</v>
      </c>
      <c r="O24" s="83">
        <v>0</v>
      </c>
      <c r="P24" s="83">
        <v>9</v>
      </c>
      <c r="Q24" s="78"/>
    </row>
    <row r="25" spans="1:17" ht="12" customHeight="1">
      <c r="A25" s="86" t="s">
        <v>105</v>
      </c>
      <c r="B25" s="87">
        <v>0</v>
      </c>
      <c r="C25" s="87" t="s">
        <v>112</v>
      </c>
      <c r="D25" s="87" t="s">
        <v>112</v>
      </c>
      <c r="E25" s="87">
        <v>0</v>
      </c>
      <c r="F25" s="87">
        <v>0</v>
      </c>
      <c r="G25" s="87">
        <v>0</v>
      </c>
      <c r="H25" s="87">
        <v>47</v>
      </c>
      <c r="I25" s="87">
        <v>0</v>
      </c>
      <c r="J25" s="87">
        <v>0</v>
      </c>
      <c r="K25" s="87">
        <v>0</v>
      </c>
      <c r="L25" s="87" t="s">
        <v>112</v>
      </c>
      <c r="M25" s="87">
        <v>0</v>
      </c>
      <c r="N25" s="87">
        <v>0</v>
      </c>
      <c r="O25" s="87">
        <v>0</v>
      </c>
      <c r="P25" s="87">
        <v>5</v>
      </c>
      <c r="Q25" s="78"/>
    </row>
    <row r="26" spans="1:17" ht="12">
      <c r="A26" s="34"/>
      <c r="B26" s="97"/>
      <c r="C26" s="97"/>
      <c r="D26" s="97"/>
      <c r="E26" s="97"/>
      <c r="F26" s="97"/>
      <c r="G26" s="97"/>
      <c r="H26" s="97"/>
      <c r="I26" s="97"/>
      <c r="J26" s="97"/>
      <c r="K26" s="97"/>
      <c r="L26" s="97"/>
      <c r="M26" s="97"/>
      <c r="N26" s="97"/>
      <c r="O26" s="97"/>
      <c r="P26" s="97"/>
      <c r="Q26" s="78"/>
    </row>
    <row r="27" spans="1:17" s="88" customFormat="1" ht="22.5" customHeight="1">
      <c r="A27" s="35" t="s">
        <v>47</v>
      </c>
      <c r="B27" s="80" t="s">
        <v>24</v>
      </c>
      <c r="C27" s="80" t="s">
        <v>25</v>
      </c>
      <c r="D27" s="80" t="s">
        <v>255</v>
      </c>
      <c r="E27" s="80" t="s">
        <v>26</v>
      </c>
      <c r="F27" s="80" t="s">
        <v>99</v>
      </c>
      <c r="G27" s="80" t="s">
        <v>259</v>
      </c>
      <c r="H27" s="80" t="s">
        <v>100</v>
      </c>
      <c r="I27" s="80" t="s">
        <v>173</v>
      </c>
      <c r="J27" s="80" t="s">
        <v>101</v>
      </c>
      <c r="K27" s="80" t="s">
        <v>174</v>
      </c>
      <c r="L27" s="80" t="s">
        <v>102</v>
      </c>
      <c r="M27" s="80" t="s">
        <v>175</v>
      </c>
      <c r="N27" s="80" t="s">
        <v>254</v>
      </c>
      <c r="O27" s="80" t="s">
        <v>46</v>
      </c>
      <c r="P27" s="80" t="s">
        <v>30</v>
      </c>
      <c r="Q27" s="78"/>
    </row>
    <row r="28" spans="1:17" ht="12" customHeight="1">
      <c r="A28" s="82" t="s">
        <v>66</v>
      </c>
      <c r="B28" s="83">
        <v>791</v>
      </c>
      <c r="C28" s="83">
        <v>6749</v>
      </c>
      <c r="D28" s="83">
        <v>5</v>
      </c>
      <c r="E28" s="83">
        <v>24</v>
      </c>
      <c r="F28" s="83">
        <v>504</v>
      </c>
      <c r="G28" s="83">
        <v>8</v>
      </c>
      <c r="H28" s="83">
        <v>34</v>
      </c>
      <c r="I28" s="83" t="s">
        <v>112</v>
      </c>
      <c r="J28" s="83">
        <v>8</v>
      </c>
      <c r="K28" s="83">
        <v>87</v>
      </c>
      <c r="L28" s="83">
        <v>305</v>
      </c>
      <c r="M28" s="83">
        <v>1649</v>
      </c>
      <c r="N28" s="83">
        <v>9443</v>
      </c>
      <c r="O28" s="83">
        <v>12</v>
      </c>
      <c r="P28" s="83">
        <v>2067</v>
      </c>
      <c r="Q28" s="78"/>
    </row>
    <row r="29" spans="1:17" ht="12" customHeight="1">
      <c r="A29" s="82" t="s">
        <v>51</v>
      </c>
      <c r="B29" s="83">
        <v>175</v>
      </c>
      <c r="C29" s="83">
        <v>470</v>
      </c>
      <c r="D29" s="83">
        <v>5</v>
      </c>
      <c r="E29" s="83">
        <v>26</v>
      </c>
      <c r="F29" s="83">
        <v>781</v>
      </c>
      <c r="G29" s="83" t="s">
        <v>112</v>
      </c>
      <c r="H29" s="83">
        <v>21</v>
      </c>
      <c r="I29" s="83">
        <v>0</v>
      </c>
      <c r="J29" s="83" t="s">
        <v>112</v>
      </c>
      <c r="K29" s="83">
        <v>13</v>
      </c>
      <c r="L29" s="83">
        <v>5</v>
      </c>
      <c r="M29" s="83">
        <v>9</v>
      </c>
      <c r="N29" s="83">
        <v>721</v>
      </c>
      <c r="O29" s="83">
        <v>11</v>
      </c>
      <c r="P29" s="83">
        <v>183</v>
      </c>
      <c r="Q29" s="78"/>
    </row>
    <row r="30" spans="1:17" ht="12">
      <c r="A30" s="82" t="s">
        <v>50</v>
      </c>
      <c r="B30" s="83">
        <v>1711</v>
      </c>
      <c r="C30" s="83">
        <v>8539</v>
      </c>
      <c r="D30" s="83">
        <v>0</v>
      </c>
      <c r="E30" s="83">
        <v>25</v>
      </c>
      <c r="F30" s="83">
        <v>3104</v>
      </c>
      <c r="G30" s="83">
        <v>26</v>
      </c>
      <c r="H30" s="83">
        <v>13</v>
      </c>
      <c r="I30" s="83" t="s">
        <v>112</v>
      </c>
      <c r="J30" s="83">
        <v>68</v>
      </c>
      <c r="K30" s="83">
        <v>9</v>
      </c>
      <c r="L30" s="83">
        <v>0</v>
      </c>
      <c r="M30" s="83">
        <v>12</v>
      </c>
      <c r="N30" s="83">
        <v>490</v>
      </c>
      <c r="O30" s="83">
        <v>9</v>
      </c>
      <c r="P30" s="83">
        <v>597</v>
      </c>
      <c r="Q30" s="78"/>
    </row>
    <row r="31" spans="1:17" ht="22.5">
      <c r="A31" s="82" t="s">
        <v>253</v>
      </c>
      <c r="B31" s="83" t="s">
        <v>112</v>
      </c>
      <c r="C31" s="83">
        <v>21206</v>
      </c>
      <c r="D31" s="83">
        <v>0</v>
      </c>
      <c r="E31" s="83">
        <v>7</v>
      </c>
      <c r="F31" s="83">
        <v>209</v>
      </c>
      <c r="G31" s="83">
        <v>0</v>
      </c>
      <c r="H31" s="83">
        <v>0</v>
      </c>
      <c r="I31" s="83">
        <v>17</v>
      </c>
      <c r="J31" s="83">
        <v>0</v>
      </c>
      <c r="K31" s="83">
        <v>145</v>
      </c>
      <c r="L31" s="83">
        <v>0</v>
      </c>
      <c r="M31" s="83" t="s">
        <v>112</v>
      </c>
      <c r="N31" s="83">
        <v>254</v>
      </c>
      <c r="O31" s="83">
        <v>0</v>
      </c>
      <c r="P31" s="83">
        <v>215</v>
      </c>
      <c r="Q31" s="78"/>
    </row>
    <row r="32" spans="1:17" ht="12" customHeight="1">
      <c r="A32" s="82" t="s">
        <v>81</v>
      </c>
      <c r="B32" s="83">
        <v>258</v>
      </c>
      <c r="C32" s="83">
        <v>109</v>
      </c>
      <c r="D32" s="83">
        <v>0</v>
      </c>
      <c r="E32" s="83" t="s">
        <v>112</v>
      </c>
      <c r="F32" s="83">
        <v>476</v>
      </c>
      <c r="G32" s="83">
        <v>0</v>
      </c>
      <c r="H32" s="83">
        <v>0</v>
      </c>
      <c r="I32" s="83">
        <v>0</v>
      </c>
      <c r="J32" s="83">
        <v>0</v>
      </c>
      <c r="K32" s="83">
        <v>31</v>
      </c>
      <c r="L32" s="83">
        <v>47</v>
      </c>
      <c r="M32" s="83">
        <v>316</v>
      </c>
      <c r="N32" s="83">
        <v>3923</v>
      </c>
      <c r="O32" s="83">
        <v>0</v>
      </c>
      <c r="P32" s="83">
        <v>3216</v>
      </c>
      <c r="Q32" s="78"/>
    </row>
    <row r="33" spans="1:17" ht="12" customHeight="1">
      <c r="A33" s="82" t="s">
        <v>68</v>
      </c>
      <c r="B33" s="83">
        <v>1623</v>
      </c>
      <c r="C33" s="83">
        <v>305</v>
      </c>
      <c r="D33" s="83">
        <v>0</v>
      </c>
      <c r="E33" s="83">
        <v>291</v>
      </c>
      <c r="F33" s="83">
        <v>7095</v>
      </c>
      <c r="G33" s="83">
        <v>212</v>
      </c>
      <c r="H33" s="83">
        <v>0</v>
      </c>
      <c r="I33" s="83" t="s">
        <v>112</v>
      </c>
      <c r="J33" s="83" t="s">
        <v>112</v>
      </c>
      <c r="K33" s="83" t="s">
        <v>112</v>
      </c>
      <c r="L33" s="83">
        <v>5</v>
      </c>
      <c r="M33" s="83">
        <v>14</v>
      </c>
      <c r="N33" s="83">
        <v>187</v>
      </c>
      <c r="O33" s="83">
        <v>24</v>
      </c>
      <c r="P33" s="83">
        <v>108</v>
      </c>
      <c r="Q33" s="78"/>
    </row>
    <row r="34" spans="1:17" ht="12" customHeight="1">
      <c r="A34" s="82" t="s">
        <v>59</v>
      </c>
      <c r="B34" s="83">
        <v>73</v>
      </c>
      <c r="C34" s="83">
        <v>11</v>
      </c>
      <c r="D34" s="83">
        <v>0</v>
      </c>
      <c r="E34" s="83">
        <v>32</v>
      </c>
      <c r="F34" s="83">
        <v>85</v>
      </c>
      <c r="G34" s="83">
        <v>55</v>
      </c>
      <c r="H34" s="83">
        <v>0</v>
      </c>
      <c r="I34" s="83" t="s">
        <v>112</v>
      </c>
      <c r="J34" s="83">
        <v>0</v>
      </c>
      <c r="K34" s="83" t="s">
        <v>112</v>
      </c>
      <c r="L34" s="83">
        <v>0</v>
      </c>
      <c r="M34" s="83">
        <v>0</v>
      </c>
      <c r="N34" s="83">
        <v>126</v>
      </c>
      <c r="O34" s="83">
        <v>23</v>
      </c>
      <c r="P34" s="83">
        <v>46</v>
      </c>
      <c r="Q34" s="78"/>
    </row>
    <row r="35" spans="1:17" ht="12" customHeight="1">
      <c r="A35" s="82" t="s">
        <v>70</v>
      </c>
      <c r="B35" s="83">
        <v>332</v>
      </c>
      <c r="C35" s="83">
        <v>174</v>
      </c>
      <c r="D35" s="83">
        <v>0</v>
      </c>
      <c r="E35" s="83">
        <v>139</v>
      </c>
      <c r="F35" s="83">
        <v>9689</v>
      </c>
      <c r="G35" s="83">
        <v>86</v>
      </c>
      <c r="H35" s="83" t="s">
        <v>112</v>
      </c>
      <c r="I35" s="83" t="s">
        <v>112</v>
      </c>
      <c r="J35" s="83" t="s">
        <v>112</v>
      </c>
      <c r="K35" s="83">
        <v>29</v>
      </c>
      <c r="L35" s="83">
        <v>48</v>
      </c>
      <c r="M35" s="83">
        <v>25</v>
      </c>
      <c r="N35" s="83">
        <v>235</v>
      </c>
      <c r="O35" s="83">
        <v>0</v>
      </c>
      <c r="P35" s="83">
        <v>322</v>
      </c>
      <c r="Q35" s="78"/>
    </row>
    <row r="36" spans="1:17" ht="12" customHeight="1">
      <c r="A36" s="82" t="s">
        <v>118</v>
      </c>
      <c r="B36" s="83">
        <v>358</v>
      </c>
      <c r="C36" s="83">
        <v>249</v>
      </c>
      <c r="D36" s="83">
        <v>0</v>
      </c>
      <c r="E36" s="83">
        <v>26</v>
      </c>
      <c r="F36" s="83">
        <v>384</v>
      </c>
      <c r="G36" s="83">
        <v>68</v>
      </c>
      <c r="H36" s="83">
        <v>0</v>
      </c>
      <c r="I36" s="83">
        <v>0</v>
      </c>
      <c r="J36" s="83" t="s">
        <v>112</v>
      </c>
      <c r="K36" s="83">
        <v>6</v>
      </c>
      <c r="L36" s="83">
        <v>11</v>
      </c>
      <c r="M36" s="83">
        <v>9</v>
      </c>
      <c r="N36" s="83">
        <v>562</v>
      </c>
      <c r="O36" s="83">
        <v>11</v>
      </c>
      <c r="P36" s="83">
        <v>118</v>
      </c>
      <c r="Q36" s="78"/>
    </row>
    <row r="37" spans="1:17" ht="12" customHeight="1">
      <c r="A37" s="82" t="s">
        <v>62</v>
      </c>
      <c r="B37" s="83">
        <v>118</v>
      </c>
      <c r="C37" s="83">
        <v>178</v>
      </c>
      <c r="D37" s="83">
        <v>0</v>
      </c>
      <c r="E37" s="83">
        <v>14</v>
      </c>
      <c r="F37" s="83">
        <v>807</v>
      </c>
      <c r="G37" s="83" t="s">
        <v>112</v>
      </c>
      <c r="H37" s="83" t="s">
        <v>112</v>
      </c>
      <c r="I37" s="83">
        <v>10</v>
      </c>
      <c r="J37" s="83">
        <v>0</v>
      </c>
      <c r="K37" s="83">
        <v>5</v>
      </c>
      <c r="L37" s="83">
        <v>121</v>
      </c>
      <c r="M37" s="83">
        <v>25</v>
      </c>
      <c r="N37" s="83">
        <v>873</v>
      </c>
      <c r="O37" s="83" t="s">
        <v>112</v>
      </c>
      <c r="P37" s="83">
        <v>1594</v>
      </c>
      <c r="Q37" s="78"/>
    </row>
    <row r="38" spans="1:17" ht="12" customHeight="1">
      <c r="A38" s="82" t="s">
        <v>53</v>
      </c>
      <c r="B38" s="83">
        <v>26</v>
      </c>
      <c r="C38" s="83">
        <v>12</v>
      </c>
      <c r="D38" s="83">
        <v>10</v>
      </c>
      <c r="E38" s="83" t="s">
        <v>112</v>
      </c>
      <c r="F38" s="83">
        <v>65</v>
      </c>
      <c r="G38" s="83" t="s">
        <v>112</v>
      </c>
      <c r="H38" s="83">
        <v>10</v>
      </c>
      <c r="I38" s="83">
        <v>5</v>
      </c>
      <c r="J38" s="83">
        <v>36</v>
      </c>
      <c r="K38" s="83">
        <v>6</v>
      </c>
      <c r="L38" s="83" t="s">
        <v>112</v>
      </c>
      <c r="M38" s="83">
        <v>5</v>
      </c>
      <c r="N38" s="83">
        <v>186</v>
      </c>
      <c r="O38" s="83" t="s">
        <v>112</v>
      </c>
      <c r="P38" s="83">
        <v>187</v>
      </c>
      <c r="Q38" s="78"/>
    </row>
    <row r="39" spans="1:17" ht="12" customHeight="1">
      <c r="A39" s="82" t="s">
        <v>73</v>
      </c>
      <c r="B39" s="83">
        <v>570</v>
      </c>
      <c r="C39" s="83">
        <v>59</v>
      </c>
      <c r="D39" s="83">
        <v>10</v>
      </c>
      <c r="E39" s="83">
        <v>99</v>
      </c>
      <c r="F39" s="83">
        <v>175</v>
      </c>
      <c r="G39" s="83">
        <v>0</v>
      </c>
      <c r="H39" s="83">
        <v>0</v>
      </c>
      <c r="I39" s="83">
        <v>7</v>
      </c>
      <c r="J39" s="83">
        <v>0</v>
      </c>
      <c r="K39" s="83">
        <v>86</v>
      </c>
      <c r="L39" s="83">
        <v>0</v>
      </c>
      <c r="M39" s="83">
        <v>0</v>
      </c>
      <c r="N39" s="83">
        <v>89</v>
      </c>
      <c r="O39" s="83">
        <v>0</v>
      </c>
      <c r="P39" s="83">
        <v>202</v>
      </c>
      <c r="Q39" s="78"/>
    </row>
    <row r="40" spans="1:17" ht="12" customHeight="1">
      <c r="A40" s="82" t="s">
        <v>108</v>
      </c>
      <c r="B40" s="83">
        <v>40</v>
      </c>
      <c r="C40" s="83">
        <v>5</v>
      </c>
      <c r="D40" s="83">
        <v>0</v>
      </c>
      <c r="E40" s="83">
        <v>0</v>
      </c>
      <c r="F40" s="83" t="s">
        <v>112</v>
      </c>
      <c r="G40" s="83" t="s">
        <v>112</v>
      </c>
      <c r="H40" s="83">
        <v>0</v>
      </c>
      <c r="I40" s="83">
        <v>0</v>
      </c>
      <c r="J40" s="83" t="s">
        <v>112</v>
      </c>
      <c r="K40" s="83">
        <v>0</v>
      </c>
      <c r="L40" s="83">
        <v>0</v>
      </c>
      <c r="M40" s="83">
        <v>0</v>
      </c>
      <c r="N40" s="83">
        <v>2770</v>
      </c>
      <c r="O40" s="83" t="s">
        <v>112</v>
      </c>
      <c r="P40" s="83">
        <v>811</v>
      </c>
      <c r="Q40" s="78"/>
    </row>
    <row r="41" spans="1:17" ht="12">
      <c r="A41" s="82" t="s">
        <v>56</v>
      </c>
      <c r="B41" s="83">
        <v>111</v>
      </c>
      <c r="C41" s="83">
        <v>35</v>
      </c>
      <c r="D41" s="83">
        <v>15</v>
      </c>
      <c r="E41" s="83">
        <v>49</v>
      </c>
      <c r="F41" s="83">
        <v>2075</v>
      </c>
      <c r="G41" s="83">
        <v>17</v>
      </c>
      <c r="H41" s="83">
        <v>75</v>
      </c>
      <c r="I41" s="83" t="s">
        <v>112</v>
      </c>
      <c r="J41" s="83">
        <v>67</v>
      </c>
      <c r="K41" s="83">
        <v>19</v>
      </c>
      <c r="L41" s="83">
        <v>38</v>
      </c>
      <c r="M41" s="83" t="s">
        <v>112</v>
      </c>
      <c r="N41" s="83">
        <v>252</v>
      </c>
      <c r="O41" s="83">
        <v>7</v>
      </c>
      <c r="P41" s="83">
        <v>131</v>
      </c>
      <c r="Q41" s="78"/>
    </row>
    <row r="42" spans="1:17" ht="12" customHeight="1">
      <c r="A42" s="82" t="s">
        <v>106</v>
      </c>
      <c r="B42" s="83">
        <v>0</v>
      </c>
      <c r="C42" s="83">
        <v>0</v>
      </c>
      <c r="D42" s="83">
        <v>0</v>
      </c>
      <c r="E42" s="83" t="s">
        <v>112</v>
      </c>
      <c r="F42" s="83" t="s">
        <v>112</v>
      </c>
      <c r="G42" s="83" t="s">
        <v>112</v>
      </c>
      <c r="H42" s="83">
        <v>0</v>
      </c>
      <c r="I42" s="83">
        <v>0</v>
      </c>
      <c r="J42" s="83" t="s">
        <v>112</v>
      </c>
      <c r="K42" s="83">
        <v>0</v>
      </c>
      <c r="L42" s="83">
        <v>0</v>
      </c>
      <c r="M42" s="83">
        <v>0</v>
      </c>
      <c r="N42" s="83">
        <v>5</v>
      </c>
      <c r="O42" s="83" t="s">
        <v>112</v>
      </c>
      <c r="P42" s="83" t="s">
        <v>112</v>
      </c>
      <c r="Q42" s="78"/>
    </row>
    <row r="43" spans="1:17" ht="12">
      <c r="A43" s="82" t="s">
        <v>129</v>
      </c>
      <c r="B43" s="83">
        <v>52</v>
      </c>
      <c r="C43" s="83">
        <v>104</v>
      </c>
      <c r="D43" s="83">
        <v>0</v>
      </c>
      <c r="E43" s="83">
        <v>0</v>
      </c>
      <c r="F43" s="83">
        <v>9758</v>
      </c>
      <c r="G43" s="83">
        <v>12</v>
      </c>
      <c r="H43" s="83">
        <v>0</v>
      </c>
      <c r="I43" s="83">
        <v>0</v>
      </c>
      <c r="J43" s="83">
        <v>0</v>
      </c>
      <c r="K43" s="83">
        <v>5</v>
      </c>
      <c r="L43" s="83">
        <v>31</v>
      </c>
      <c r="M43" s="83" t="s">
        <v>112</v>
      </c>
      <c r="N43" s="83">
        <v>33</v>
      </c>
      <c r="O43" s="83">
        <v>0</v>
      </c>
      <c r="P43" s="83">
        <v>11</v>
      </c>
      <c r="Q43" s="78"/>
    </row>
    <row r="44" spans="1:17" ht="12" customHeight="1">
      <c r="A44" s="82" t="s">
        <v>64</v>
      </c>
      <c r="B44" s="83">
        <v>635</v>
      </c>
      <c r="C44" s="83">
        <v>228</v>
      </c>
      <c r="D44" s="83">
        <v>0</v>
      </c>
      <c r="E44" s="83">
        <v>99</v>
      </c>
      <c r="F44" s="83">
        <v>4524</v>
      </c>
      <c r="G44" s="83">
        <v>284</v>
      </c>
      <c r="H44" s="83" t="s">
        <v>112</v>
      </c>
      <c r="I44" s="83">
        <v>0</v>
      </c>
      <c r="J44" s="83">
        <v>0</v>
      </c>
      <c r="K44" s="83">
        <v>0</v>
      </c>
      <c r="L44" s="83">
        <v>0</v>
      </c>
      <c r="M44" s="83">
        <v>0</v>
      </c>
      <c r="N44" s="83">
        <v>12</v>
      </c>
      <c r="O44" s="83">
        <v>5</v>
      </c>
      <c r="P44" s="83">
        <v>162</v>
      </c>
      <c r="Q44" s="78"/>
    </row>
    <row r="45" spans="1:17" ht="12" customHeight="1">
      <c r="A45" s="82" t="s">
        <v>149</v>
      </c>
      <c r="B45" s="83">
        <v>26</v>
      </c>
      <c r="C45" s="83">
        <v>62</v>
      </c>
      <c r="D45" s="83">
        <v>0</v>
      </c>
      <c r="E45" s="83" t="s">
        <v>112</v>
      </c>
      <c r="F45" s="83">
        <v>8492</v>
      </c>
      <c r="G45" s="83">
        <v>8</v>
      </c>
      <c r="H45" s="83">
        <v>0</v>
      </c>
      <c r="I45" s="83">
        <v>0</v>
      </c>
      <c r="J45" s="83">
        <v>0</v>
      </c>
      <c r="K45" s="83" t="s">
        <v>112</v>
      </c>
      <c r="L45" s="83">
        <v>44</v>
      </c>
      <c r="M45" s="83">
        <v>12</v>
      </c>
      <c r="N45" s="83">
        <v>20</v>
      </c>
      <c r="O45" s="83" t="s">
        <v>112</v>
      </c>
      <c r="P45" s="83">
        <v>17</v>
      </c>
      <c r="Q45" s="78"/>
    </row>
    <row r="46" spans="1:17" ht="12" customHeight="1">
      <c r="A46" s="82" t="s">
        <v>136</v>
      </c>
      <c r="B46" s="83" t="s">
        <v>112</v>
      </c>
      <c r="C46" s="83">
        <v>0</v>
      </c>
      <c r="D46" s="83">
        <v>0</v>
      </c>
      <c r="E46" s="83">
        <v>0</v>
      </c>
      <c r="F46" s="83">
        <v>105</v>
      </c>
      <c r="G46" s="83">
        <v>0</v>
      </c>
      <c r="H46" s="83">
        <v>0</v>
      </c>
      <c r="I46" s="83">
        <v>0</v>
      </c>
      <c r="J46" s="83">
        <v>0</v>
      </c>
      <c r="K46" s="83">
        <v>0</v>
      </c>
      <c r="L46" s="83">
        <v>0</v>
      </c>
      <c r="M46" s="83">
        <v>0</v>
      </c>
      <c r="N46" s="83" t="s">
        <v>112</v>
      </c>
      <c r="O46" s="83">
        <v>0</v>
      </c>
      <c r="P46" s="83">
        <v>10</v>
      </c>
      <c r="Q46" s="78"/>
    </row>
    <row r="47" spans="1:17" ht="12" customHeight="1">
      <c r="A47" s="86" t="s">
        <v>105</v>
      </c>
      <c r="B47" s="87">
        <v>0</v>
      </c>
      <c r="C47" s="87">
        <v>0</v>
      </c>
      <c r="D47" s="87">
        <v>0</v>
      </c>
      <c r="E47" s="87">
        <v>0</v>
      </c>
      <c r="F47" s="87">
        <v>0</v>
      </c>
      <c r="G47" s="87">
        <v>0</v>
      </c>
      <c r="H47" s="87">
        <v>0</v>
      </c>
      <c r="I47" s="87">
        <v>0</v>
      </c>
      <c r="J47" s="87">
        <v>0</v>
      </c>
      <c r="K47" s="87">
        <v>0</v>
      </c>
      <c r="L47" s="87">
        <v>0</v>
      </c>
      <c r="M47" s="87">
        <v>0</v>
      </c>
      <c r="N47" s="87">
        <v>0</v>
      </c>
      <c r="O47" s="87">
        <v>0</v>
      </c>
      <c r="P47" s="87">
        <v>0</v>
      </c>
      <c r="Q47" s="78"/>
    </row>
    <row r="48" spans="1:17" ht="12">
      <c r="A48" s="97"/>
      <c r="B48" s="97"/>
      <c r="C48" s="97"/>
      <c r="D48" s="97"/>
      <c r="E48" s="97"/>
      <c r="F48" s="97"/>
      <c r="G48" s="97"/>
      <c r="H48" s="97"/>
      <c r="I48" s="97"/>
      <c r="J48" s="97"/>
      <c r="K48" s="97"/>
      <c r="L48" s="97"/>
      <c r="M48" s="97"/>
      <c r="N48" s="97"/>
      <c r="O48" s="97"/>
      <c r="P48" s="97"/>
      <c r="Q48" s="97"/>
    </row>
    <row r="49" spans="1:17" ht="27.75">
      <c r="A49" s="35" t="s">
        <v>47</v>
      </c>
      <c r="B49" s="80" t="s">
        <v>31</v>
      </c>
      <c r="C49" s="80" t="s">
        <v>32</v>
      </c>
      <c r="D49" s="80" t="s">
        <v>91</v>
      </c>
      <c r="E49" s="80" t="s">
        <v>33</v>
      </c>
      <c r="F49" s="89" t="s">
        <v>262</v>
      </c>
      <c r="G49" s="80" t="s">
        <v>34</v>
      </c>
      <c r="H49" s="80" t="s">
        <v>35</v>
      </c>
      <c r="I49" s="80" t="s">
        <v>36</v>
      </c>
      <c r="J49" s="80" t="s">
        <v>37</v>
      </c>
      <c r="K49" s="80" t="s">
        <v>38</v>
      </c>
      <c r="L49" s="80" t="s">
        <v>263</v>
      </c>
      <c r="M49" s="80" t="s">
        <v>264</v>
      </c>
      <c r="N49" s="80" t="s">
        <v>103</v>
      </c>
      <c r="O49" s="80" t="s">
        <v>265</v>
      </c>
      <c r="P49" s="97"/>
      <c r="Q49" s="97"/>
    </row>
    <row r="50" spans="1:17" ht="12" customHeight="1">
      <c r="A50" s="82" t="s">
        <v>66</v>
      </c>
      <c r="B50" s="83">
        <v>113</v>
      </c>
      <c r="C50" s="83">
        <v>18</v>
      </c>
      <c r="D50" s="83">
        <v>204</v>
      </c>
      <c r="E50" s="83">
        <v>614</v>
      </c>
      <c r="F50" s="83">
        <v>9784</v>
      </c>
      <c r="G50" s="83">
        <v>34</v>
      </c>
      <c r="H50" s="83">
        <v>88</v>
      </c>
      <c r="I50" s="83">
        <v>1666</v>
      </c>
      <c r="J50" s="83">
        <v>30313</v>
      </c>
      <c r="K50" s="83">
        <v>3768</v>
      </c>
      <c r="L50" s="83">
        <v>746</v>
      </c>
      <c r="M50" s="83">
        <v>8366</v>
      </c>
      <c r="N50" s="83">
        <v>2404</v>
      </c>
      <c r="O50" s="83">
        <v>1705</v>
      </c>
      <c r="P50" s="97"/>
      <c r="Q50" s="97"/>
    </row>
    <row r="51" spans="1:17" ht="12" customHeight="1">
      <c r="A51" s="82" t="s">
        <v>51</v>
      </c>
      <c r="B51" s="83">
        <v>26</v>
      </c>
      <c r="C51" s="83" t="s">
        <v>112</v>
      </c>
      <c r="D51" s="83">
        <v>27</v>
      </c>
      <c r="E51" s="83">
        <v>211</v>
      </c>
      <c r="F51" s="83">
        <v>273</v>
      </c>
      <c r="G51" s="83">
        <v>6</v>
      </c>
      <c r="H51" s="83">
        <v>12</v>
      </c>
      <c r="I51" s="83">
        <v>115</v>
      </c>
      <c r="J51" s="83">
        <v>1743</v>
      </c>
      <c r="K51" s="83">
        <v>279</v>
      </c>
      <c r="L51" s="83">
        <v>0</v>
      </c>
      <c r="M51" s="83">
        <v>50510</v>
      </c>
      <c r="N51" s="83">
        <v>865</v>
      </c>
      <c r="O51" s="85">
        <v>1393</v>
      </c>
      <c r="P51" s="97"/>
      <c r="Q51" s="97"/>
    </row>
    <row r="52" spans="1:17" ht="12">
      <c r="A52" s="82" t="s">
        <v>50</v>
      </c>
      <c r="B52" s="83">
        <v>35</v>
      </c>
      <c r="C52" s="83" t="s">
        <v>112</v>
      </c>
      <c r="D52" s="83">
        <v>21</v>
      </c>
      <c r="E52" s="83">
        <v>277</v>
      </c>
      <c r="F52" s="83">
        <v>3017</v>
      </c>
      <c r="G52" s="83">
        <v>76</v>
      </c>
      <c r="H52" s="83">
        <v>71</v>
      </c>
      <c r="I52" s="83">
        <v>98</v>
      </c>
      <c r="J52" s="83">
        <v>2882</v>
      </c>
      <c r="K52" s="83">
        <v>727</v>
      </c>
      <c r="L52" s="83">
        <v>389</v>
      </c>
      <c r="M52" s="83">
        <v>15652</v>
      </c>
      <c r="N52" s="83">
        <v>1709</v>
      </c>
      <c r="O52" s="85">
        <v>277</v>
      </c>
      <c r="P52" s="97"/>
      <c r="Q52" s="97"/>
    </row>
    <row r="53" spans="1:17" ht="22.5">
      <c r="A53" s="82" t="s">
        <v>253</v>
      </c>
      <c r="B53" s="83" t="s">
        <v>112</v>
      </c>
      <c r="C53" s="83">
        <v>0</v>
      </c>
      <c r="D53" s="83">
        <v>0</v>
      </c>
      <c r="E53" s="83">
        <v>9</v>
      </c>
      <c r="F53" s="83">
        <v>0</v>
      </c>
      <c r="G53" s="83">
        <v>0</v>
      </c>
      <c r="H53" s="83">
        <v>21</v>
      </c>
      <c r="I53" s="83">
        <v>8</v>
      </c>
      <c r="J53" s="83">
        <v>2578</v>
      </c>
      <c r="K53" s="83">
        <v>471</v>
      </c>
      <c r="L53" s="83" t="s">
        <v>112</v>
      </c>
      <c r="M53" s="83">
        <v>0</v>
      </c>
      <c r="N53" s="83">
        <v>35</v>
      </c>
      <c r="O53" s="85">
        <v>269</v>
      </c>
      <c r="P53" s="97"/>
      <c r="Q53" s="97"/>
    </row>
    <row r="54" spans="1:17" ht="12" customHeight="1">
      <c r="A54" s="82" t="s">
        <v>81</v>
      </c>
      <c r="B54" s="83">
        <v>8</v>
      </c>
      <c r="C54" s="83">
        <v>5</v>
      </c>
      <c r="D54" s="83" t="s">
        <v>112</v>
      </c>
      <c r="E54" s="83">
        <v>0</v>
      </c>
      <c r="F54" s="83">
        <v>798</v>
      </c>
      <c r="G54" s="83" t="s">
        <v>112</v>
      </c>
      <c r="H54" s="83">
        <v>0</v>
      </c>
      <c r="I54" s="83">
        <v>8</v>
      </c>
      <c r="J54" s="83">
        <v>11057</v>
      </c>
      <c r="K54" s="83">
        <v>6820</v>
      </c>
      <c r="L54" s="83">
        <v>12</v>
      </c>
      <c r="M54" s="83">
        <v>102</v>
      </c>
      <c r="N54" s="83">
        <v>3271</v>
      </c>
      <c r="O54" s="85">
        <v>535</v>
      </c>
      <c r="P54" s="97"/>
      <c r="Q54" s="97"/>
    </row>
    <row r="55" spans="1:17" ht="12" customHeight="1">
      <c r="A55" s="82" t="s">
        <v>68</v>
      </c>
      <c r="B55" s="83">
        <v>43</v>
      </c>
      <c r="C55" s="96">
        <v>26</v>
      </c>
      <c r="D55" s="83">
        <v>396</v>
      </c>
      <c r="E55" s="83">
        <v>46</v>
      </c>
      <c r="F55" s="83">
        <v>289</v>
      </c>
      <c r="G55" s="83" t="s">
        <v>112</v>
      </c>
      <c r="H55" s="83">
        <v>22</v>
      </c>
      <c r="I55" s="83">
        <v>144</v>
      </c>
      <c r="J55" s="83">
        <v>358</v>
      </c>
      <c r="K55" s="83">
        <v>115</v>
      </c>
      <c r="L55" s="83">
        <v>20</v>
      </c>
      <c r="M55" s="83">
        <v>1597</v>
      </c>
      <c r="N55" s="83">
        <v>3884</v>
      </c>
      <c r="O55" s="85">
        <v>733</v>
      </c>
      <c r="P55" s="97"/>
      <c r="Q55" s="97"/>
    </row>
    <row r="56" spans="1:17" ht="12" customHeight="1">
      <c r="A56" s="82" t="s">
        <v>59</v>
      </c>
      <c r="B56" s="83">
        <v>12</v>
      </c>
      <c r="C56" s="83" t="s">
        <v>112</v>
      </c>
      <c r="D56" s="83">
        <v>360</v>
      </c>
      <c r="E56" s="83">
        <v>13</v>
      </c>
      <c r="F56" s="83">
        <v>0</v>
      </c>
      <c r="G56" s="83">
        <v>0</v>
      </c>
      <c r="H56" s="83" t="s">
        <v>112</v>
      </c>
      <c r="I56" s="83">
        <v>12</v>
      </c>
      <c r="J56" s="83">
        <v>67</v>
      </c>
      <c r="K56" s="83">
        <v>376</v>
      </c>
      <c r="L56" s="83">
        <v>0</v>
      </c>
      <c r="M56" s="83">
        <v>39</v>
      </c>
      <c r="N56" s="83">
        <v>934</v>
      </c>
      <c r="O56" s="85">
        <v>13716</v>
      </c>
      <c r="P56" s="97"/>
      <c r="Q56" s="97"/>
    </row>
    <row r="57" spans="1:17" ht="12" customHeight="1">
      <c r="A57" s="82" t="s">
        <v>70</v>
      </c>
      <c r="B57" s="83">
        <v>6</v>
      </c>
      <c r="C57" s="83">
        <v>5</v>
      </c>
      <c r="D57" s="83">
        <v>203</v>
      </c>
      <c r="E57" s="83">
        <v>9</v>
      </c>
      <c r="F57" s="83">
        <v>181</v>
      </c>
      <c r="G57" s="83" t="s">
        <v>112</v>
      </c>
      <c r="H57" s="83">
        <v>16</v>
      </c>
      <c r="I57" s="83">
        <v>161</v>
      </c>
      <c r="J57" s="83">
        <v>438</v>
      </c>
      <c r="K57" s="83">
        <v>848</v>
      </c>
      <c r="L57" s="83">
        <v>7</v>
      </c>
      <c r="M57" s="83">
        <v>75</v>
      </c>
      <c r="N57" s="83">
        <v>1425</v>
      </c>
      <c r="O57" s="85">
        <v>548</v>
      </c>
      <c r="P57" s="97"/>
      <c r="Q57" s="97"/>
    </row>
    <row r="58" spans="1:17" ht="12" customHeight="1">
      <c r="A58" s="82" t="s">
        <v>118</v>
      </c>
      <c r="B58" s="83">
        <v>15</v>
      </c>
      <c r="C58" s="83">
        <v>13</v>
      </c>
      <c r="D58" s="83">
        <v>17</v>
      </c>
      <c r="E58" s="83">
        <v>63</v>
      </c>
      <c r="F58" s="83">
        <v>87</v>
      </c>
      <c r="G58" s="83" t="s">
        <v>112</v>
      </c>
      <c r="H58" s="83">
        <v>18</v>
      </c>
      <c r="I58" s="83">
        <v>40</v>
      </c>
      <c r="J58" s="83">
        <v>799</v>
      </c>
      <c r="K58" s="83">
        <v>117</v>
      </c>
      <c r="L58" s="83" t="s">
        <v>112</v>
      </c>
      <c r="M58" s="83">
        <v>8202</v>
      </c>
      <c r="N58" s="83">
        <v>2450</v>
      </c>
      <c r="O58" s="85">
        <v>1108</v>
      </c>
      <c r="P58" s="97"/>
      <c r="Q58" s="97"/>
    </row>
    <row r="59" spans="1:17" ht="12" customHeight="1">
      <c r="A59" s="82" t="s">
        <v>62</v>
      </c>
      <c r="B59" s="83" t="s">
        <v>112</v>
      </c>
      <c r="C59" s="83">
        <v>6</v>
      </c>
      <c r="D59" s="83">
        <v>0</v>
      </c>
      <c r="E59" s="83">
        <v>8</v>
      </c>
      <c r="F59" s="83">
        <v>707</v>
      </c>
      <c r="G59" s="83">
        <v>9</v>
      </c>
      <c r="H59" s="83">
        <v>18</v>
      </c>
      <c r="I59" s="83">
        <v>110</v>
      </c>
      <c r="J59" s="83">
        <v>3783</v>
      </c>
      <c r="K59" s="83">
        <v>769</v>
      </c>
      <c r="L59" s="83">
        <v>34</v>
      </c>
      <c r="M59" s="83">
        <v>642</v>
      </c>
      <c r="N59" s="83">
        <v>395</v>
      </c>
      <c r="O59" s="85">
        <v>394</v>
      </c>
      <c r="P59" s="97"/>
      <c r="Q59" s="97"/>
    </row>
    <row r="60" spans="1:17" ht="12" customHeight="1">
      <c r="A60" s="82" t="s">
        <v>53</v>
      </c>
      <c r="B60" s="83">
        <v>3082</v>
      </c>
      <c r="C60" s="83" t="s">
        <v>112</v>
      </c>
      <c r="D60" s="83">
        <v>7</v>
      </c>
      <c r="E60" s="83">
        <v>9</v>
      </c>
      <c r="F60" s="83">
        <v>0</v>
      </c>
      <c r="G60" s="83" t="s">
        <v>112</v>
      </c>
      <c r="H60" s="83">
        <v>6</v>
      </c>
      <c r="I60" s="83">
        <v>64</v>
      </c>
      <c r="J60" s="83">
        <v>712</v>
      </c>
      <c r="K60" s="83">
        <v>151</v>
      </c>
      <c r="L60" s="83">
        <v>0</v>
      </c>
      <c r="M60" s="83">
        <v>0</v>
      </c>
      <c r="N60" s="83">
        <v>116</v>
      </c>
      <c r="O60" s="85">
        <v>1107</v>
      </c>
      <c r="P60" s="97"/>
      <c r="Q60" s="97"/>
    </row>
    <row r="61" spans="1:17" ht="12" customHeight="1">
      <c r="A61" s="82" t="s">
        <v>73</v>
      </c>
      <c r="B61" s="83" t="s">
        <v>112</v>
      </c>
      <c r="C61" s="83" t="s">
        <v>112</v>
      </c>
      <c r="D61" s="83" t="s">
        <v>112</v>
      </c>
      <c r="E61" s="83">
        <v>18</v>
      </c>
      <c r="F61" s="83">
        <v>6</v>
      </c>
      <c r="G61" s="83" t="s">
        <v>112</v>
      </c>
      <c r="H61" s="83" t="s">
        <v>112</v>
      </c>
      <c r="I61" s="83">
        <v>11</v>
      </c>
      <c r="J61" s="83">
        <v>1636</v>
      </c>
      <c r="K61" s="83">
        <v>118</v>
      </c>
      <c r="L61" s="83">
        <v>0</v>
      </c>
      <c r="M61" s="83">
        <v>0</v>
      </c>
      <c r="N61" s="83">
        <v>1851</v>
      </c>
      <c r="O61" s="85">
        <v>515</v>
      </c>
      <c r="P61" s="97"/>
      <c r="Q61" s="97"/>
    </row>
    <row r="62" spans="1:17" ht="12" customHeight="1">
      <c r="A62" s="82" t="s">
        <v>108</v>
      </c>
      <c r="B62" s="83">
        <v>32</v>
      </c>
      <c r="C62" s="83">
        <v>0</v>
      </c>
      <c r="D62" s="83">
        <v>0</v>
      </c>
      <c r="E62" s="83">
        <v>6</v>
      </c>
      <c r="F62" s="83">
        <v>0</v>
      </c>
      <c r="G62" s="83">
        <v>0</v>
      </c>
      <c r="H62" s="83">
        <v>0</v>
      </c>
      <c r="I62" s="83">
        <v>0</v>
      </c>
      <c r="J62" s="83">
        <v>7539</v>
      </c>
      <c r="K62" s="83">
        <v>56</v>
      </c>
      <c r="L62" s="83">
        <v>0</v>
      </c>
      <c r="M62" s="83">
        <v>54</v>
      </c>
      <c r="N62" s="83">
        <v>358</v>
      </c>
      <c r="O62" s="85">
        <v>107</v>
      </c>
      <c r="P62" s="97"/>
      <c r="Q62" s="97"/>
    </row>
    <row r="63" spans="1:17" ht="12">
      <c r="A63" s="82" t="s">
        <v>56</v>
      </c>
      <c r="B63" s="83">
        <v>2160</v>
      </c>
      <c r="C63" s="83">
        <v>157</v>
      </c>
      <c r="D63" s="83">
        <v>8</v>
      </c>
      <c r="E63" s="83">
        <v>34</v>
      </c>
      <c r="F63" s="83">
        <v>7</v>
      </c>
      <c r="G63" s="83">
        <v>18</v>
      </c>
      <c r="H63" s="83">
        <v>16</v>
      </c>
      <c r="I63" s="83">
        <v>937</v>
      </c>
      <c r="J63" s="83">
        <v>1278</v>
      </c>
      <c r="K63" s="83">
        <v>199</v>
      </c>
      <c r="L63" s="83" t="s">
        <v>112</v>
      </c>
      <c r="M63" s="83" t="s">
        <v>112</v>
      </c>
      <c r="N63" s="83">
        <v>274</v>
      </c>
      <c r="O63" s="85">
        <v>1279</v>
      </c>
      <c r="P63" s="97"/>
      <c r="Q63" s="97"/>
    </row>
    <row r="64" spans="1:17" ht="12" customHeight="1">
      <c r="A64" s="82" t="s">
        <v>106</v>
      </c>
      <c r="B64" s="83">
        <v>0</v>
      </c>
      <c r="C64" s="83">
        <v>0</v>
      </c>
      <c r="D64" s="83">
        <v>0</v>
      </c>
      <c r="E64" s="83" t="s">
        <v>112</v>
      </c>
      <c r="F64" s="83">
        <v>0</v>
      </c>
      <c r="G64" s="83">
        <v>0</v>
      </c>
      <c r="H64" s="83">
        <v>0</v>
      </c>
      <c r="I64" s="83">
        <v>13</v>
      </c>
      <c r="J64" s="83">
        <v>12</v>
      </c>
      <c r="K64" s="83">
        <v>0</v>
      </c>
      <c r="L64" s="83">
        <v>0</v>
      </c>
      <c r="M64" s="83">
        <v>0</v>
      </c>
      <c r="N64" s="83">
        <v>12</v>
      </c>
      <c r="O64" s="85">
        <v>13987</v>
      </c>
      <c r="P64" s="97"/>
      <c r="Q64" s="97"/>
    </row>
    <row r="65" spans="1:17" ht="12">
      <c r="A65" s="82" t="s">
        <v>129</v>
      </c>
      <c r="B65" s="83">
        <v>0</v>
      </c>
      <c r="C65" s="83">
        <v>21</v>
      </c>
      <c r="D65" s="83" t="s">
        <v>112</v>
      </c>
      <c r="E65" s="83" t="s">
        <v>112</v>
      </c>
      <c r="F65" s="83">
        <v>171</v>
      </c>
      <c r="G65" s="83">
        <v>0</v>
      </c>
      <c r="H65" s="83">
        <v>0</v>
      </c>
      <c r="I65" s="83">
        <v>619</v>
      </c>
      <c r="J65" s="83">
        <v>32</v>
      </c>
      <c r="K65" s="83">
        <v>164</v>
      </c>
      <c r="L65" s="83">
        <v>10</v>
      </c>
      <c r="M65" s="83">
        <v>9</v>
      </c>
      <c r="N65" s="83">
        <v>14</v>
      </c>
      <c r="O65" s="85">
        <v>171</v>
      </c>
      <c r="P65" s="97"/>
      <c r="Q65" s="97"/>
    </row>
    <row r="66" spans="1:17" ht="12" customHeight="1">
      <c r="A66" s="82" t="s">
        <v>64</v>
      </c>
      <c r="B66" s="83">
        <v>19</v>
      </c>
      <c r="C66" s="83" t="s">
        <v>112</v>
      </c>
      <c r="D66" s="83">
        <v>62</v>
      </c>
      <c r="E66" s="83">
        <v>7</v>
      </c>
      <c r="F66" s="83">
        <v>108</v>
      </c>
      <c r="G66" s="83">
        <v>5</v>
      </c>
      <c r="H66" s="83">
        <v>6</v>
      </c>
      <c r="I66" s="83">
        <v>29</v>
      </c>
      <c r="J66" s="83">
        <v>165</v>
      </c>
      <c r="K66" s="83">
        <v>37</v>
      </c>
      <c r="L66" s="83">
        <v>13</v>
      </c>
      <c r="M66" s="83">
        <v>116</v>
      </c>
      <c r="N66" s="83">
        <v>898</v>
      </c>
      <c r="O66" s="85">
        <v>1170</v>
      </c>
      <c r="P66" s="97"/>
      <c r="Q66" s="97"/>
    </row>
    <row r="67" spans="1:17" ht="12" customHeight="1">
      <c r="A67" s="82" t="s">
        <v>149</v>
      </c>
      <c r="B67" s="83" t="s">
        <v>112</v>
      </c>
      <c r="C67" s="83" t="s">
        <v>112</v>
      </c>
      <c r="D67" s="83">
        <v>5</v>
      </c>
      <c r="E67" s="83" t="s">
        <v>112</v>
      </c>
      <c r="F67" s="83">
        <v>58</v>
      </c>
      <c r="G67" s="83" t="s">
        <v>112</v>
      </c>
      <c r="H67" s="83">
        <v>0</v>
      </c>
      <c r="I67" s="83">
        <v>34</v>
      </c>
      <c r="J67" s="83">
        <v>141</v>
      </c>
      <c r="K67" s="83">
        <v>371</v>
      </c>
      <c r="L67" s="83">
        <v>0</v>
      </c>
      <c r="M67" s="83" t="s">
        <v>112</v>
      </c>
      <c r="N67" s="83">
        <v>270</v>
      </c>
      <c r="O67" s="85">
        <v>269</v>
      </c>
      <c r="P67" s="97"/>
      <c r="Q67" s="97"/>
    </row>
    <row r="68" spans="1:17" ht="12" customHeight="1">
      <c r="A68" s="82" t="s">
        <v>136</v>
      </c>
      <c r="B68" s="83">
        <v>0</v>
      </c>
      <c r="C68" s="83">
        <v>0</v>
      </c>
      <c r="D68" s="83" t="s">
        <v>112</v>
      </c>
      <c r="E68" s="83">
        <v>0</v>
      </c>
      <c r="F68" s="83">
        <v>0</v>
      </c>
      <c r="G68" s="83">
        <v>0</v>
      </c>
      <c r="H68" s="83">
        <v>0</v>
      </c>
      <c r="I68" s="83">
        <v>59</v>
      </c>
      <c r="J68" s="83">
        <v>77</v>
      </c>
      <c r="K68" s="83">
        <v>0</v>
      </c>
      <c r="L68" s="83">
        <v>0</v>
      </c>
      <c r="M68" s="83">
        <v>0</v>
      </c>
      <c r="N68" s="83">
        <v>21</v>
      </c>
      <c r="O68" s="85">
        <v>10093</v>
      </c>
      <c r="P68" s="97"/>
      <c r="Q68" s="97"/>
    </row>
    <row r="69" spans="1:17" ht="12" customHeight="1">
      <c r="A69" s="86" t="s">
        <v>105</v>
      </c>
      <c r="B69" s="87">
        <v>0</v>
      </c>
      <c r="C69" s="87">
        <v>0</v>
      </c>
      <c r="D69" s="87">
        <v>0</v>
      </c>
      <c r="E69" s="87">
        <v>0</v>
      </c>
      <c r="F69" s="87">
        <v>0</v>
      </c>
      <c r="G69" s="87">
        <v>0</v>
      </c>
      <c r="H69" s="87">
        <v>0</v>
      </c>
      <c r="I69" s="87">
        <v>7</v>
      </c>
      <c r="J69" s="87" t="s">
        <v>112</v>
      </c>
      <c r="K69" s="87" t="s">
        <v>112</v>
      </c>
      <c r="L69" s="87">
        <v>0</v>
      </c>
      <c r="M69" s="87">
        <v>0</v>
      </c>
      <c r="N69" s="87" t="s">
        <v>112</v>
      </c>
      <c r="O69" s="90">
        <v>9098</v>
      </c>
      <c r="P69" s="97"/>
      <c r="Q69" s="97"/>
    </row>
    <row r="70" spans="1:17" ht="6.75" customHeight="1">
      <c r="A70" s="97"/>
      <c r="B70" s="97"/>
      <c r="C70" s="97"/>
      <c r="D70" s="97"/>
      <c r="E70" s="97"/>
      <c r="F70" s="97"/>
      <c r="G70" s="97"/>
      <c r="H70" s="97"/>
      <c r="I70" s="97"/>
      <c r="J70" s="97"/>
      <c r="K70" s="97"/>
      <c r="L70" s="97"/>
      <c r="M70" s="97"/>
      <c r="N70" s="97"/>
      <c r="O70" s="97"/>
      <c r="P70" s="97"/>
      <c r="Q70" s="97"/>
    </row>
    <row r="71" spans="1:17" ht="12">
      <c r="A71" s="9" t="s">
        <v>44</v>
      </c>
      <c r="B71" s="97"/>
      <c r="C71" s="97"/>
      <c r="D71" s="97"/>
      <c r="E71" s="97"/>
      <c r="F71" s="97"/>
      <c r="G71" s="97"/>
      <c r="H71" s="97"/>
      <c r="I71" s="97"/>
      <c r="J71" s="97"/>
      <c r="K71" s="97"/>
      <c r="L71" s="97"/>
      <c r="M71" s="97"/>
      <c r="N71" s="97"/>
      <c r="O71" s="97"/>
      <c r="P71" s="97"/>
      <c r="Q71" s="97"/>
    </row>
    <row r="72" spans="1:17" ht="12">
      <c r="A72" s="5" t="s">
        <v>217</v>
      </c>
      <c r="B72" s="97"/>
      <c r="C72" s="97"/>
      <c r="D72" s="97"/>
      <c r="E72" s="97"/>
      <c r="F72" s="97"/>
      <c r="G72" s="97"/>
      <c r="H72" s="97"/>
      <c r="I72" s="97"/>
      <c r="J72" s="97"/>
      <c r="K72" s="97"/>
      <c r="L72" s="97"/>
      <c r="M72" s="97"/>
      <c r="N72" s="97"/>
      <c r="O72" s="97"/>
      <c r="P72" s="97"/>
      <c r="Q72" s="97"/>
    </row>
    <row r="73" spans="1:17" ht="12">
      <c r="A73" s="5" t="s">
        <v>256</v>
      </c>
      <c r="B73" s="97"/>
      <c r="C73" s="97"/>
      <c r="D73" s="97"/>
      <c r="E73" s="97"/>
      <c r="F73" s="97"/>
      <c r="G73" s="97"/>
      <c r="H73" s="97"/>
      <c r="I73" s="97"/>
      <c r="J73" s="97"/>
      <c r="K73" s="97"/>
      <c r="L73" s="97"/>
      <c r="M73" s="97"/>
      <c r="N73" s="97"/>
      <c r="O73" s="97"/>
      <c r="P73" s="97"/>
      <c r="Q73" s="97"/>
    </row>
    <row r="74" spans="1:17" ht="12">
      <c r="A74" s="5" t="s">
        <v>257</v>
      </c>
      <c r="B74" s="97"/>
      <c r="C74" s="97"/>
      <c r="D74" s="97"/>
      <c r="E74" s="97"/>
      <c r="F74" s="97"/>
      <c r="G74" s="97"/>
      <c r="H74" s="97"/>
      <c r="I74" s="97"/>
      <c r="J74" s="97"/>
      <c r="K74" s="97"/>
      <c r="L74" s="97"/>
      <c r="M74" s="97"/>
      <c r="N74" s="97"/>
      <c r="O74" s="97"/>
      <c r="P74" s="97"/>
      <c r="Q74" s="97"/>
    </row>
    <row r="75" spans="1:17" ht="12">
      <c r="A75" s="5" t="s">
        <v>258</v>
      </c>
      <c r="B75" s="97"/>
      <c r="C75" s="97"/>
      <c r="D75" s="97"/>
      <c r="E75" s="97"/>
      <c r="F75" s="97"/>
      <c r="G75" s="97"/>
      <c r="H75" s="97"/>
      <c r="I75" s="97"/>
      <c r="J75" s="97"/>
      <c r="K75" s="97"/>
      <c r="L75" s="97"/>
      <c r="M75" s="97"/>
      <c r="N75" s="97"/>
      <c r="O75" s="97"/>
      <c r="P75" s="97"/>
      <c r="Q75" s="97"/>
    </row>
    <row r="76" spans="1:17" ht="12">
      <c r="A76" s="5" t="s">
        <v>260</v>
      </c>
      <c r="B76" s="97"/>
      <c r="C76" s="97"/>
      <c r="D76" s="97"/>
      <c r="E76" s="97"/>
      <c r="F76" s="97"/>
      <c r="G76" s="97"/>
      <c r="H76" s="97"/>
      <c r="I76" s="97"/>
      <c r="J76" s="97"/>
      <c r="K76" s="97"/>
      <c r="L76" s="97"/>
      <c r="M76" s="97"/>
      <c r="N76" s="97"/>
      <c r="O76" s="97"/>
      <c r="P76" s="97"/>
      <c r="Q76" s="97"/>
    </row>
    <row r="77" spans="1:17" ht="25.5" customHeight="1">
      <c r="A77" s="258" t="s">
        <v>306</v>
      </c>
      <c r="B77" s="258"/>
      <c r="C77" s="258"/>
      <c r="D77" s="258"/>
      <c r="E77" s="258"/>
      <c r="F77" s="258"/>
      <c r="G77" s="258"/>
      <c r="H77" s="258"/>
      <c r="I77" s="258"/>
      <c r="J77" s="258"/>
      <c r="K77" s="258"/>
      <c r="L77" s="258"/>
      <c r="M77" s="258"/>
      <c r="N77" s="258"/>
      <c r="O77" s="258"/>
      <c r="P77" s="258"/>
      <c r="Q77" s="97"/>
    </row>
    <row r="78" spans="1:17" ht="12">
      <c r="A78" s="110" t="s">
        <v>261</v>
      </c>
      <c r="B78" s="78"/>
      <c r="C78" s="78"/>
      <c r="D78" s="78"/>
      <c r="E78" s="78"/>
      <c r="F78" s="78"/>
      <c r="G78" s="78"/>
      <c r="H78" s="78"/>
      <c r="I78" s="78"/>
      <c r="J78" s="78"/>
      <c r="K78" s="78"/>
      <c r="L78" s="78"/>
      <c r="M78" s="78"/>
      <c r="N78" s="78"/>
      <c r="O78" s="78"/>
      <c r="P78" s="78"/>
      <c r="Q78" s="78"/>
    </row>
  </sheetData>
  <sheetProtection/>
  <mergeCells count="1">
    <mergeCell ref="A77:P77"/>
  </mergeCells>
  <conditionalFormatting sqref="A77">
    <cfRule type="cellIs" priority="6" dxfId="0" operator="equal" stopIfTrue="1">
      <formula>"various"</formula>
    </cfRule>
  </conditionalFormatting>
  <conditionalFormatting sqref="A75">
    <cfRule type="cellIs" priority="5" dxfId="0" operator="equal" stopIfTrue="1">
      <formula>"various"</formula>
    </cfRule>
  </conditionalFormatting>
  <conditionalFormatting sqref="A74">
    <cfRule type="cellIs" priority="4" dxfId="0" operator="equal" stopIfTrue="1">
      <formula>"various"</formula>
    </cfRule>
  </conditionalFormatting>
  <conditionalFormatting sqref="A73">
    <cfRule type="cellIs" priority="3" dxfId="0" operator="equal" stopIfTrue="1">
      <formula>"various"</formula>
    </cfRule>
  </conditionalFormatting>
  <conditionalFormatting sqref="A76">
    <cfRule type="cellIs" priority="2" dxfId="0" operator="equal" stopIfTrue="1">
      <formula>"various"</formula>
    </cfRule>
  </conditionalFormatting>
  <conditionalFormatting sqref="A71:A72">
    <cfRule type="cellIs" priority="1" dxfId="0" operator="equal" stopIfTrue="1">
      <formula>"various"</formula>
    </cfRule>
  </conditionalFormatting>
  <printOptions gridLines="1"/>
  <pageMargins left="0.7" right="0.7" top="0.75" bottom="0.75" header="0.3" footer="0.3"/>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70"/>
  <sheetViews>
    <sheetView zoomScale="130" zoomScaleNormal="130" zoomScalePageLayoutView="0" workbookViewId="0" topLeftCell="A1">
      <pane xSplit="1" ySplit="5" topLeftCell="B62" activePane="bottomRight" state="frozen"/>
      <selection pane="topLeft" activeCell="B4" sqref="B4:J5"/>
      <selection pane="topRight" activeCell="B4" sqref="B4:J5"/>
      <selection pane="bottomLeft" activeCell="B4" sqref="B4:J5"/>
      <selection pane="bottomRight" activeCell="A69" sqref="A69:L69"/>
    </sheetView>
  </sheetViews>
  <sheetFormatPr defaultColWidth="9.140625" defaultRowHeight="12" customHeight="1"/>
  <cols>
    <col min="1" max="1" width="19.00390625" style="1" customWidth="1"/>
    <col min="2" max="2" width="7.7109375" style="1" customWidth="1"/>
    <col min="3" max="7" width="7.7109375" style="1" bestFit="1" customWidth="1"/>
    <col min="8" max="9" width="7.421875" style="1" customWidth="1"/>
    <col min="10" max="12" width="6.57421875" style="1" customWidth="1"/>
    <col min="13" max="16384" width="9.140625" style="1" customWidth="1"/>
  </cols>
  <sheetData>
    <row r="1" spans="1:12" ht="15.75" customHeight="1">
      <c r="A1" s="70" t="s">
        <v>226</v>
      </c>
      <c r="B1" s="5"/>
      <c r="C1" s="5"/>
      <c r="D1" s="5"/>
      <c r="E1" s="5"/>
      <c r="F1" s="5"/>
      <c r="G1" s="5"/>
      <c r="H1" s="5"/>
      <c r="I1" s="5"/>
      <c r="J1" s="5"/>
      <c r="K1" s="5"/>
      <c r="L1" s="5"/>
    </row>
    <row r="2" spans="1:12" ht="12">
      <c r="A2" s="78" t="s">
        <v>172</v>
      </c>
      <c r="B2" s="5"/>
      <c r="C2" s="5"/>
      <c r="D2" s="5"/>
      <c r="E2" s="5"/>
      <c r="F2" s="5"/>
      <c r="G2" s="5"/>
      <c r="H2" s="5"/>
      <c r="I2" s="5"/>
      <c r="J2" s="5"/>
      <c r="K2" s="5"/>
      <c r="L2" s="5"/>
    </row>
    <row r="3" spans="1:12" ht="12" customHeight="1">
      <c r="A3" s="26"/>
      <c r="B3" s="5"/>
      <c r="C3" s="5"/>
      <c r="D3" s="5"/>
      <c r="E3" s="5"/>
      <c r="F3" s="5"/>
      <c r="G3" s="5"/>
      <c r="H3" s="5"/>
      <c r="I3" s="5"/>
      <c r="J3" s="5"/>
      <c r="K3" s="5"/>
      <c r="L3" s="5"/>
    </row>
    <row r="4" spans="1:12" ht="11.25">
      <c r="A4" s="10" t="s">
        <v>40</v>
      </c>
      <c r="B4" s="12">
        <v>2013</v>
      </c>
      <c r="C4" s="12"/>
      <c r="D4" s="12"/>
      <c r="E4" s="12"/>
      <c r="F4" s="12">
        <v>2014</v>
      </c>
      <c r="G4" s="12"/>
      <c r="H4" s="12"/>
      <c r="I4" s="12"/>
      <c r="J4" s="12" t="s">
        <v>227</v>
      </c>
      <c r="K4" s="12"/>
      <c r="L4" s="12"/>
    </row>
    <row r="5" spans="1:12" ht="11.25">
      <c r="A5" s="13" t="s">
        <v>41</v>
      </c>
      <c r="B5" s="14" t="s">
        <v>114</v>
      </c>
      <c r="C5" s="14" t="s">
        <v>115</v>
      </c>
      <c r="D5" s="14" t="s">
        <v>116</v>
      </c>
      <c r="E5" s="14" t="s">
        <v>117</v>
      </c>
      <c r="F5" s="14" t="s">
        <v>114</v>
      </c>
      <c r="G5" s="14" t="s">
        <v>115</v>
      </c>
      <c r="H5" s="14" t="s">
        <v>116</v>
      </c>
      <c r="I5" s="14" t="s">
        <v>117</v>
      </c>
      <c r="J5" s="14" t="s">
        <v>161</v>
      </c>
      <c r="K5" s="14" t="s">
        <v>162</v>
      </c>
      <c r="L5" s="14" t="s">
        <v>163</v>
      </c>
    </row>
    <row r="6" spans="1:14" ht="11.25">
      <c r="A6" s="3" t="s">
        <v>73</v>
      </c>
      <c r="B6" s="197">
        <v>12</v>
      </c>
      <c r="C6" s="197">
        <v>71</v>
      </c>
      <c r="D6" s="197">
        <v>122</v>
      </c>
      <c r="E6" s="197">
        <v>21</v>
      </c>
      <c r="F6" s="197">
        <v>46</v>
      </c>
      <c r="G6" s="197">
        <v>21</v>
      </c>
      <c r="H6" s="200">
        <v>45</v>
      </c>
      <c r="I6" s="200">
        <v>316</v>
      </c>
      <c r="J6" s="198">
        <f>IF(ISERROR(+(G6-F6)/F6),"..",(G6-F6)/F6)</f>
        <v>-0.5434782608695652</v>
      </c>
      <c r="K6" s="199">
        <f>IF(ISERROR(+(H6-G6)/G6),"..",(H6-G6)/G6)</f>
        <v>1.1428571428571428</v>
      </c>
      <c r="L6" s="198">
        <f>IF(ISERROR(+(I6-H6)/H6),"..",(I6-H6)/H6)</f>
        <v>6.022222222222222</v>
      </c>
      <c r="N6" s="7"/>
    </row>
    <row r="7" spans="1:14" ht="11.25">
      <c r="A7" s="3" t="s">
        <v>45</v>
      </c>
      <c r="B7" s="200">
        <v>3133</v>
      </c>
      <c r="C7" s="200">
        <v>2612</v>
      </c>
      <c r="D7" s="200">
        <v>3478</v>
      </c>
      <c r="E7" s="200">
        <v>2517</v>
      </c>
      <c r="F7" s="200">
        <v>2216</v>
      </c>
      <c r="G7" s="200">
        <v>2373</v>
      </c>
      <c r="H7" s="200">
        <v>2304</v>
      </c>
      <c r="I7" s="200">
        <v>2064</v>
      </c>
      <c r="J7" s="198">
        <f aca="true" t="shared" si="0" ref="J7:L30">IF(ISERROR(+(G7-F7)/F7),"..",(G7-F7)/F7)</f>
        <v>0.07084837545126353</v>
      </c>
      <c r="K7" s="199">
        <f t="shared" si="0"/>
        <v>-0.029077117572692796</v>
      </c>
      <c r="L7" s="198">
        <f t="shared" si="0"/>
        <v>-0.10416666666666667</v>
      </c>
      <c r="N7" s="7"/>
    </row>
    <row r="8" spans="1:14" ht="11.25">
      <c r="A8" s="3" t="s">
        <v>16</v>
      </c>
      <c r="B8" s="200">
        <v>3591</v>
      </c>
      <c r="C8" s="200">
        <v>4649</v>
      </c>
      <c r="D8" s="200">
        <v>4499</v>
      </c>
      <c r="E8" s="200">
        <v>4764</v>
      </c>
      <c r="F8" s="200">
        <v>4088</v>
      </c>
      <c r="G8" s="200">
        <v>4959</v>
      </c>
      <c r="H8" s="200">
        <v>7963</v>
      </c>
      <c r="I8" s="200">
        <v>11054</v>
      </c>
      <c r="J8" s="198">
        <f t="shared" si="0"/>
        <v>0.21306262230919765</v>
      </c>
      <c r="K8" s="199">
        <f t="shared" si="0"/>
        <v>0.6057672917927002</v>
      </c>
      <c r="L8" s="198">
        <f t="shared" si="0"/>
        <v>0.3881702875800578</v>
      </c>
      <c r="N8" s="7"/>
    </row>
    <row r="9" spans="1:14" ht="11.25">
      <c r="A9" s="3" t="s">
        <v>17</v>
      </c>
      <c r="B9" s="200">
        <v>3338</v>
      </c>
      <c r="C9" s="200">
        <v>2940</v>
      </c>
      <c r="D9" s="200">
        <v>3303</v>
      </c>
      <c r="E9" s="200">
        <v>2922</v>
      </c>
      <c r="F9" s="200">
        <v>2615</v>
      </c>
      <c r="G9" s="200">
        <v>2806</v>
      </c>
      <c r="H9" s="200">
        <v>4379</v>
      </c>
      <c r="I9" s="200">
        <v>4071</v>
      </c>
      <c r="J9" s="198">
        <f t="shared" si="0"/>
        <v>0.07304015296367113</v>
      </c>
      <c r="K9" s="199">
        <f t="shared" si="0"/>
        <v>0.5605844618674269</v>
      </c>
      <c r="L9" s="198">
        <f t="shared" si="0"/>
        <v>-0.07033569308061201</v>
      </c>
      <c r="N9" s="7"/>
    </row>
    <row r="10" spans="1:14" ht="11.25">
      <c r="A10" s="3" t="s">
        <v>119</v>
      </c>
      <c r="B10" s="200">
        <v>12</v>
      </c>
      <c r="C10" s="200">
        <v>44</v>
      </c>
      <c r="D10" s="200">
        <v>15</v>
      </c>
      <c r="E10" s="200">
        <v>29</v>
      </c>
      <c r="F10" s="200">
        <v>9</v>
      </c>
      <c r="G10" s="200">
        <v>13</v>
      </c>
      <c r="H10" s="200">
        <v>11</v>
      </c>
      <c r="I10" s="200">
        <v>12</v>
      </c>
      <c r="J10" s="198">
        <f t="shared" si="0"/>
        <v>0.4444444444444444</v>
      </c>
      <c r="K10" s="198">
        <f t="shared" si="0"/>
        <v>-0.15384615384615385</v>
      </c>
      <c r="L10" s="198">
        <f t="shared" si="0"/>
        <v>0.09090909090909091</v>
      </c>
      <c r="N10" s="7"/>
    </row>
    <row r="11" spans="1:14" ht="11.25">
      <c r="A11" s="3" t="s">
        <v>18</v>
      </c>
      <c r="B11" s="200">
        <v>868</v>
      </c>
      <c r="C11" s="200">
        <v>936</v>
      </c>
      <c r="D11" s="200">
        <v>2066</v>
      </c>
      <c r="E11" s="200">
        <v>3109</v>
      </c>
      <c r="F11" s="200">
        <v>1969</v>
      </c>
      <c r="G11" s="200">
        <v>1419</v>
      </c>
      <c r="H11" s="200">
        <v>3175</v>
      </c>
      <c r="I11" s="200">
        <v>4225</v>
      </c>
      <c r="J11" s="198">
        <f t="shared" si="0"/>
        <v>-0.27932960893854747</v>
      </c>
      <c r="K11" s="199">
        <f t="shared" si="0"/>
        <v>1.2374911909795632</v>
      </c>
      <c r="L11" s="198">
        <f t="shared" si="0"/>
        <v>0.33070866141732286</v>
      </c>
      <c r="N11" s="7"/>
    </row>
    <row r="12" spans="1:14" ht="11.25">
      <c r="A12" s="3" t="s">
        <v>39</v>
      </c>
      <c r="B12" s="200">
        <v>2143</v>
      </c>
      <c r="C12" s="200">
        <v>2337</v>
      </c>
      <c r="D12" s="200">
        <v>2853</v>
      </c>
      <c r="E12" s="200">
        <v>3049</v>
      </c>
      <c r="F12" s="200">
        <v>2979</v>
      </c>
      <c r="G12" s="200">
        <v>2810</v>
      </c>
      <c r="H12" s="200">
        <v>3626</v>
      </c>
      <c r="I12" s="200">
        <v>4039</v>
      </c>
      <c r="J12" s="198">
        <f t="shared" si="0"/>
        <v>-0.05673044645854314</v>
      </c>
      <c r="K12" s="199">
        <f t="shared" si="0"/>
        <v>0.29039145907473307</v>
      </c>
      <c r="L12" s="198">
        <f t="shared" si="0"/>
        <v>0.1138996138996139</v>
      </c>
      <c r="N12" s="7"/>
    </row>
    <row r="13" spans="1:14" ht="11.25">
      <c r="A13" s="3" t="s">
        <v>77</v>
      </c>
      <c r="B13" s="200">
        <v>483</v>
      </c>
      <c r="C13" s="200">
        <v>238</v>
      </c>
      <c r="D13" s="200">
        <v>175</v>
      </c>
      <c r="E13" s="200">
        <v>193</v>
      </c>
      <c r="F13" s="200">
        <v>127</v>
      </c>
      <c r="G13" s="200">
        <v>101</v>
      </c>
      <c r="H13" s="200">
        <v>123</v>
      </c>
      <c r="I13" s="200">
        <v>101</v>
      </c>
      <c r="J13" s="198">
        <f t="shared" si="0"/>
        <v>-0.2047244094488189</v>
      </c>
      <c r="K13" s="199">
        <f t="shared" si="0"/>
        <v>0.21782178217821782</v>
      </c>
      <c r="L13" s="198">
        <f t="shared" si="0"/>
        <v>-0.17886178861788618</v>
      </c>
      <c r="N13" s="7"/>
    </row>
    <row r="14" spans="1:14" ht="11.25">
      <c r="A14" s="3" t="s">
        <v>88</v>
      </c>
      <c r="B14" s="200">
        <v>317</v>
      </c>
      <c r="C14" s="200">
        <v>238</v>
      </c>
      <c r="D14" s="200">
        <v>292</v>
      </c>
      <c r="E14" s="200">
        <v>399</v>
      </c>
      <c r="F14" s="200">
        <v>381</v>
      </c>
      <c r="G14" s="200">
        <v>414</v>
      </c>
      <c r="H14" s="200">
        <v>450</v>
      </c>
      <c r="I14" s="200">
        <v>485</v>
      </c>
      <c r="J14" s="198">
        <f t="shared" si="0"/>
        <v>0.08661417322834646</v>
      </c>
      <c r="K14" s="199">
        <f t="shared" si="0"/>
        <v>0.08695652173913043</v>
      </c>
      <c r="L14" s="198">
        <f t="shared" si="0"/>
        <v>0.07777777777777778</v>
      </c>
      <c r="N14" s="7"/>
    </row>
    <row r="15" spans="1:14" ht="11.25">
      <c r="A15" s="3" t="s">
        <v>191</v>
      </c>
      <c r="B15" s="200">
        <v>129</v>
      </c>
      <c r="C15" s="200">
        <v>116</v>
      </c>
      <c r="D15" s="200">
        <v>138</v>
      </c>
      <c r="E15" s="200">
        <v>120</v>
      </c>
      <c r="F15" s="200">
        <v>153</v>
      </c>
      <c r="G15" s="200">
        <v>198</v>
      </c>
      <c r="H15" s="200">
        <v>287</v>
      </c>
      <c r="I15" s="200">
        <v>284</v>
      </c>
      <c r="J15" s="198">
        <f t="shared" si="0"/>
        <v>0.29411764705882354</v>
      </c>
      <c r="K15" s="199">
        <f t="shared" si="0"/>
        <v>0.4494949494949495</v>
      </c>
      <c r="L15" s="198">
        <f t="shared" si="0"/>
        <v>-0.010452961672473868</v>
      </c>
      <c r="N15" s="7"/>
    </row>
    <row r="16" spans="1:14" ht="11.25">
      <c r="A16" s="3" t="s">
        <v>20</v>
      </c>
      <c r="B16" s="200">
        <v>1951</v>
      </c>
      <c r="C16" s="200">
        <v>1623</v>
      </c>
      <c r="D16" s="200">
        <v>2033</v>
      </c>
      <c r="E16" s="200">
        <v>1933</v>
      </c>
      <c r="F16" s="200">
        <v>1523</v>
      </c>
      <c r="G16" s="200">
        <v>2349</v>
      </c>
      <c r="H16" s="200">
        <v>7196</v>
      </c>
      <c r="I16" s="200">
        <v>3747</v>
      </c>
      <c r="J16" s="198">
        <f t="shared" si="0"/>
        <v>0.5423506237688772</v>
      </c>
      <c r="K16" s="199">
        <f t="shared" si="0"/>
        <v>2.0634312473392935</v>
      </c>
      <c r="L16" s="198">
        <f t="shared" si="0"/>
        <v>-0.4792940522512507</v>
      </c>
      <c r="N16" s="7"/>
    </row>
    <row r="17" spans="1:14" ht="11.25">
      <c r="A17" s="3" t="s">
        <v>97</v>
      </c>
      <c r="B17" s="200">
        <v>24</v>
      </c>
      <c r="C17" s="200">
        <v>30</v>
      </c>
      <c r="D17" s="200">
        <v>20</v>
      </c>
      <c r="E17" s="200">
        <v>23</v>
      </c>
      <c r="F17" s="200">
        <v>22</v>
      </c>
      <c r="G17" s="200">
        <v>32</v>
      </c>
      <c r="H17" s="200">
        <v>50</v>
      </c>
      <c r="I17" s="200">
        <v>43</v>
      </c>
      <c r="J17" s="198">
        <f t="shared" si="0"/>
        <v>0.45454545454545453</v>
      </c>
      <c r="K17" s="199">
        <f t="shared" si="0"/>
        <v>0.5625</v>
      </c>
      <c r="L17" s="198">
        <f t="shared" si="0"/>
        <v>-0.14</v>
      </c>
      <c r="N17" s="7"/>
    </row>
    <row r="18" spans="1:14" ht="11.25">
      <c r="A18" s="3" t="s">
        <v>21</v>
      </c>
      <c r="B18" s="200">
        <v>686</v>
      </c>
      <c r="C18" s="200">
        <v>656</v>
      </c>
      <c r="D18" s="200">
        <v>905</v>
      </c>
      <c r="E18" s="200">
        <v>775</v>
      </c>
      <c r="F18" s="200">
        <v>688</v>
      </c>
      <c r="G18" s="200">
        <v>718</v>
      </c>
      <c r="H18" s="200">
        <v>1005</v>
      </c>
      <c r="I18" s="200">
        <v>1106</v>
      </c>
      <c r="J18" s="198">
        <f t="shared" si="0"/>
        <v>0.0436046511627907</v>
      </c>
      <c r="K18" s="199">
        <f t="shared" si="0"/>
        <v>0.3997214484679666</v>
      </c>
      <c r="L18" s="198">
        <f t="shared" si="0"/>
        <v>0.10049751243781095</v>
      </c>
      <c r="N18" s="7"/>
    </row>
    <row r="19" spans="1:14" ht="11.25">
      <c r="A19" s="3" t="s">
        <v>22</v>
      </c>
      <c r="B19" s="200">
        <v>15099</v>
      </c>
      <c r="C19" s="200">
        <v>15154</v>
      </c>
      <c r="D19" s="200">
        <v>14670</v>
      </c>
      <c r="E19" s="200">
        <v>15538</v>
      </c>
      <c r="F19" s="200">
        <v>15431</v>
      </c>
      <c r="G19" s="200">
        <v>14446</v>
      </c>
      <c r="H19" s="200">
        <v>13716</v>
      </c>
      <c r="I19" s="200">
        <v>15432</v>
      </c>
      <c r="J19" s="198">
        <f t="shared" si="0"/>
        <v>-0.06383254487719525</v>
      </c>
      <c r="K19" s="199">
        <f t="shared" si="0"/>
        <v>-0.050533019520974665</v>
      </c>
      <c r="L19" s="198">
        <f t="shared" si="0"/>
        <v>0.12510936132983377</v>
      </c>
      <c r="N19" s="7"/>
    </row>
    <row r="20" spans="1:14" ht="11.25">
      <c r="A20" s="3" t="s">
        <v>23</v>
      </c>
      <c r="B20" s="200">
        <v>19315</v>
      </c>
      <c r="C20" s="200">
        <v>23996</v>
      </c>
      <c r="D20" s="200">
        <v>31365</v>
      </c>
      <c r="E20" s="200">
        <v>34904</v>
      </c>
      <c r="F20" s="200">
        <v>33278</v>
      </c>
      <c r="G20" s="200">
        <v>34556</v>
      </c>
      <c r="H20" s="200">
        <v>49918</v>
      </c>
      <c r="I20" s="200">
        <v>55320</v>
      </c>
      <c r="J20" s="198">
        <f t="shared" si="0"/>
        <v>0.03840375022537412</v>
      </c>
      <c r="K20" s="199">
        <f t="shared" si="0"/>
        <v>0.44455376779719874</v>
      </c>
      <c r="L20" s="198">
        <f t="shared" si="0"/>
        <v>0.10821747666172522</v>
      </c>
      <c r="N20" s="7"/>
    </row>
    <row r="21" spans="1:14" ht="11.25">
      <c r="A21" s="3" t="s">
        <v>24</v>
      </c>
      <c r="B21" s="200">
        <v>2069</v>
      </c>
      <c r="C21" s="200">
        <v>1874</v>
      </c>
      <c r="D21" s="200">
        <v>2060</v>
      </c>
      <c r="E21" s="200">
        <v>2222</v>
      </c>
      <c r="F21" s="200">
        <v>2446</v>
      </c>
      <c r="G21" s="200">
        <v>2417</v>
      </c>
      <c r="H21" s="200">
        <v>2072</v>
      </c>
      <c r="I21" s="200">
        <v>2514</v>
      </c>
      <c r="J21" s="198">
        <f t="shared" si="0"/>
        <v>-0.011856091578086671</v>
      </c>
      <c r="K21" s="199">
        <f t="shared" si="0"/>
        <v>-0.14273893256102607</v>
      </c>
      <c r="L21" s="198">
        <f t="shared" si="0"/>
        <v>0.2133204633204633</v>
      </c>
      <c r="N21" s="7"/>
    </row>
    <row r="22" spans="1:14" ht="11.25">
      <c r="A22" s="3" t="s">
        <v>25</v>
      </c>
      <c r="B22" s="200">
        <v>2269</v>
      </c>
      <c r="C22" s="200">
        <v>9338</v>
      </c>
      <c r="D22" s="200">
        <v>4312</v>
      </c>
      <c r="E22" s="200">
        <v>2654</v>
      </c>
      <c r="F22" s="200">
        <v>2437</v>
      </c>
      <c r="G22" s="200">
        <v>2399</v>
      </c>
      <c r="H22" s="200">
        <v>8347</v>
      </c>
      <c r="I22" s="200">
        <v>28183</v>
      </c>
      <c r="J22" s="198">
        <f t="shared" si="0"/>
        <v>-0.015592942141977841</v>
      </c>
      <c r="K22" s="199">
        <f t="shared" si="0"/>
        <v>2.4793664026677784</v>
      </c>
      <c r="L22" s="198">
        <f t="shared" si="0"/>
        <v>2.3764226668264046</v>
      </c>
      <c r="N22" s="7"/>
    </row>
    <row r="23" spans="1:14" ht="11.25">
      <c r="A23" s="3" t="s">
        <v>204</v>
      </c>
      <c r="B23" s="200">
        <v>73</v>
      </c>
      <c r="C23" s="200">
        <v>32</v>
      </c>
      <c r="D23" s="200">
        <v>32</v>
      </c>
      <c r="E23" s="200">
        <v>35</v>
      </c>
      <c r="F23" s="200">
        <v>20</v>
      </c>
      <c r="G23" s="200">
        <v>35</v>
      </c>
      <c r="H23" s="200">
        <v>40</v>
      </c>
      <c r="I23" s="200">
        <v>65</v>
      </c>
      <c r="J23" s="198">
        <f t="shared" si="0"/>
        <v>0.75</v>
      </c>
      <c r="K23" s="199">
        <f t="shared" si="0"/>
        <v>0.14285714285714285</v>
      </c>
      <c r="L23" s="198">
        <f t="shared" si="0"/>
        <v>0.625</v>
      </c>
      <c r="N23" s="7"/>
    </row>
    <row r="24" spans="1:14" ht="11.25">
      <c r="A24" s="3" t="s">
        <v>26</v>
      </c>
      <c r="B24" s="200">
        <v>227</v>
      </c>
      <c r="C24" s="200">
        <v>242</v>
      </c>
      <c r="D24" s="200">
        <v>215</v>
      </c>
      <c r="E24" s="200">
        <v>258</v>
      </c>
      <c r="F24" s="200">
        <v>290</v>
      </c>
      <c r="G24" s="200">
        <v>301</v>
      </c>
      <c r="H24" s="200">
        <v>393</v>
      </c>
      <c r="I24" s="200">
        <v>454</v>
      </c>
      <c r="J24" s="198">
        <f t="shared" si="0"/>
        <v>0.03793103448275862</v>
      </c>
      <c r="K24" s="199">
        <f t="shared" si="0"/>
        <v>0.30564784053156147</v>
      </c>
      <c r="L24" s="198">
        <f t="shared" si="0"/>
        <v>0.15521628498727735</v>
      </c>
      <c r="N24" s="7"/>
    </row>
    <row r="25" spans="1:14" ht="11.25">
      <c r="A25" s="3" t="s">
        <v>99</v>
      </c>
      <c r="B25" s="200">
        <v>4668</v>
      </c>
      <c r="C25" s="200">
        <v>5426</v>
      </c>
      <c r="D25" s="200">
        <v>7232</v>
      </c>
      <c r="E25" s="200">
        <v>8394</v>
      </c>
      <c r="F25" s="200">
        <v>10345</v>
      </c>
      <c r="G25" s="200">
        <v>14136</v>
      </c>
      <c r="H25" s="200">
        <v>17891</v>
      </c>
      <c r="I25" s="200">
        <v>21285</v>
      </c>
      <c r="J25" s="198">
        <f t="shared" si="0"/>
        <v>0.3664572257129048</v>
      </c>
      <c r="K25" s="199">
        <f t="shared" si="0"/>
        <v>0.2656338426711941</v>
      </c>
      <c r="L25" s="198">
        <f t="shared" si="0"/>
        <v>0.189704320608127</v>
      </c>
      <c r="N25" s="7"/>
    </row>
    <row r="26" spans="1:14" ht="11.25">
      <c r="A26" s="3" t="s">
        <v>196</v>
      </c>
      <c r="B26" s="200">
        <v>848</v>
      </c>
      <c r="C26" s="200">
        <v>776</v>
      </c>
      <c r="D26" s="200">
        <v>738</v>
      </c>
      <c r="E26" s="200">
        <v>890</v>
      </c>
      <c r="F26" s="200">
        <v>1109</v>
      </c>
      <c r="G26" s="200">
        <v>1139</v>
      </c>
      <c r="H26" s="200">
        <v>1428</v>
      </c>
      <c r="I26" s="200">
        <v>1326</v>
      </c>
      <c r="J26" s="198">
        <f t="shared" si="0"/>
        <v>0.027051397655545536</v>
      </c>
      <c r="K26" s="199">
        <f t="shared" si="0"/>
        <v>0.2537313432835821</v>
      </c>
      <c r="L26" s="198">
        <f t="shared" si="0"/>
        <v>-0.07142857142857142</v>
      </c>
      <c r="N26" s="7"/>
    </row>
    <row r="27" spans="1:14" ht="11.25">
      <c r="A27" s="3" t="s">
        <v>100</v>
      </c>
      <c r="B27" s="200">
        <v>24</v>
      </c>
      <c r="C27" s="200">
        <v>35</v>
      </c>
      <c r="D27" s="200">
        <v>91</v>
      </c>
      <c r="E27" s="200">
        <v>35</v>
      </c>
      <c r="F27" s="200">
        <v>69</v>
      </c>
      <c r="G27" s="200">
        <v>76</v>
      </c>
      <c r="H27" s="200">
        <v>144</v>
      </c>
      <c r="I27" s="200">
        <v>75</v>
      </c>
      <c r="J27" s="198">
        <f t="shared" si="0"/>
        <v>0.10144927536231885</v>
      </c>
      <c r="K27" s="199">
        <f t="shared" si="0"/>
        <v>0.8947368421052632</v>
      </c>
      <c r="L27" s="198">
        <f t="shared" si="0"/>
        <v>-0.4791666666666667</v>
      </c>
      <c r="N27" s="7"/>
    </row>
    <row r="28" spans="1:14" ht="11.25">
      <c r="A28" s="3" t="s">
        <v>27</v>
      </c>
      <c r="B28" s="200">
        <v>17</v>
      </c>
      <c r="C28" s="200">
        <v>33</v>
      </c>
      <c r="D28" s="200">
        <v>30</v>
      </c>
      <c r="E28" s="200">
        <v>13</v>
      </c>
      <c r="F28" s="200">
        <v>19</v>
      </c>
      <c r="G28" s="200">
        <v>17</v>
      </c>
      <c r="H28" s="200">
        <v>17</v>
      </c>
      <c r="I28" s="200">
        <v>20</v>
      </c>
      <c r="J28" s="198">
        <f t="shared" si="0"/>
        <v>-0.10526315789473684</v>
      </c>
      <c r="K28" s="199">
        <f t="shared" si="0"/>
        <v>0</v>
      </c>
      <c r="L28" s="198">
        <f t="shared" si="0"/>
        <v>0.17647058823529413</v>
      </c>
      <c r="N28" s="7"/>
    </row>
    <row r="29" spans="1:14" ht="11.25">
      <c r="A29" s="3" t="s">
        <v>101</v>
      </c>
      <c r="B29" s="200">
        <v>59</v>
      </c>
      <c r="C29" s="200">
        <v>50</v>
      </c>
      <c r="D29" s="200">
        <v>84</v>
      </c>
      <c r="E29" s="200">
        <v>84</v>
      </c>
      <c r="F29" s="200">
        <v>73</v>
      </c>
      <c r="G29" s="200">
        <v>64</v>
      </c>
      <c r="H29" s="200">
        <v>87</v>
      </c>
      <c r="I29" s="200">
        <v>162</v>
      </c>
      <c r="J29" s="198">
        <f t="shared" si="0"/>
        <v>-0.1232876712328767</v>
      </c>
      <c r="K29" s="199">
        <f t="shared" si="0"/>
        <v>0.359375</v>
      </c>
      <c r="L29" s="198">
        <f t="shared" si="0"/>
        <v>0.8620689655172413</v>
      </c>
      <c r="N29" s="7"/>
    </row>
    <row r="30" spans="1:14" ht="11.25">
      <c r="A30" s="3" t="s">
        <v>28</v>
      </c>
      <c r="B30" s="200">
        <v>213</v>
      </c>
      <c r="C30" s="200">
        <v>239</v>
      </c>
      <c r="D30" s="200">
        <v>279</v>
      </c>
      <c r="E30" s="200">
        <v>257</v>
      </c>
      <c r="F30" s="200">
        <v>215</v>
      </c>
      <c r="G30" s="200">
        <v>175</v>
      </c>
      <c r="H30" s="200">
        <v>275</v>
      </c>
      <c r="I30" s="200">
        <v>308</v>
      </c>
      <c r="J30" s="198">
        <f t="shared" si="0"/>
        <v>-0.18604651162790697</v>
      </c>
      <c r="K30" s="199">
        <f t="shared" si="0"/>
        <v>0.5714285714285714</v>
      </c>
      <c r="L30" s="198">
        <f t="shared" si="0"/>
        <v>0.12</v>
      </c>
      <c r="N30" s="7"/>
    </row>
    <row r="31" spans="1:14" ht="11.25">
      <c r="A31" s="3" t="s">
        <v>102</v>
      </c>
      <c r="B31" s="200">
        <v>104</v>
      </c>
      <c r="C31" s="200">
        <v>343</v>
      </c>
      <c r="D31" s="200">
        <v>1459</v>
      </c>
      <c r="E31" s="200">
        <v>294</v>
      </c>
      <c r="F31" s="200">
        <v>180</v>
      </c>
      <c r="G31" s="200">
        <v>383</v>
      </c>
      <c r="H31" s="200">
        <v>401</v>
      </c>
      <c r="I31" s="200">
        <v>316</v>
      </c>
      <c r="J31" s="198">
        <f>IF(ISERROR(+(G31-F31)/F31),"..",(G31-F31)/F31)</f>
        <v>1.1277777777777778</v>
      </c>
      <c r="K31" s="199">
        <f>IF(ISERROR(+(H31-G31)/G31),"..",(H31-G31)/G31)</f>
        <v>0.04699738903394256</v>
      </c>
      <c r="L31" s="198">
        <f>IF(ISERROR(+(I31-H31)/H31),"..",(I31-H31)/H31)</f>
        <v>-0.2119700748129676</v>
      </c>
      <c r="N31" s="7"/>
    </row>
    <row r="32" spans="1:14" ht="11.25">
      <c r="A32" s="3" t="s">
        <v>158</v>
      </c>
      <c r="B32" s="200">
        <v>355</v>
      </c>
      <c r="C32" s="200">
        <v>712</v>
      </c>
      <c r="D32" s="200">
        <v>1644</v>
      </c>
      <c r="E32" s="200">
        <v>843</v>
      </c>
      <c r="F32" s="200">
        <v>118</v>
      </c>
      <c r="G32" s="200">
        <v>392</v>
      </c>
      <c r="H32" s="200">
        <v>371</v>
      </c>
      <c r="I32" s="200">
        <v>1431</v>
      </c>
      <c r="J32" s="198">
        <f aca="true" t="shared" si="1" ref="J32:L50">IF(ISERROR(+(G32-F32)/F32),"..",(G32-F32)/F32)</f>
        <v>2.3220338983050848</v>
      </c>
      <c r="K32" s="199">
        <f t="shared" si="1"/>
        <v>-0.05357142857142857</v>
      </c>
      <c r="L32" s="198">
        <f t="shared" si="1"/>
        <v>2.857142857142857</v>
      </c>
      <c r="N32" s="7"/>
    </row>
    <row r="33" spans="1:14" ht="11.25">
      <c r="A33" s="3" t="s">
        <v>29</v>
      </c>
      <c r="B33" s="200">
        <v>3237</v>
      </c>
      <c r="C33" s="200">
        <v>2984</v>
      </c>
      <c r="D33" s="200">
        <v>3766</v>
      </c>
      <c r="E33" s="200">
        <v>4412</v>
      </c>
      <c r="F33" s="200">
        <v>4434</v>
      </c>
      <c r="G33" s="200">
        <v>7792</v>
      </c>
      <c r="H33" s="200">
        <v>7123</v>
      </c>
      <c r="I33" s="200">
        <v>4499</v>
      </c>
      <c r="J33" s="198">
        <f t="shared" si="1"/>
        <v>0.7573297248534056</v>
      </c>
      <c r="K33" s="199">
        <f t="shared" si="1"/>
        <v>-0.08585728952772075</v>
      </c>
      <c r="L33" s="198">
        <f t="shared" si="1"/>
        <v>-0.36838410781973885</v>
      </c>
      <c r="N33" s="7"/>
    </row>
    <row r="34" spans="1:14" ht="11.25">
      <c r="A34" s="3" t="s">
        <v>46</v>
      </c>
      <c r="B34" s="200">
        <v>77</v>
      </c>
      <c r="C34" s="200">
        <v>68</v>
      </c>
      <c r="D34" s="200">
        <v>74</v>
      </c>
      <c r="E34" s="200">
        <v>73</v>
      </c>
      <c r="F34" s="200">
        <v>75</v>
      </c>
      <c r="G34" s="200">
        <v>65</v>
      </c>
      <c r="H34" s="200">
        <v>81</v>
      </c>
      <c r="I34" s="200">
        <v>67</v>
      </c>
      <c r="J34" s="198">
        <f t="shared" si="1"/>
        <v>-0.13333333333333333</v>
      </c>
      <c r="K34" s="199">
        <f t="shared" si="1"/>
        <v>0.24615384615384617</v>
      </c>
      <c r="L34" s="198">
        <f t="shared" si="1"/>
        <v>-0.1728395061728395</v>
      </c>
      <c r="N34" s="7"/>
    </row>
    <row r="35" spans="1:14" ht="11.25">
      <c r="A35" s="3" t="s">
        <v>30</v>
      </c>
      <c r="B35" s="200">
        <v>2820</v>
      </c>
      <c r="C35" s="200">
        <v>2798</v>
      </c>
      <c r="D35" s="200">
        <v>4624</v>
      </c>
      <c r="E35" s="200">
        <v>3033</v>
      </c>
      <c r="F35" s="200">
        <v>2405</v>
      </c>
      <c r="G35" s="200">
        <v>3514</v>
      </c>
      <c r="H35" s="200">
        <v>3694</v>
      </c>
      <c r="I35" s="200">
        <v>3022</v>
      </c>
      <c r="J35" s="198">
        <f t="shared" si="1"/>
        <v>0.46112266112266115</v>
      </c>
      <c r="K35" s="199">
        <f t="shared" si="1"/>
        <v>0.05122367672168469</v>
      </c>
      <c r="L35" s="198">
        <f t="shared" si="1"/>
        <v>-0.18191662154845695</v>
      </c>
      <c r="N35" s="7"/>
    </row>
    <row r="36" spans="1:14" ht="11.25">
      <c r="A36" s="3" t="s">
        <v>31</v>
      </c>
      <c r="B36" s="200">
        <v>2598</v>
      </c>
      <c r="C36" s="200">
        <v>7068</v>
      </c>
      <c r="D36" s="200">
        <v>3077</v>
      </c>
      <c r="E36" s="200">
        <v>1240</v>
      </c>
      <c r="F36" s="200">
        <v>1700</v>
      </c>
      <c r="G36" s="200">
        <v>1646</v>
      </c>
      <c r="H36" s="200">
        <v>1789</v>
      </c>
      <c r="I36" s="200">
        <v>1675</v>
      </c>
      <c r="J36" s="198">
        <f t="shared" si="1"/>
        <v>-0.03176470588235294</v>
      </c>
      <c r="K36" s="199">
        <f t="shared" si="1"/>
        <v>0.08687727825030377</v>
      </c>
      <c r="L36" s="198">
        <f t="shared" si="1"/>
        <v>-0.06372275013974288</v>
      </c>
      <c r="N36" s="7"/>
    </row>
    <row r="37" spans="1:14" ht="11.25">
      <c r="A37" s="3" t="s">
        <v>32</v>
      </c>
      <c r="B37" s="200">
        <v>71</v>
      </c>
      <c r="C37" s="200">
        <v>131</v>
      </c>
      <c r="D37" s="200">
        <v>123</v>
      </c>
      <c r="E37" s="200">
        <v>181</v>
      </c>
      <c r="F37" s="200">
        <v>64</v>
      </c>
      <c r="G37" s="200">
        <v>101</v>
      </c>
      <c r="H37" s="200">
        <v>135</v>
      </c>
      <c r="I37" s="200">
        <v>142</v>
      </c>
      <c r="J37" s="198">
        <f t="shared" si="1"/>
        <v>0.578125</v>
      </c>
      <c r="K37" s="199">
        <f t="shared" si="1"/>
        <v>0.33663366336633666</v>
      </c>
      <c r="L37" s="198">
        <f t="shared" si="1"/>
        <v>0.05185185185185185</v>
      </c>
      <c r="N37" s="7"/>
    </row>
    <row r="38" spans="1:14" ht="11.25">
      <c r="A38" s="3" t="s">
        <v>170</v>
      </c>
      <c r="B38" s="200">
        <v>224</v>
      </c>
      <c r="C38" s="200">
        <v>287</v>
      </c>
      <c r="D38" s="200">
        <v>412</v>
      </c>
      <c r="E38" s="200">
        <v>651</v>
      </c>
      <c r="F38" s="200">
        <v>390</v>
      </c>
      <c r="G38" s="200">
        <v>650</v>
      </c>
      <c r="H38" s="200">
        <v>836</v>
      </c>
      <c r="I38" s="200">
        <v>1019</v>
      </c>
      <c r="J38" s="198">
        <f t="shared" si="1"/>
        <v>0.6666666666666666</v>
      </c>
      <c r="K38" s="199">
        <f t="shared" si="1"/>
        <v>0.28615384615384615</v>
      </c>
      <c r="L38" s="198">
        <f t="shared" si="1"/>
        <v>0.21889952153110048</v>
      </c>
      <c r="N38" s="7"/>
    </row>
    <row r="39" spans="1:14" ht="11.25">
      <c r="A39" s="3" t="s">
        <v>33</v>
      </c>
      <c r="B39" s="200">
        <v>340</v>
      </c>
      <c r="C39" s="200">
        <v>371</v>
      </c>
      <c r="D39" s="200">
        <v>462</v>
      </c>
      <c r="E39" s="200">
        <v>326</v>
      </c>
      <c r="F39" s="200">
        <v>350</v>
      </c>
      <c r="G39" s="200">
        <v>314</v>
      </c>
      <c r="H39" s="200">
        <v>506</v>
      </c>
      <c r="I39" s="200">
        <v>376</v>
      </c>
      <c r="J39" s="198">
        <f t="shared" si="1"/>
        <v>-0.10285714285714286</v>
      </c>
      <c r="K39" s="199">
        <f t="shared" si="1"/>
        <v>0.6114649681528662</v>
      </c>
      <c r="L39" s="198">
        <f t="shared" si="1"/>
        <v>-0.25691699604743085</v>
      </c>
      <c r="N39" s="7"/>
    </row>
    <row r="40" spans="1:14" ht="22.5">
      <c r="A40" s="101" t="s">
        <v>253</v>
      </c>
      <c r="B40" s="200">
        <v>749</v>
      </c>
      <c r="C40" s="200">
        <v>1155</v>
      </c>
      <c r="D40" s="200">
        <v>1352</v>
      </c>
      <c r="E40" s="200">
        <v>1872</v>
      </c>
      <c r="F40" s="200">
        <v>2069</v>
      </c>
      <c r="G40" s="200">
        <v>2231</v>
      </c>
      <c r="H40" s="200">
        <v>4262</v>
      </c>
      <c r="I40" s="200">
        <v>8026</v>
      </c>
      <c r="J40" s="198">
        <f t="shared" si="1"/>
        <v>0.07829869502174963</v>
      </c>
      <c r="K40" s="199">
        <f t="shared" si="1"/>
        <v>0.9103541012998655</v>
      </c>
      <c r="L40" s="198">
        <f t="shared" si="1"/>
        <v>0.8831534490849366</v>
      </c>
      <c r="N40" s="7"/>
    </row>
    <row r="41" spans="1:14" ht="11.25">
      <c r="A41" s="104" t="s">
        <v>194</v>
      </c>
      <c r="B41" s="201">
        <v>18</v>
      </c>
      <c r="C41" s="201">
        <v>23</v>
      </c>
      <c r="D41" s="201">
        <v>21</v>
      </c>
      <c r="E41" s="201">
        <v>0</v>
      </c>
      <c r="F41" s="201">
        <v>14</v>
      </c>
      <c r="G41" s="201">
        <v>29</v>
      </c>
      <c r="H41" s="201">
        <v>21</v>
      </c>
      <c r="I41" s="201">
        <v>34</v>
      </c>
      <c r="J41" s="202">
        <f t="shared" si="1"/>
        <v>1.0714285714285714</v>
      </c>
      <c r="K41" s="203">
        <f t="shared" si="1"/>
        <v>-0.27586206896551724</v>
      </c>
      <c r="L41" s="202">
        <f t="shared" si="1"/>
        <v>0.6190476190476191</v>
      </c>
      <c r="N41" s="7"/>
    </row>
    <row r="42" spans="1:14" ht="11.25">
      <c r="A42" s="3" t="s">
        <v>34</v>
      </c>
      <c r="B42" s="200">
        <v>41</v>
      </c>
      <c r="C42" s="200">
        <v>92</v>
      </c>
      <c r="D42" s="200">
        <v>62</v>
      </c>
      <c r="E42" s="200">
        <v>86</v>
      </c>
      <c r="F42" s="200">
        <v>56</v>
      </c>
      <c r="G42" s="200">
        <v>48</v>
      </c>
      <c r="H42" s="200">
        <v>33</v>
      </c>
      <c r="I42" s="200">
        <v>90</v>
      </c>
      <c r="J42" s="198">
        <f t="shared" si="1"/>
        <v>-0.14285714285714285</v>
      </c>
      <c r="K42" s="199">
        <f t="shared" si="1"/>
        <v>-0.3125</v>
      </c>
      <c r="L42" s="198">
        <f t="shared" si="1"/>
        <v>1.7272727272727273</v>
      </c>
      <c r="N42" s="7"/>
    </row>
    <row r="43" spans="1:14" ht="11.25">
      <c r="A43" s="3" t="s">
        <v>35</v>
      </c>
      <c r="B43" s="200">
        <v>94</v>
      </c>
      <c r="C43" s="200">
        <v>73</v>
      </c>
      <c r="D43" s="200">
        <v>43</v>
      </c>
      <c r="E43" s="200">
        <v>32</v>
      </c>
      <c r="F43" s="200">
        <v>71</v>
      </c>
      <c r="G43" s="200">
        <v>95</v>
      </c>
      <c r="H43" s="200">
        <v>107</v>
      </c>
      <c r="I43" s="200">
        <v>88</v>
      </c>
      <c r="J43" s="198">
        <f t="shared" si="1"/>
        <v>0.3380281690140845</v>
      </c>
      <c r="K43" s="199">
        <f t="shared" si="1"/>
        <v>0.12631578947368421</v>
      </c>
      <c r="L43" s="198">
        <f t="shared" si="1"/>
        <v>-0.17757009345794392</v>
      </c>
      <c r="N43" s="7"/>
    </row>
    <row r="44" spans="1:14" ht="11.25">
      <c r="A44" s="3" t="s">
        <v>36</v>
      </c>
      <c r="B44" s="200">
        <v>1171</v>
      </c>
      <c r="C44" s="200">
        <v>1305</v>
      </c>
      <c r="D44" s="200">
        <v>1086</v>
      </c>
      <c r="E44" s="200">
        <v>939</v>
      </c>
      <c r="F44" s="200">
        <v>1044</v>
      </c>
      <c r="G44" s="200">
        <v>1130</v>
      </c>
      <c r="H44" s="200">
        <v>1477</v>
      </c>
      <c r="I44" s="200">
        <v>2244</v>
      </c>
      <c r="J44" s="198">
        <f t="shared" si="1"/>
        <v>0.08237547892720307</v>
      </c>
      <c r="K44" s="199">
        <f t="shared" si="1"/>
        <v>0.3070796460176991</v>
      </c>
      <c r="L44" s="198">
        <f t="shared" si="1"/>
        <v>0.5192958700067705</v>
      </c>
      <c r="N44" s="7"/>
    </row>
    <row r="45" spans="1:14" ht="11.25">
      <c r="A45" s="3" t="s">
        <v>37</v>
      </c>
      <c r="B45" s="200">
        <v>9736</v>
      </c>
      <c r="C45" s="200">
        <v>9123</v>
      </c>
      <c r="D45" s="200">
        <v>16626</v>
      </c>
      <c r="E45" s="200">
        <v>18774</v>
      </c>
      <c r="F45" s="200">
        <v>11539</v>
      </c>
      <c r="G45" s="200">
        <v>17452</v>
      </c>
      <c r="H45" s="200">
        <v>26708</v>
      </c>
      <c r="I45" s="200">
        <v>19392</v>
      </c>
      <c r="J45" s="198">
        <f t="shared" si="1"/>
        <v>0.5124360863159719</v>
      </c>
      <c r="K45" s="199">
        <f t="shared" si="1"/>
        <v>0.5303690121476049</v>
      </c>
      <c r="L45" s="198">
        <f t="shared" si="1"/>
        <v>-0.273925415605811</v>
      </c>
      <c r="N45" s="7"/>
    </row>
    <row r="46" spans="1:14" ht="11.25">
      <c r="A46" s="3" t="s">
        <v>38</v>
      </c>
      <c r="B46" s="200">
        <v>5247</v>
      </c>
      <c r="C46" s="200">
        <v>4806</v>
      </c>
      <c r="D46" s="200">
        <v>4400</v>
      </c>
      <c r="E46" s="200">
        <v>4987</v>
      </c>
      <c r="F46" s="200">
        <v>4475</v>
      </c>
      <c r="G46" s="200">
        <v>5040</v>
      </c>
      <c r="H46" s="200">
        <v>7367</v>
      </c>
      <c r="I46" s="200">
        <v>5231</v>
      </c>
      <c r="J46" s="198">
        <f t="shared" si="1"/>
        <v>0.12625698324022347</v>
      </c>
      <c r="K46" s="199">
        <f t="shared" si="1"/>
        <v>0.46170634920634923</v>
      </c>
      <c r="L46" s="198">
        <f t="shared" si="1"/>
        <v>-0.28994163160038006</v>
      </c>
      <c r="N46" s="7"/>
    </row>
    <row r="47" spans="1:14" ht="22.5">
      <c r="A47" s="101" t="s">
        <v>193</v>
      </c>
      <c r="B47" s="200">
        <v>112</v>
      </c>
      <c r="C47" s="200">
        <v>411</v>
      </c>
      <c r="D47" s="200">
        <v>594</v>
      </c>
      <c r="E47" s="200">
        <v>226</v>
      </c>
      <c r="F47" s="200">
        <v>192</v>
      </c>
      <c r="G47" s="200">
        <v>248</v>
      </c>
      <c r="H47" s="200">
        <v>258</v>
      </c>
      <c r="I47" s="200">
        <v>563</v>
      </c>
      <c r="J47" s="198">
        <f t="shared" si="1"/>
        <v>0.2916666666666667</v>
      </c>
      <c r="K47" s="199">
        <f t="shared" si="1"/>
        <v>0.04032258064516129</v>
      </c>
      <c r="L47" s="198">
        <f t="shared" si="1"/>
        <v>1.182170542635659</v>
      </c>
      <c r="N47" s="7"/>
    </row>
    <row r="48" spans="1:14" ht="11.25">
      <c r="A48" s="3" t="s">
        <v>214</v>
      </c>
      <c r="B48" s="200">
        <v>7472</v>
      </c>
      <c r="C48" s="200">
        <v>9954</v>
      </c>
      <c r="D48" s="200">
        <v>12732</v>
      </c>
      <c r="E48" s="200">
        <v>14649</v>
      </c>
      <c r="F48" s="200">
        <v>11066</v>
      </c>
      <c r="G48" s="200">
        <v>16661</v>
      </c>
      <c r="H48" s="200">
        <v>32294</v>
      </c>
      <c r="I48" s="200">
        <v>27799</v>
      </c>
      <c r="J48" s="198">
        <f t="shared" si="1"/>
        <v>0.505602747153443</v>
      </c>
      <c r="K48" s="199">
        <f t="shared" si="1"/>
        <v>0.9382990216673669</v>
      </c>
      <c r="L48" s="198">
        <f t="shared" si="1"/>
        <v>-0.13918994240416177</v>
      </c>
      <c r="N48" s="7"/>
    </row>
    <row r="49" spans="1:14" ht="11.25">
      <c r="A49" s="3" t="s">
        <v>103</v>
      </c>
      <c r="B49" s="200">
        <v>6976</v>
      </c>
      <c r="C49" s="200">
        <v>7189</v>
      </c>
      <c r="D49" s="200">
        <v>7561</v>
      </c>
      <c r="E49" s="200">
        <v>7459</v>
      </c>
      <c r="F49" s="200">
        <v>7426</v>
      </c>
      <c r="G49" s="200">
        <v>6857</v>
      </c>
      <c r="H49" s="200">
        <v>8776</v>
      </c>
      <c r="I49" s="200">
        <v>8204</v>
      </c>
      <c r="J49" s="198">
        <f t="shared" si="1"/>
        <v>-0.07662267708052788</v>
      </c>
      <c r="K49" s="199">
        <f t="shared" si="1"/>
        <v>0.2798599970832726</v>
      </c>
      <c r="L49" s="198">
        <f t="shared" si="1"/>
        <v>-0.06517775752051048</v>
      </c>
      <c r="N49" s="7"/>
    </row>
    <row r="50" spans="1:14" ht="11.25">
      <c r="A50" s="4" t="s">
        <v>1</v>
      </c>
      <c r="B50" s="204">
        <v>19382.764000000003</v>
      </c>
      <c r="C50" s="204">
        <v>22227.272</v>
      </c>
      <c r="D50" s="204">
        <v>21420.300000000003</v>
      </c>
      <c r="E50" s="204">
        <v>21365.808</v>
      </c>
      <c r="F50" s="204">
        <v>25001.208</v>
      </c>
      <c r="G50" s="204">
        <v>29371.983</v>
      </c>
      <c r="H50" s="204">
        <v>31731.841</v>
      </c>
      <c r="I50" s="204">
        <v>35056.419</v>
      </c>
      <c r="J50" s="205">
        <f t="shared" si="1"/>
        <v>0.1748225525742597</v>
      </c>
      <c r="K50" s="206">
        <f t="shared" si="1"/>
        <v>0.08034384331490318</v>
      </c>
      <c r="L50" s="205">
        <f t="shared" si="1"/>
        <v>0.1047710405456778</v>
      </c>
      <c r="N50" s="7"/>
    </row>
    <row r="51" spans="1:14" ht="7.5" customHeight="1">
      <c r="A51" s="92"/>
      <c r="B51" s="207"/>
      <c r="C51" s="207"/>
      <c r="D51" s="207"/>
      <c r="E51" s="207"/>
      <c r="F51" s="207"/>
      <c r="G51" s="207"/>
      <c r="H51" s="207"/>
      <c r="I51" s="207"/>
      <c r="J51" s="208"/>
      <c r="K51" s="208"/>
      <c r="L51" s="209"/>
      <c r="N51" s="7"/>
    </row>
    <row r="52" spans="1:14" ht="12">
      <c r="A52" s="91"/>
      <c r="B52" s="210"/>
      <c r="C52" s="210"/>
      <c r="D52" s="210"/>
      <c r="E52" s="210"/>
      <c r="F52" s="210"/>
      <c r="G52" s="210"/>
      <c r="H52" s="210"/>
      <c r="I52" s="210"/>
      <c r="J52" s="208"/>
      <c r="K52" s="208"/>
      <c r="L52" s="209"/>
      <c r="N52" s="7"/>
    </row>
    <row r="53" spans="1:12" ht="11.25">
      <c r="A53" s="2" t="s">
        <v>200</v>
      </c>
      <c r="B53" s="15">
        <f aca="true" t="shared" si="2" ref="B53:I53">+B56-B6-B10-B23-B28-B32-B35-B40-B46-B47-B48</f>
        <v>79698</v>
      </c>
      <c r="C53" s="15">
        <f t="shared" si="2"/>
        <v>96459</v>
      </c>
      <c r="D53" s="15">
        <f t="shared" si="2"/>
        <v>108004</v>
      </c>
      <c r="E53" s="15">
        <f t="shared" si="2"/>
        <v>112327.00000000003</v>
      </c>
      <c r="F53" s="15">
        <f t="shared" si="2"/>
        <v>103013.99999999999</v>
      </c>
      <c r="G53" s="15">
        <f t="shared" si="2"/>
        <v>117384</v>
      </c>
      <c r="H53" s="15">
        <f t="shared" si="2"/>
        <v>164526</v>
      </c>
      <c r="I53" s="15">
        <f t="shared" si="2"/>
        <v>185875</v>
      </c>
      <c r="J53" s="211">
        <f aca="true" t="shared" si="3" ref="J53:L61">IF(ISERROR(+(G53-F53)/F53),"..",(G53-F53)/F53)</f>
        <v>0.1394956025394608</v>
      </c>
      <c r="K53" s="211">
        <f t="shared" si="3"/>
        <v>0.40160498875485584</v>
      </c>
      <c r="L53" s="211">
        <f t="shared" si="3"/>
        <v>0.129760645733805</v>
      </c>
    </row>
    <row r="54" spans="1:12" ht="11.25">
      <c r="A54" s="3" t="s">
        <v>121</v>
      </c>
      <c r="B54" s="46">
        <f aca="true" t="shared" si="4" ref="B54:I54">+B16+B18+B23+B35+B45</f>
        <v>15266</v>
      </c>
      <c r="C54" s="46">
        <f t="shared" si="4"/>
        <v>14232</v>
      </c>
      <c r="D54" s="46">
        <f t="shared" si="4"/>
        <v>24220</v>
      </c>
      <c r="E54" s="46">
        <f t="shared" si="4"/>
        <v>24550</v>
      </c>
      <c r="F54" s="46">
        <f t="shared" si="4"/>
        <v>16175</v>
      </c>
      <c r="G54" s="46">
        <f t="shared" si="4"/>
        <v>24068</v>
      </c>
      <c r="H54" s="46">
        <f t="shared" si="4"/>
        <v>38643</v>
      </c>
      <c r="I54" s="46">
        <f t="shared" si="4"/>
        <v>27332</v>
      </c>
      <c r="J54" s="199">
        <f t="shared" si="3"/>
        <v>0.48797527047913447</v>
      </c>
      <c r="K54" s="199">
        <f t="shared" si="3"/>
        <v>0.6055758683729433</v>
      </c>
      <c r="L54" s="199">
        <f t="shared" si="3"/>
        <v>-0.292705017726367</v>
      </c>
    </row>
    <row r="55" spans="1:12" ht="11.25">
      <c r="A55" s="3" t="s">
        <v>166</v>
      </c>
      <c r="B55" s="46">
        <f aca="true" t="shared" si="5" ref="B55:I55">+B14+B21+B31+B37+B44+B6+B25</f>
        <v>8412</v>
      </c>
      <c r="C55" s="46">
        <f t="shared" si="5"/>
        <v>9388</v>
      </c>
      <c r="D55" s="46">
        <f t="shared" si="5"/>
        <v>12374</v>
      </c>
      <c r="E55" s="46">
        <f t="shared" si="5"/>
        <v>12450</v>
      </c>
      <c r="F55" s="46">
        <f t="shared" si="5"/>
        <v>14506</v>
      </c>
      <c r="G55" s="46">
        <f t="shared" si="5"/>
        <v>18602</v>
      </c>
      <c r="H55" s="46">
        <f t="shared" si="5"/>
        <v>22471</v>
      </c>
      <c r="I55" s="46">
        <f t="shared" si="5"/>
        <v>27302</v>
      </c>
      <c r="J55" s="199">
        <f t="shared" si="3"/>
        <v>0.28236591755135804</v>
      </c>
      <c r="K55" s="199">
        <f t="shared" si="3"/>
        <v>0.2079883883453392</v>
      </c>
      <c r="L55" s="199">
        <f t="shared" si="3"/>
        <v>0.21498820702238441</v>
      </c>
    </row>
    <row r="56" spans="1:12" ht="11.25">
      <c r="A56" s="3" t="s">
        <v>177</v>
      </c>
      <c r="B56" s="46">
        <f>+B61-B60</f>
        <v>96567</v>
      </c>
      <c r="C56" s="46">
        <f aca="true" t="shared" si="6" ref="C56:I56">+C61-C60</f>
        <v>116475</v>
      </c>
      <c r="D56" s="46">
        <f t="shared" si="6"/>
        <v>133549</v>
      </c>
      <c r="E56" s="46">
        <f t="shared" si="6"/>
        <v>138035.00000000003</v>
      </c>
      <c r="F56" s="46">
        <f t="shared" si="6"/>
        <v>123432.99999999999</v>
      </c>
      <c r="G56" s="46">
        <f t="shared" si="6"/>
        <v>145556</v>
      </c>
      <c r="H56" s="46">
        <f t="shared" si="6"/>
        <v>212885</v>
      </c>
      <c r="I56" s="46">
        <f t="shared" si="6"/>
        <v>232360</v>
      </c>
      <c r="J56" s="199">
        <f t="shared" si="3"/>
        <v>0.1792308377824408</v>
      </c>
      <c r="K56" s="199">
        <f t="shared" si="3"/>
        <v>0.46256423644507955</v>
      </c>
      <c r="L56" s="199">
        <f t="shared" si="3"/>
        <v>0.0914813162035841</v>
      </c>
    </row>
    <row r="57" spans="1:13" ht="11.25">
      <c r="A57" s="2" t="s">
        <v>145</v>
      </c>
      <c r="B57" s="15">
        <f aca="true" t="shared" si="7" ref="B57:I57">+B12+B50</f>
        <v>21525.764000000003</v>
      </c>
      <c r="C57" s="15">
        <f t="shared" si="7"/>
        <v>24564.272</v>
      </c>
      <c r="D57" s="15">
        <f t="shared" si="7"/>
        <v>24273.300000000003</v>
      </c>
      <c r="E57" s="15">
        <f t="shared" si="7"/>
        <v>24414.808</v>
      </c>
      <c r="F57" s="15">
        <f t="shared" si="7"/>
        <v>27980.208</v>
      </c>
      <c r="G57" s="15">
        <f t="shared" si="7"/>
        <v>32181.983</v>
      </c>
      <c r="H57" s="15">
        <f t="shared" si="7"/>
        <v>35357.841</v>
      </c>
      <c r="I57" s="15">
        <f t="shared" si="7"/>
        <v>39095.419</v>
      </c>
      <c r="J57" s="211">
        <f t="shared" si="3"/>
        <v>0.1501695412700292</v>
      </c>
      <c r="K57" s="211">
        <f t="shared" si="3"/>
        <v>0.09868434769852437</v>
      </c>
      <c r="L57" s="211">
        <f t="shared" si="3"/>
        <v>0.1057071895311708</v>
      </c>
      <c r="M57" s="55"/>
    </row>
    <row r="58" spans="1:12" ht="11.25">
      <c r="A58" s="3" t="s">
        <v>146</v>
      </c>
      <c r="B58" s="200">
        <f aca="true" t="shared" si="8" ref="B58:I58">+B7+B34</f>
        <v>3210</v>
      </c>
      <c r="C58" s="200">
        <f t="shared" si="8"/>
        <v>2680</v>
      </c>
      <c r="D58" s="200">
        <f t="shared" si="8"/>
        <v>3552</v>
      </c>
      <c r="E58" s="200">
        <f t="shared" si="8"/>
        <v>2590</v>
      </c>
      <c r="F58" s="200">
        <f t="shared" si="8"/>
        <v>2291</v>
      </c>
      <c r="G58" s="200">
        <f t="shared" si="8"/>
        <v>2438</v>
      </c>
      <c r="H58" s="200">
        <f t="shared" si="8"/>
        <v>2385</v>
      </c>
      <c r="I58" s="200">
        <f t="shared" si="8"/>
        <v>2131</v>
      </c>
      <c r="J58" s="199">
        <f t="shared" si="3"/>
        <v>0.06416412047140986</v>
      </c>
      <c r="K58" s="199">
        <f t="shared" si="3"/>
        <v>-0.021739130434782608</v>
      </c>
      <c r="L58" s="199">
        <f t="shared" si="3"/>
        <v>-0.10649895178197065</v>
      </c>
    </row>
    <row r="59" spans="1:12" ht="11.25">
      <c r="A59" s="3" t="s">
        <v>164</v>
      </c>
      <c r="B59" s="200">
        <f aca="true" t="shared" si="9" ref="B59:I59">+B26+B38</f>
        <v>1072</v>
      </c>
      <c r="C59" s="200">
        <f t="shared" si="9"/>
        <v>1063</v>
      </c>
      <c r="D59" s="200">
        <f t="shared" si="9"/>
        <v>1150</v>
      </c>
      <c r="E59" s="200">
        <f t="shared" si="9"/>
        <v>1541</v>
      </c>
      <c r="F59" s="200">
        <f t="shared" si="9"/>
        <v>1499</v>
      </c>
      <c r="G59" s="200">
        <f t="shared" si="9"/>
        <v>1789</v>
      </c>
      <c r="H59" s="200">
        <f t="shared" si="9"/>
        <v>2264</v>
      </c>
      <c r="I59" s="200">
        <f t="shared" si="9"/>
        <v>2345</v>
      </c>
      <c r="J59" s="199">
        <f>IF(ISERROR(+(G59-F59)/F59),"..",(G59-F59)/F59)</f>
        <v>0.1934623082054703</v>
      </c>
      <c r="K59" s="199">
        <f>IF(ISERROR(+(H59-G59)/G59),"..",(H59-G59)/G59)</f>
        <v>0.2655114589155953</v>
      </c>
      <c r="L59" s="199">
        <f>IF(ISERROR(+(I59-H59)/H59),"..",(I59-H59)/H59)</f>
        <v>0.0357773851590106</v>
      </c>
    </row>
    <row r="60" spans="1:12" ht="12" customHeight="1">
      <c r="A60" s="3" t="s">
        <v>147</v>
      </c>
      <c r="B60" s="212">
        <f aca="true" t="shared" si="10" ref="B60:I60">+B7+B12+B34+B26+B50+B38</f>
        <v>25807.764000000003</v>
      </c>
      <c r="C60" s="212">
        <f t="shared" si="10"/>
        <v>28307.272</v>
      </c>
      <c r="D60" s="212">
        <f t="shared" si="10"/>
        <v>28975.300000000003</v>
      </c>
      <c r="E60" s="212">
        <f t="shared" si="10"/>
        <v>28545.808</v>
      </c>
      <c r="F60" s="212">
        <f t="shared" si="10"/>
        <v>31770.208</v>
      </c>
      <c r="G60" s="212">
        <f t="shared" si="10"/>
        <v>36408.983</v>
      </c>
      <c r="H60" s="212">
        <f t="shared" si="10"/>
        <v>40006.841</v>
      </c>
      <c r="I60" s="212">
        <f t="shared" si="10"/>
        <v>43571.419</v>
      </c>
      <c r="J60" s="206">
        <f t="shared" si="3"/>
        <v>0.14601021812636547</v>
      </c>
      <c r="K60" s="206">
        <f t="shared" si="3"/>
        <v>0.09881786590963006</v>
      </c>
      <c r="L60" s="206">
        <f t="shared" si="3"/>
        <v>0.08909921180730068</v>
      </c>
    </row>
    <row r="61" spans="1:13" ht="12" customHeight="1">
      <c r="A61" s="18" t="s">
        <v>176</v>
      </c>
      <c r="B61" s="213">
        <f aca="true" t="shared" si="11" ref="B61:H61">SUM(B42:B50)+SUM(B6:B40)</f>
        <v>122374.764</v>
      </c>
      <c r="C61" s="213">
        <f t="shared" si="11"/>
        <v>144782.272</v>
      </c>
      <c r="D61" s="213">
        <f t="shared" si="11"/>
        <v>162524.3</v>
      </c>
      <c r="E61" s="213">
        <f t="shared" si="11"/>
        <v>166580.80800000002</v>
      </c>
      <c r="F61" s="213">
        <f t="shared" si="11"/>
        <v>155203.20799999998</v>
      </c>
      <c r="G61" s="213">
        <f t="shared" si="11"/>
        <v>181964.983</v>
      </c>
      <c r="H61" s="213">
        <f t="shared" si="11"/>
        <v>252891.84100000001</v>
      </c>
      <c r="I61" s="213">
        <f>SUM(I42:I50)+SUM(I6:I40)</f>
        <v>275931.419</v>
      </c>
      <c r="J61" s="214">
        <f t="shared" si="3"/>
        <v>0.17243055311073227</v>
      </c>
      <c r="K61" s="214">
        <f t="shared" si="3"/>
        <v>0.38978300566763446</v>
      </c>
      <c r="L61" s="214">
        <f t="shared" si="3"/>
        <v>0.09110447339422065</v>
      </c>
      <c r="M61" s="215"/>
    </row>
    <row r="62" spans="1:12" ht="12" customHeight="1">
      <c r="A62" s="5"/>
      <c r="B62" s="5"/>
      <c r="C62" s="99"/>
      <c r="D62" s="99"/>
      <c r="E62" s="99"/>
      <c r="F62" s="99"/>
      <c r="G62" s="99"/>
      <c r="H62" s="99"/>
      <c r="I62" s="99"/>
      <c r="J62" s="99"/>
      <c r="K62" s="5"/>
      <c r="L62" s="5"/>
    </row>
    <row r="63" spans="1:12" ht="12" customHeight="1">
      <c r="A63" s="9" t="s">
        <v>44</v>
      </c>
      <c r="B63" s="5"/>
      <c r="C63" s="99"/>
      <c r="D63" s="99"/>
      <c r="E63" s="99"/>
      <c r="F63" s="99"/>
      <c r="G63" s="99"/>
      <c r="H63" s="99"/>
      <c r="I63" s="99"/>
      <c r="J63" s="99"/>
      <c r="K63" s="5"/>
      <c r="L63" s="5"/>
    </row>
    <row r="64" spans="1:12" ht="12" customHeight="1">
      <c r="A64" s="5" t="s">
        <v>213</v>
      </c>
      <c r="B64" s="5"/>
      <c r="C64" s="99"/>
      <c r="D64" s="99"/>
      <c r="E64" s="99"/>
      <c r="F64" s="99"/>
      <c r="G64" s="99"/>
      <c r="H64" s="99"/>
      <c r="I64" s="99"/>
      <c r="J64" s="99"/>
      <c r="K64" s="5"/>
      <c r="L64" s="5"/>
    </row>
    <row r="65" spans="1:12" ht="12" customHeight="1">
      <c r="A65" s="5" t="s">
        <v>217</v>
      </c>
      <c r="B65" s="5"/>
      <c r="C65" s="99"/>
      <c r="D65" s="99"/>
      <c r="E65" s="99"/>
      <c r="F65" s="99"/>
      <c r="G65" s="99"/>
      <c r="H65" s="99"/>
      <c r="I65" s="99"/>
      <c r="J65" s="99"/>
      <c r="K65" s="5"/>
      <c r="L65" s="5"/>
    </row>
    <row r="66" spans="1:12" ht="12" customHeight="1">
      <c r="A66" s="5" t="s">
        <v>266</v>
      </c>
      <c r="B66" s="5"/>
      <c r="C66" s="99"/>
      <c r="D66" s="99"/>
      <c r="E66" s="99"/>
      <c r="F66" s="99"/>
      <c r="G66" s="99"/>
      <c r="H66" s="99"/>
      <c r="I66" s="99"/>
      <c r="J66" s="99"/>
      <c r="K66" s="5"/>
      <c r="L66" s="5"/>
    </row>
    <row r="67" spans="1:12" ht="12" customHeight="1">
      <c r="A67" s="5" t="s">
        <v>205</v>
      </c>
      <c r="B67" s="5"/>
      <c r="C67" s="99"/>
      <c r="D67" s="99"/>
      <c r="E67" s="99"/>
      <c r="F67" s="99"/>
      <c r="G67" s="99"/>
      <c r="H67" s="99"/>
      <c r="I67" s="99"/>
      <c r="J67" s="99"/>
      <c r="K67" s="5"/>
      <c r="L67" s="5"/>
    </row>
    <row r="68" spans="1:12" ht="59.25" customHeight="1">
      <c r="A68" s="258" t="s">
        <v>307</v>
      </c>
      <c r="B68" s="258"/>
      <c r="C68" s="258"/>
      <c r="D68" s="258"/>
      <c r="E68" s="258"/>
      <c r="F68" s="258"/>
      <c r="G68" s="258"/>
      <c r="H68" s="258"/>
      <c r="I68" s="258"/>
      <c r="J68" s="258"/>
      <c r="K68" s="258"/>
      <c r="L68" s="258"/>
    </row>
    <row r="69" spans="1:12" ht="57.75" customHeight="1">
      <c r="A69" s="258" t="s">
        <v>267</v>
      </c>
      <c r="B69" s="258"/>
      <c r="C69" s="258"/>
      <c r="D69" s="258"/>
      <c r="E69" s="258"/>
      <c r="F69" s="258"/>
      <c r="G69" s="258"/>
      <c r="H69" s="258"/>
      <c r="I69" s="258"/>
      <c r="J69" s="258"/>
      <c r="K69" s="258"/>
      <c r="L69" s="258"/>
    </row>
    <row r="70" spans="1:12" ht="12" customHeight="1">
      <c r="A70" s="5"/>
      <c r="B70" s="5"/>
      <c r="C70" s="99"/>
      <c r="D70" s="99"/>
      <c r="E70" s="99"/>
      <c r="F70" s="99"/>
      <c r="G70" s="99"/>
      <c r="H70" s="99"/>
      <c r="I70" s="99"/>
      <c r="J70" s="99"/>
      <c r="K70" s="5"/>
      <c r="L70" s="5"/>
    </row>
  </sheetData>
  <sheetProtection/>
  <mergeCells count="2">
    <mergeCell ref="A69:L69"/>
    <mergeCell ref="A68:L68"/>
  </mergeCells>
  <printOptions gridLines="1" horizontalCentered="1"/>
  <pageMargins left="0.35433070866141736" right="0.35433070866141736" top="0.984251968503937" bottom="0.984251968503937" header="0.5118110236220472" footer="0.5118110236220472"/>
  <pageSetup fitToHeight="1"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M72"/>
  <sheetViews>
    <sheetView zoomScale="130" zoomScaleNormal="130" zoomScalePageLayoutView="0" workbookViewId="0" topLeftCell="A1">
      <pane xSplit="1" ySplit="5" topLeftCell="B31" activePane="bottomRight" state="frozen"/>
      <selection pane="topLeft" activeCell="B4" sqref="B4:J5"/>
      <selection pane="topRight" activeCell="B4" sqref="B4:J5"/>
      <selection pane="bottomLeft" activeCell="B4" sqref="B4:J5"/>
      <selection pane="bottomRight" activeCell="A1" sqref="A1"/>
    </sheetView>
  </sheetViews>
  <sheetFormatPr defaultColWidth="9.140625" defaultRowHeight="12" customHeight="1"/>
  <cols>
    <col min="1" max="1" width="19.421875" style="1" customWidth="1"/>
    <col min="2" max="6" width="8.57421875" style="1" bestFit="1" customWidth="1"/>
    <col min="7" max="9" width="6.140625" style="1" customWidth="1"/>
    <col min="10" max="13" width="6.57421875" style="1" bestFit="1" customWidth="1"/>
    <col min="14" max="16384" width="9.140625" style="1" customWidth="1"/>
  </cols>
  <sheetData>
    <row r="1" spans="1:13" ht="17.25" customHeight="1">
      <c r="A1" s="70" t="s">
        <v>228</v>
      </c>
      <c r="B1" s="5"/>
      <c r="C1" s="5"/>
      <c r="D1" s="5"/>
      <c r="E1" s="5"/>
      <c r="F1" s="5"/>
      <c r="G1" s="5"/>
      <c r="H1" s="5"/>
      <c r="I1" s="5"/>
      <c r="J1" s="5"/>
      <c r="K1" s="5"/>
      <c r="L1" s="5"/>
      <c r="M1" s="5"/>
    </row>
    <row r="2" spans="1:13" ht="12" customHeight="1">
      <c r="A2" s="78" t="s">
        <v>172</v>
      </c>
      <c r="B2" s="5"/>
      <c r="C2" s="5"/>
      <c r="D2" s="5"/>
      <c r="E2" s="5"/>
      <c r="F2" s="5"/>
      <c r="G2" s="5"/>
      <c r="H2" s="5"/>
      <c r="I2" s="5"/>
      <c r="J2" s="5"/>
      <c r="K2" s="5"/>
      <c r="L2" s="5"/>
      <c r="M2" s="5"/>
    </row>
    <row r="3" spans="1:13" ht="12" customHeight="1">
      <c r="A3" s="5"/>
      <c r="B3" s="5"/>
      <c r="C3" s="5"/>
      <c r="D3" s="5"/>
      <c r="E3" s="65"/>
      <c r="F3" s="65"/>
      <c r="G3" s="5"/>
      <c r="H3" s="5"/>
      <c r="I3" s="5"/>
      <c r="J3" s="5"/>
      <c r="K3" s="5"/>
      <c r="L3" s="5"/>
      <c r="M3" s="5"/>
    </row>
    <row r="4" spans="1:13" ht="12" customHeight="1">
      <c r="A4" s="113"/>
      <c r="B4" s="114" t="s">
        <v>42</v>
      </c>
      <c r="C4" s="115"/>
      <c r="D4" s="115"/>
      <c r="E4" s="115"/>
      <c r="F4" s="116"/>
      <c r="G4" s="126" t="s">
        <v>48</v>
      </c>
      <c r="H4" s="127"/>
      <c r="I4" s="128"/>
      <c r="J4" s="115" t="s">
        <v>43</v>
      </c>
      <c r="K4" s="115"/>
      <c r="L4" s="115"/>
      <c r="M4" s="115"/>
    </row>
    <row r="5" spans="1:13" ht="12" customHeight="1">
      <c r="A5" s="117" t="s">
        <v>47</v>
      </c>
      <c r="B5" s="118" t="s">
        <v>114</v>
      </c>
      <c r="C5" s="118" t="s">
        <v>115</v>
      </c>
      <c r="D5" s="118" t="s">
        <v>116</v>
      </c>
      <c r="E5" s="118" t="s">
        <v>117</v>
      </c>
      <c r="F5" s="118" t="s">
        <v>15</v>
      </c>
      <c r="G5" s="118" t="s">
        <v>161</v>
      </c>
      <c r="H5" s="118" t="s">
        <v>162</v>
      </c>
      <c r="I5" s="118" t="s">
        <v>163</v>
      </c>
      <c r="J5" s="118" t="s">
        <v>114</v>
      </c>
      <c r="K5" s="118" t="s">
        <v>115</v>
      </c>
      <c r="L5" s="118" t="s">
        <v>116</v>
      </c>
      <c r="M5" s="118" t="s">
        <v>117</v>
      </c>
    </row>
    <row r="6" spans="1:13" ht="12" customHeight="1">
      <c r="A6" s="119" t="s">
        <v>66</v>
      </c>
      <c r="B6" s="216">
        <v>21909</v>
      </c>
      <c r="C6" s="216">
        <v>26590</v>
      </c>
      <c r="D6" s="216">
        <v>47913</v>
      </c>
      <c r="E6" s="216">
        <v>53229</v>
      </c>
      <c r="F6" s="216">
        <f>SUM(B6:E6)</f>
        <v>149641</v>
      </c>
      <c r="G6" s="187">
        <f>+(C6-B6)/B6</f>
        <v>0.21365648820119584</v>
      </c>
      <c r="H6" s="187">
        <f aca="true" t="shared" si="0" ref="H6:I47">+(D6-C6)/C6</f>
        <v>0.8019180142910869</v>
      </c>
      <c r="I6" s="187">
        <f t="shared" si="0"/>
        <v>0.11095109886669588</v>
      </c>
      <c r="J6" s="120">
        <f aca="true" t="shared" si="1" ref="J6:M47">+B6/B$47*100</f>
        <v>14.576070468637731</v>
      </c>
      <c r="K6" s="120">
        <f t="shared" si="1"/>
        <v>15.12324965021442</v>
      </c>
      <c r="L6" s="120">
        <f t="shared" si="1"/>
        <v>19.464406862287078</v>
      </c>
      <c r="M6" s="120">
        <f t="shared" si="1"/>
        <v>19.81801190666781</v>
      </c>
    </row>
    <row r="7" spans="1:13" ht="12" customHeight="1">
      <c r="A7" s="121" t="s">
        <v>51</v>
      </c>
      <c r="B7" s="216">
        <v>9433</v>
      </c>
      <c r="C7" s="216">
        <v>12264</v>
      </c>
      <c r="D7" s="216">
        <v>24424</v>
      </c>
      <c r="E7" s="216">
        <v>22598</v>
      </c>
      <c r="F7" s="216">
        <f aca="true" t="shared" si="2" ref="F7:F47">SUM(B7:E7)</f>
        <v>68719</v>
      </c>
      <c r="G7" s="187">
        <f aca="true" t="shared" si="3" ref="G7:G47">+(C7-B7)/B7</f>
        <v>0.30011661189441324</v>
      </c>
      <c r="H7" s="187">
        <f t="shared" si="0"/>
        <v>0.9915198956294846</v>
      </c>
      <c r="I7" s="187">
        <f t="shared" si="0"/>
        <v>-0.0747625286603341</v>
      </c>
      <c r="J7" s="120">
        <f t="shared" si="1"/>
        <v>6.275780397583628</v>
      </c>
      <c r="K7" s="120">
        <f t="shared" si="1"/>
        <v>6.975236318549443</v>
      </c>
      <c r="L7" s="120">
        <f t="shared" si="1"/>
        <v>9.922122872800692</v>
      </c>
      <c r="M7" s="120">
        <f t="shared" si="1"/>
        <v>8.413598472014863</v>
      </c>
    </row>
    <row r="8" spans="1:13" ht="12">
      <c r="A8" s="125" t="s">
        <v>50</v>
      </c>
      <c r="B8" s="217">
        <v>9232</v>
      </c>
      <c r="C8" s="217">
        <v>10529</v>
      </c>
      <c r="D8" s="217">
        <v>18248</v>
      </c>
      <c r="E8" s="217">
        <v>21463</v>
      </c>
      <c r="F8" s="217">
        <f t="shared" si="2"/>
        <v>59472</v>
      </c>
      <c r="G8" s="187">
        <f t="shared" si="3"/>
        <v>0.1404896013864818</v>
      </c>
      <c r="H8" s="187">
        <f t="shared" si="0"/>
        <v>0.7331180548960016</v>
      </c>
      <c r="I8" s="187">
        <f t="shared" si="0"/>
        <v>0.1761836913634371</v>
      </c>
      <c r="J8" s="122">
        <f t="shared" si="1"/>
        <v>6.142054980440163</v>
      </c>
      <c r="K8" s="122">
        <f t="shared" si="1"/>
        <v>5.988442856980355</v>
      </c>
      <c r="L8" s="122">
        <f t="shared" si="1"/>
        <v>7.41315501895132</v>
      </c>
      <c r="M8" s="122">
        <f t="shared" si="1"/>
        <v>7.991019736474689</v>
      </c>
    </row>
    <row r="9" spans="1:13" ht="24">
      <c r="A9" s="125" t="s">
        <v>253</v>
      </c>
      <c r="B9" s="217">
        <v>7116</v>
      </c>
      <c r="C9" s="217">
        <v>5589</v>
      </c>
      <c r="D9" s="217">
        <v>11267</v>
      </c>
      <c r="E9" s="217">
        <v>31696</v>
      </c>
      <c r="F9" s="217">
        <f t="shared" si="2"/>
        <v>55668</v>
      </c>
      <c r="G9" s="187">
        <f t="shared" si="3"/>
        <v>-0.2145868465430017</v>
      </c>
      <c r="H9" s="187">
        <f t="shared" si="0"/>
        <v>1.0159241366970835</v>
      </c>
      <c r="I9" s="187">
        <f t="shared" si="0"/>
        <v>1.8131712079524274</v>
      </c>
      <c r="J9" s="122">
        <f t="shared" si="1"/>
        <v>4.734278947228358</v>
      </c>
      <c r="K9" s="122">
        <f t="shared" si="1"/>
        <v>3.1787830874407073</v>
      </c>
      <c r="L9" s="122">
        <f t="shared" si="1"/>
        <v>4.577160105136153</v>
      </c>
      <c r="M9" s="122">
        <f t="shared" si="1"/>
        <v>11.800930045534255</v>
      </c>
    </row>
    <row r="10" spans="1:13" ht="12">
      <c r="A10" s="125" t="s">
        <v>81</v>
      </c>
      <c r="B10" s="217">
        <v>4499</v>
      </c>
      <c r="C10" s="217">
        <v>14800</v>
      </c>
      <c r="D10" s="217">
        <v>19965</v>
      </c>
      <c r="E10" s="217">
        <v>9138</v>
      </c>
      <c r="F10" s="217">
        <f t="shared" si="2"/>
        <v>48402</v>
      </c>
      <c r="G10" s="187">
        <f t="shared" si="3"/>
        <v>2.289619915536786</v>
      </c>
      <c r="H10" s="187">
        <f t="shared" si="0"/>
        <v>0.3489864864864865</v>
      </c>
      <c r="I10" s="187">
        <f t="shared" si="0"/>
        <v>-0.5422990232907589</v>
      </c>
      <c r="J10" s="122">
        <f t="shared" si="1"/>
        <v>2.993187322032094</v>
      </c>
      <c r="K10" s="122">
        <f t="shared" si="1"/>
        <v>8.417604167851579</v>
      </c>
      <c r="L10" s="122">
        <f t="shared" si="1"/>
        <v>8.110677331946684</v>
      </c>
      <c r="M10" s="122">
        <f t="shared" si="1"/>
        <v>3.4022242161816005</v>
      </c>
    </row>
    <row r="11" spans="1:13" ht="12" customHeight="1">
      <c r="A11" s="112" t="s">
        <v>68</v>
      </c>
      <c r="B11" s="217">
        <v>6080</v>
      </c>
      <c r="C11" s="217">
        <v>5814</v>
      </c>
      <c r="D11" s="217">
        <v>7102</v>
      </c>
      <c r="E11" s="217">
        <v>7336</v>
      </c>
      <c r="F11" s="217">
        <f t="shared" si="2"/>
        <v>26332</v>
      </c>
      <c r="G11" s="187">
        <f t="shared" si="3"/>
        <v>-0.04375</v>
      </c>
      <c r="H11" s="187">
        <f t="shared" si="0"/>
        <v>0.2215342277261782</v>
      </c>
      <c r="I11" s="187">
        <f t="shared" si="0"/>
        <v>0.03294846522106449</v>
      </c>
      <c r="J11" s="122">
        <f t="shared" si="1"/>
        <v>4.045027543444128</v>
      </c>
      <c r="K11" s="122">
        <f t="shared" si="1"/>
        <v>3.3067534210735854</v>
      </c>
      <c r="L11" s="122">
        <f t="shared" si="1"/>
        <v>2.885150534008783</v>
      </c>
      <c r="M11" s="122">
        <f t="shared" si="1"/>
        <v>2.731310664249094</v>
      </c>
    </row>
    <row r="12" spans="1:13" ht="12" customHeight="1">
      <c r="A12" s="112" t="s">
        <v>59</v>
      </c>
      <c r="B12" s="217">
        <v>5173</v>
      </c>
      <c r="C12" s="217">
        <v>5528</v>
      </c>
      <c r="D12" s="217">
        <v>5686</v>
      </c>
      <c r="E12" s="217">
        <v>5890</v>
      </c>
      <c r="F12" s="217">
        <f t="shared" si="2"/>
        <v>22277</v>
      </c>
      <c r="G12" s="187">
        <f t="shared" si="3"/>
        <v>0.06862555577034603</v>
      </c>
      <c r="H12" s="187">
        <f t="shared" si="0"/>
        <v>0.028581765557163533</v>
      </c>
      <c r="I12" s="187">
        <f t="shared" si="0"/>
        <v>0.035877594090749206</v>
      </c>
      <c r="J12" s="122">
        <f t="shared" si="1"/>
        <v>3.4415999148415253</v>
      </c>
      <c r="K12" s="122">
        <f t="shared" si="1"/>
        <v>3.1440889081002377</v>
      </c>
      <c r="L12" s="122">
        <f t="shared" si="1"/>
        <v>2.309907904304976</v>
      </c>
      <c r="M12" s="122">
        <f t="shared" si="1"/>
        <v>2.192941632010246</v>
      </c>
    </row>
    <row r="13" spans="1:13" ht="12" customHeight="1">
      <c r="A13" s="112" t="s">
        <v>70</v>
      </c>
      <c r="B13" s="217">
        <v>3828</v>
      </c>
      <c r="C13" s="217">
        <v>5259</v>
      </c>
      <c r="D13" s="217">
        <v>6474</v>
      </c>
      <c r="E13" s="217">
        <v>6508</v>
      </c>
      <c r="F13" s="217">
        <f t="shared" si="2"/>
        <v>22069</v>
      </c>
      <c r="G13" s="187">
        <f t="shared" si="3"/>
        <v>0.3738244514106583</v>
      </c>
      <c r="H13" s="187">
        <f t="shared" si="0"/>
        <v>0.23103251568739305</v>
      </c>
      <c r="I13" s="187">
        <f t="shared" si="0"/>
        <v>0.005251776336113685</v>
      </c>
      <c r="J13" s="122">
        <f t="shared" si="1"/>
        <v>2.5467706309710727</v>
      </c>
      <c r="K13" s="122">
        <f t="shared" si="1"/>
        <v>2.9910932647791517</v>
      </c>
      <c r="L13" s="122">
        <f t="shared" si="1"/>
        <v>2.6300288027559646</v>
      </c>
      <c r="M13" s="122">
        <f t="shared" si="1"/>
        <v>2.423032961141372</v>
      </c>
    </row>
    <row r="14" spans="1:13" ht="12" customHeight="1">
      <c r="A14" s="112" t="s">
        <v>118</v>
      </c>
      <c r="B14" s="217">
        <v>3712</v>
      </c>
      <c r="C14" s="217">
        <v>4317</v>
      </c>
      <c r="D14" s="217">
        <v>5721</v>
      </c>
      <c r="E14" s="217">
        <v>6491</v>
      </c>
      <c r="F14" s="217">
        <f t="shared" si="2"/>
        <v>20241</v>
      </c>
      <c r="G14" s="187">
        <f t="shared" si="3"/>
        <v>0.16298491379310345</v>
      </c>
      <c r="H14" s="187">
        <f t="shared" si="0"/>
        <v>0.325225851285615</v>
      </c>
      <c r="I14" s="187">
        <f t="shared" si="0"/>
        <v>0.13459185457087922</v>
      </c>
      <c r="J14" s="122">
        <f t="shared" si="1"/>
        <v>2.4695957633658887</v>
      </c>
      <c r="K14" s="122">
        <f t="shared" si="1"/>
        <v>2.4553241346361663</v>
      </c>
      <c r="L14" s="122">
        <f t="shared" si="1"/>
        <v>2.3241264721295756</v>
      </c>
      <c r="M14" s="122">
        <f t="shared" si="1"/>
        <v>2.4167035880099332</v>
      </c>
    </row>
    <row r="15" spans="1:13" ht="12" customHeight="1">
      <c r="A15" s="112" t="s">
        <v>62</v>
      </c>
      <c r="B15" s="217">
        <v>4798</v>
      </c>
      <c r="C15" s="217">
        <v>5062</v>
      </c>
      <c r="D15" s="217">
        <v>5399</v>
      </c>
      <c r="E15" s="217">
        <v>4598</v>
      </c>
      <c r="F15" s="217">
        <f t="shared" si="2"/>
        <v>19857</v>
      </c>
      <c r="G15" s="187">
        <f t="shared" si="3"/>
        <v>0.05502292621925802</v>
      </c>
      <c r="H15" s="187">
        <f t="shared" si="0"/>
        <v>0.06657447649150533</v>
      </c>
      <c r="I15" s="187">
        <f t="shared" si="0"/>
        <v>-0.148360807556955</v>
      </c>
      <c r="J15" s="122">
        <f t="shared" si="1"/>
        <v>3.192112196290284</v>
      </c>
      <c r="K15" s="122">
        <f t="shared" si="1"/>
        <v>2.8790481282205866</v>
      </c>
      <c r="L15" s="122">
        <f t="shared" si="1"/>
        <v>2.193315648143258</v>
      </c>
      <c r="M15" s="122">
        <f t="shared" si="1"/>
        <v>1.7119092740209019</v>
      </c>
    </row>
    <row r="16" spans="1:13" ht="12" customHeight="1">
      <c r="A16" s="112" t="s">
        <v>53</v>
      </c>
      <c r="B16" s="217">
        <v>5042</v>
      </c>
      <c r="C16" s="217">
        <v>4054</v>
      </c>
      <c r="D16" s="217">
        <v>4076</v>
      </c>
      <c r="E16" s="217">
        <v>4035</v>
      </c>
      <c r="F16" s="217">
        <f t="shared" si="2"/>
        <v>17207</v>
      </c>
      <c r="G16" s="187">
        <f t="shared" si="3"/>
        <v>-0.19595398651328838</v>
      </c>
      <c r="H16" s="187">
        <f t="shared" si="0"/>
        <v>0.005426739023186976</v>
      </c>
      <c r="I16" s="187">
        <f t="shared" si="0"/>
        <v>-0.010058881256133464</v>
      </c>
      <c r="J16" s="122">
        <f t="shared" si="1"/>
        <v>3.354445538494292</v>
      </c>
      <c r="K16" s="122">
        <f t="shared" si="1"/>
        <v>2.3057410335452904</v>
      </c>
      <c r="L16" s="122">
        <f t="shared" si="1"/>
        <v>1.6558537843733876</v>
      </c>
      <c r="M16" s="122">
        <f t="shared" si="1"/>
        <v>1.5022953285503131</v>
      </c>
    </row>
    <row r="17" spans="1:13" ht="12" customHeight="1">
      <c r="A17" s="112" t="s">
        <v>73</v>
      </c>
      <c r="B17" s="217">
        <v>4414</v>
      </c>
      <c r="C17" s="217">
        <v>4095</v>
      </c>
      <c r="D17" s="217">
        <v>3786</v>
      </c>
      <c r="E17" s="217">
        <v>4731</v>
      </c>
      <c r="F17" s="217">
        <f t="shared" si="2"/>
        <v>17026</v>
      </c>
      <c r="G17" s="187">
        <f t="shared" si="3"/>
        <v>-0.07227004984141368</v>
      </c>
      <c r="H17" s="187">
        <f t="shared" si="0"/>
        <v>-0.07545787545787545</v>
      </c>
      <c r="I17" s="187">
        <f t="shared" si="0"/>
        <v>0.24960380348652933</v>
      </c>
      <c r="J17" s="122">
        <f t="shared" si="1"/>
        <v>2.936636772493813</v>
      </c>
      <c r="K17" s="122">
        <f t="shared" si="1"/>
        <v>2.3290600721183923</v>
      </c>
      <c r="L17" s="122">
        <f t="shared" si="1"/>
        <v>1.538042793826704</v>
      </c>
      <c r="M17" s="122">
        <f t="shared" si="1"/>
        <v>1.761427310872746</v>
      </c>
    </row>
    <row r="18" spans="1:13" ht="12" customHeight="1">
      <c r="A18" s="112" t="s">
        <v>108</v>
      </c>
      <c r="B18" s="217">
        <v>2105</v>
      </c>
      <c r="C18" s="217">
        <v>3351</v>
      </c>
      <c r="D18" s="217">
        <v>5974</v>
      </c>
      <c r="E18" s="217">
        <v>5120</v>
      </c>
      <c r="F18" s="217">
        <f t="shared" si="2"/>
        <v>16550</v>
      </c>
      <c r="G18" s="187">
        <f t="shared" si="3"/>
        <v>0.5919239904988124</v>
      </c>
      <c r="H18" s="187">
        <f t="shared" si="0"/>
        <v>0.7827514174873172</v>
      </c>
      <c r="I18" s="187">
        <f t="shared" si="0"/>
        <v>-0.14295279544693673</v>
      </c>
      <c r="J18" s="122">
        <f t="shared" si="1"/>
        <v>1.4004577268009686</v>
      </c>
      <c r="K18" s="122">
        <f t="shared" si="1"/>
        <v>1.90590483557234</v>
      </c>
      <c r="L18" s="122">
        <f t="shared" si="1"/>
        <v>2.4269064052616827</v>
      </c>
      <c r="M18" s="122">
        <f t="shared" si="1"/>
        <v>1.9062582607627265</v>
      </c>
    </row>
    <row r="19" spans="1:13" ht="12">
      <c r="A19" s="125" t="s">
        <v>56</v>
      </c>
      <c r="B19" s="217">
        <v>1144</v>
      </c>
      <c r="C19" s="217">
        <v>2967</v>
      </c>
      <c r="D19" s="217">
        <v>5490</v>
      </c>
      <c r="E19" s="217">
        <v>6116</v>
      </c>
      <c r="F19" s="217">
        <f t="shared" si="2"/>
        <v>15717</v>
      </c>
      <c r="G19" s="187">
        <f t="shared" si="3"/>
        <v>1.5935314685314685</v>
      </c>
      <c r="H19" s="187">
        <f t="shared" si="0"/>
        <v>0.8503538928210314</v>
      </c>
      <c r="I19" s="187">
        <f t="shared" si="0"/>
        <v>0.11402550091074681</v>
      </c>
      <c r="J19" s="122">
        <f t="shared" si="1"/>
        <v>0.7611038667269873</v>
      </c>
      <c r="K19" s="122">
        <f t="shared" si="1"/>
        <v>1.6875021328388937</v>
      </c>
      <c r="L19" s="122">
        <f t="shared" si="1"/>
        <v>2.2302839244872175</v>
      </c>
      <c r="M19" s="122">
        <f t="shared" si="1"/>
        <v>2.277085063051726</v>
      </c>
    </row>
    <row r="20" spans="1:13" ht="12" customHeight="1">
      <c r="A20" s="112" t="s">
        <v>106</v>
      </c>
      <c r="B20" s="217">
        <v>2958</v>
      </c>
      <c r="C20" s="217">
        <v>3834</v>
      </c>
      <c r="D20" s="217">
        <v>3704</v>
      </c>
      <c r="E20" s="217">
        <v>3642</v>
      </c>
      <c r="F20" s="217">
        <f t="shared" si="2"/>
        <v>14138</v>
      </c>
      <c r="G20" s="187">
        <f t="shared" si="3"/>
        <v>0.2961460446247465</v>
      </c>
      <c r="H20" s="187">
        <f t="shared" si="0"/>
        <v>-0.03390714658320292</v>
      </c>
      <c r="I20" s="187">
        <f t="shared" si="0"/>
        <v>-0.01673866090712743</v>
      </c>
      <c r="J20" s="122">
        <f t="shared" si="1"/>
        <v>1.9679591239321927</v>
      </c>
      <c r="K20" s="122">
        <f t="shared" si="1"/>
        <v>2.180614485104253</v>
      </c>
      <c r="L20" s="122">
        <f t="shared" si="1"/>
        <v>1.504730720637642</v>
      </c>
      <c r="M20" s="122">
        <f t="shared" si="1"/>
        <v>1.3559751143941114</v>
      </c>
    </row>
    <row r="21" spans="1:13" ht="12">
      <c r="A21" s="125" t="s">
        <v>129</v>
      </c>
      <c r="B21" s="217">
        <v>2427</v>
      </c>
      <c r="C21" s="217">
        <v>4147</v>
      </c>
      <c r="D21" s="217">
        <v>3872</v>
      </c>
      <c r="E21" s="217">
        <v>2967</v>
      </c>
      <c r="F21" s="217">
        <f t="shared" si="2"/>
        <v>13413</v>
      </c>
      <c r="G21" s="187">
        <f t="shared" si="3"/>
        <v>0.7086938607334158</v>
      </c>
      <c r="H21" s="187">
        <f t="shared" si="0"/>
        <v>-0.06631299734748011</v>
      </c>
      <c r="I21" s="187">
        <f t="shared" si="0"/>
        <v>-0.2337293388429752</v>
      </c>
      <c r="J21" s="122">
        <f t="shared" si="1"/>
        <v>1.6146845144636348</v>
      </c>
      <c r="K21" s="122">
        <f t="shared" si="1"/>
        <v>2.358635438113547</v>
      </c>
      <c r="L21" s="122">
        <f t="shared" si="1"/>
        <v>1.5729798461957205</v>
      </c>
      <c r="M21" s="122">
        <f t="shared" si="1"/>
        <v>1.104661769469338</v>
      </c>
    </row>
    <row r="22" spans="1:13" ht="12" customHeight="1">
      <c r="A22" s="112" t="s">
        <v>64</v>
      </c>
      <c r="B22" s="217">
        <v>2126</v>
      </c>
      <c r="C22" s="217">
        <v>2225</v>
      </c>
      <c r="D22" s="217">
        <v>3629</v>
      </c>
      <c r="E22" s="217">
        <v>4825</v>
      </c>
      <c r="F22" s="217">
        <f t="shared" si="2"/>
        <v>12805</v>
      </c>
      <c r="G22" s="187">
        <f t="shared" si="3"/>
        <v>0.04656632173095014</v>
      </c>
      <c r="H22" s="187">
        <f t="shared" si="0"/>
        <v>0.6310112359550561</v>
      </c>
      <c r="I22" s="187">
        <f t="shared" si="0"/>
        <v>0.32956737393221275</v>
      </c>
      <c r="J22" s="122">
        <f t="shared" si="1"/>
        <v>1.4144290390398382</v>
      </c>
      <c r="K22" s="122">
        <f t="shared" si="1"/>
        <v>1.2654844103695784</v>
      </c>
      <c r="L22" s="122">
        <f t="shared" si="1"/>
        <v>1.4742623610134995</v>
      </c>
      <c r="M22" s="122">
        <f t="shared" si="1"/>
        <v>1.796425021128937</v>
      </c>
    </row>
    <row r="23" spans="1:13" ht="12" customHeight="1">
      <c r="A23" s="112" t="s">
        <v>149</v>
      </c>
      <c r="B23" s="217">
        <v>2121</v>
      </c>
      <c r="C23" s="217">
        <v>2829</v>
      </c>
      <c r="D23" s="217">
        <v>3417</v>
      </c>
      <c r="E23" s="217">
        <v>3720</v>
      </c>
      <c r="F23" s="217">
        <f t="shared" si="2"/>
        <v>12087</v>
      </c>
      <c r="G23" s="187">
        <f t="shared" si="3"/>
        <v>0.3338048090523338</v>
      </c>
      <c r="H23" s="187">
        <f t="shared" si="0"/>
        <v>0.20784729586426298</v>
      </c>
      <c r="I23" s="187">
        <f t="shared" si="0"/>
        <v>0.08867427568042142</v>
      </c>
      <c r="J23" s="122">
        <f t="shared" si="1"/>
        <v>1.4111025361258216</v>
      </c>
      <c r="K23" s="122">
        <f t="shared" si="1"/>
        <v>1.6090136615440616</v>
      </c>
      <c r="L23" s="122">
        <f t="shared" si="1"/>
        <v>1.3881384644759238</v>
      </c>
      <c r="M23" s="122">
        <f t="shared" si="1"/>
        <v>1.3850157675854187</v>
      </c>
    </row>
    <row r="24" spans="1:13" ht="12" customHeight="1">
      <c r="A24" s="112" t="s">
        <v>136</v>
      </c>
      <c r="B24" s="217">
        <v>1901</v>
      </c>
      <c r="C24" s="217">
        <v>2154</v>
      </c>
      <c r="D24" s="217">
        <v>2775</v>
      </c>
      <c r="E24" s="217">
        <v>3726</v>
      </c>
      <c r="F24" s="217">
        <f t="shared" si="2"/>
        <v>10556</v>
      </c>
      <c r="G24" s="187">
        <f t="shared" si="3"/>
        <v>0.13308784850078906</v>
      </c>
      <c r="H24" s="187">
        <f t="shared" si="0"/>
        <v>0.2883008356545961</v>
      </c>
      <c r="I24" s="187">
        <f t="shared" si="0"/>
        <v>0.3427027027027027</v>
      </c>
      <c r="J24" s="122">
        <f t="shared" si="1"/>
        <v>1.2647364079090933</v>
      </c>
      <c r="K24" s="122">
        <f t="shared" si="1"/>
        <v>1.2251026606454254</v>
      </c>
      <c r="L24" s="122">
        <f t="shared" si="1"/>
        <v>1.1273293060932656</v>
      </c>
      <c r="M24" s="122">
        <f t="shared" si="1"/>
        <v>1.38724966398475</v>
      </c>
    </row>
    <row r="25" spans="1:13" ht="12" customHeight="1">
      <c r="A25" s="112" t="s">
        <v>105</v>
      </c>
      <c r="B25" s="217">
        <v>1803</v>
      </c>
      <c r="C25" s="217">
        <v>2029</v>
      </c>
      <c r="D25" s="217">
        <v>2318</v>
      </c>
      <c r="E25" s="217">
        <v>3015</v>
      </c>
      <c r="F25" s="217">
        <f t="shared" si="2"/>
        <v>9165</v>
      </c>
      <c r="G25" s="187">
        <f t="shared" si="3"/>
        <v>0.12534664448141986</v>
      </c>
      <c r="H25" s="187">
        <f t="shared" si="0"/>
        <v>0.14243469689502217</v>
      </c>
      <c r="I25" s="187">
        <f t="shared" si="0"/>
        <v>0.30069025021570317</v>
      </c>
      <c r="J25" s="122">
        <f t="shared" si="1"/>
        <v>1.199536950794369</v>
      </c>
      <c r="K25" s="122">
        <f t="shared" si="1"/>
        <v>1.1540080308493819</v>
      </c>
      <c r="L25" s="122">
        <f t="shared" si="1"/>
        <v>0.9416754347834918</v>
      </c>
      <c r="M25" s="122">
        <f t="shared" si="1"/>
        <v>1.1225329406639883</v>
      </c>
    </row>
    <row r="26" spans="1:13" ht="12">
      <c r="A26" s="125" t="s">
        <v>54</v>
      </c>
      <c r="B26" s="217">
        <v>2079</v>
      </c>
      <c r="C26" s="217">
        <v>2316</v>
      </c>
      <c r="D26" s="217">
        <v>2041</v>
      </c>
      <c r="E26" s="217">
        <v>1960</v>
      </c>
      <c r="F26" s="217">
        <f t="shared" si="2"/>
        <v>8396</v>
      </c>
      <c r="G26" s="187">
        <f t="shared" si="3"/>
        <v>0.113997113997114</v>
      </c>
      <c r="H26" s="187">
        <f t="shared" si="0"/>
        <v>-0.1187392055267703</v>
      </c>
      <c r="I26" s="187">
        <f t="shared" si="0"/>
        <v>-0.03968642822146007</v>
      </c>
      <c r="J26" s="122">
        <f t="shared" si="1"/>
        <v>1.3831599116480826</v>
      </c>
      <c r="K26" s="122">
        <f t="shared" si="1"/>
        <v>1.3172413008610981</v>
      </c>
      <c r="L26" s="122">
        <f t="shared" si="1"/>
        <v>0.8291456265716596</v>
      </c>
      <c r="M26" s="122">
        <f t="shared" si="1"/>
        <v>0.7297394904482313</v>
      </c>
    </row>
    <row r="27" spans="1:13" ht="12" customHeight="1">
      <c r="A27" s="112" t="s">
        <v>61</v>
      </c>
      <c r="B27" s="217">
        <v>2067</v>
      </c>
      <c r="C27" s="217">
        <v>1977</v>
      </c>
      <c r="D27" s="217">
        <v>2188</v>
      </c>
      <c r="E27" s="217">
        <v>2058</v>
      </c>
      <c r="F27" s="217">
        <f t="shared" si="2"/>
        <v>8290</v>
      </c>
      <c r="G27" s="187">
        <f t="shared" si="3"/>
        <v>-0.04354136429608128</v>
      </c>
      <c r="H27" s="187">
        <f t="shared" si="0"/>
        <v>0.10672736469398078</v>
      </c>
      <c r="I27" s="187">
        <f t="shared" si="0"/>
        <v>-0.05941499085923217</v>
      </c>
      <c r="J27" s="122">
        <f t="shared" si="1"/>
        <v>1.3751763046544427</v>
      </c>
      <c r="K27" s="122">
        <f t="shared" si="1"/>
        <v>1.1244326648542275</v>
      </c>
      <c r="L27" s="122">
        <f t="shared" si="1"/>
        <v>0.8888636114349785</v>
      </c>
      <c r="M27" s="122">
        <f t="shared" si="1"/>
        <v>0.7662264649706428</v>
      </c>
    </row>
    <row r="28" spans="1:13" ht="12" customHeight="1">
      <c r="A28" s="112" t="s">
        <v>119</v>
      </c>
      <c r="B28" s="217">
        <v>2068</v>
      </c>
      <c r="C28" s="217">
        <v>1592</v>
      </c>
      <c r="D28" s="217">
        <v>2081</v>
      </c>
      <c r="E28" s="217">
        <v>2254</v>
      </c>
      <c r="F28" s="217">
        <f t="shared" si="2"/>
        <v>7995</v>
      </c>
      <c r="G28" s="187">
        <f t="shared" si="3"/>
        <v>-0.23017408123791103</v>
      </c>
      <c r="H28" s="187">
        <f t="shared" si="0"/>
        <v>0.3071608040201005</v>
      </c>
      <c r="I28" s="187">
        <f t="shared" si="0"/>
        <v>0.08313310908217203</v>
      </c>
      <c r="J28" s="122">
        <f t="shared" si="1"/>
        <v>1.3758416052372462</v>
      </c>
      <c r="K28" s="122">
        <f t="shared" si="1"/>
        <v>0.905461205082413</v>
      </c>
      <c r="L28" s="122">
        <f t="shared" si="1"/>
        <v>0.8453954183712021</v>
      </c>
      <c r="M28" s="122">
        <f t="shared" si="1"/>
        <v>0.8392004140154661</v>
      </c>
    </row>
    <row r="29" spans="1:13" ht="12" customHeight="1">
      <c r="A29" s="112" t="s">
        <v>134</v>
      </c>
      <c r="B29" s="217">
        <v>2424</v>
      </c>
      <c r="C29" s="217">
        <v>2094</v>
      </c>
      <c r="D29" s="217">
        <v>1686</v>
      </c>
      <c r="E29" s="217">
        <v>1653</v>
      </c>
      <c r="F29" s="217">
        <f t="shared" si="2"/>
        <v>7857</v>
      </c>
      <c r="G29" s="187">
        <f t="shared" si="3"/>
        <v>-0.13613861386138615</v>
      </c>
      <c r="H29" s="187">
        <f t="shared" si="0"/>
        <v>-0.19484240687679083</v>
      </c>
      <c r="I29" s="187">
        <f t="shared" si="0"/>
        <v>-0.019572953736654804</v>
      </c>
      <c r="J29" s="122">
        <f t="shared" si="1"/>
        <v>1.6126886127152247</v>
      </c>
      <c r="K29" s="122">
        <f t="shared" si="1"/>
        <v>1.1909772383433244</v>
      </c>
      <c r="L29" s="122">
        <f t="shared" si="1"/>
        <v>0.6849287243507193</v>
      </c>
      <c r="M29" s="122">
        <f t="shared" si="1"/>
        <v>0.6154384580157788</v>
      </c>
    </row>
    <row r="30" spans="1:13" ht="12" customHeight="1">
      <c r="A30" s="112" t="s">
        <v>86</v>
      </c>
      <c r="B30" s="217">
        <v>1191</v>
      </c>
      <c r="C30" s="217">
        <v>1721</v>
      </c>
      <c r="D30" s="217">
        <v>2635</v>
      </c>
      <c r="E30" s="217">
        <v>2191</v>
      </c>
      <c r="F30" s="217">
        <f t="shared" si="2"/>
        <v>7738</v>
      </c>
      <c r="G30" s="187">
        <f t="shared" si="3"/>
        <v>0.4450041981528128</v>
      </c>
      <c r="H30" s="187">
        <f t="shared" si="0"/>
        <v>0.5310865775711795</v>
      </c>
      <c r="I30" s="187">
        <f t="shared" si="0"/>
        <v>-0.1685009487666034</v>
      </c>
      <c r="J30" s="122">
        <f t="shared" si="1"/>
        <v>0.792372994118743</v>
      </c>
      <c r="K30" s="122">
        <f t="shared" si="1"/>
        <v>0.9788308630319301</v>
      </c>
      <c r="L30" s="122">
        <f t="shared" si="1"/>
        <v>1.0704550347948667</v>
      </c>
      <c r="M30" s="122">
        <f t="shared" si="1"/>
        <v>0.8157445018224873</v>
      </c>
    </row>
    <row r="31" spans="1:13" ht="12" customHeight="1">
      <c r="A31" s="112" t="s">
        <v>137</v>
      </c>
      <c r="B31" s="217">
        <v>1159</v>
      </c>
      <c r="C31" s="217">
        <v>1345</v>
      </c>
      <c r="D31" s="217">
        <v>1930</v>
      </c>
      <c r="E31" s="217">
        <v>2652</v>
      </c>
      <c r="F31" s="217">
        <f t="shared" si="2"/>
        <v>7086</v>
      </c>
      <c r="G31" s="187">
        <f t="shared" si="3"/>
        <v>0.16048317515099222</v>
      </c>
      <c r="H31" s="187">
        <f t="shared" si="0"/>
        <v>0.4349442379182156</v>
      </c>
      <c r="I31" s="187">
        <f t="shared" si="0"/>
        <v>0.37409326424870465</v>
      </c>
      <c r="J31" s="122">
        <f t="shared" si="1"/>
        <v>0.7710833754690369</v>
      </c>
      <c r="K31" s="122">
        <f t="shared" si="1"/>
        <v>0.7649782166054305</v>
      </c>
      <c r="L31" s="122">
        <f t="shared" si="1"/>
        <v>0.7840524543279289</v>
      </c>
      <c r="M31" s="122">
        <f t="shared" si="1"/>
        <v>0.9873822085044436</v>
      </c>
    </row>
    <row r="32" spans="1:13" ht="24">
      <c r="A32" s="125" t="s">
        <v>193</v>
      </c>
      <c r="B32" s="217">
        <v>1894</v>
      </c>
      <c r="C32" s="217">
        <v>1234</v>
      </c>
      <c r="D32" s="217">
        <v>1778</v>
      </c>
      <c r="E32" s="217">
        <v>1977</v>
      </c>
      <c r="F32" s="217">
        <f t="shared" si="2"/>
        <v>6883</v>
      </c>
      <c r="G32" s="187">
        <f t="shared" si="3"/>
        <v>-0.3484688489968321</v>
      </c>
      <c r="H32" s="187">
        <f t="shared" si="0"/>
        <v>0.44084278768233387</v>
      </c>
      <c r="I32" s="187">
        <f t="shared" si="0"/>
        <v>0.11192350956130484</v>
      </c>
      <c r="J32" s="122">
        <f t="shared" si="1"/>
        <v>1.2600793038294702</v>
      </c>
      <c r="K32" s="122">
        <f t="shared" si="1"/>
        <v>0.7018461853465436</v>
      </c>
      <c r="L32" s="122">
        <f t="shared" si="1"/>
        <v>0.7223032454896672</v>
      </c>
      <c r="M32" s="122">
        <f t="shared" si="1"/>
        <v>0.73606886357967</v>
      </c>
    </row>
    <row r="33" spans="1:13" ht="12" customHeight="1">
      <c r="A33" s="112" t="s">
        <v>55</v>
      </c>
      <c r="B33" s="217">
        <v>1644</v>
      </c>
      <c r="C33" s="217">
        <v>1668</v>
      </c>
      <c r="D33" s="217">
        <v>1716</v>
      </c>
      <c r="E33" s="217">
        <v>1819</v>
      </c>
      <c r="F33" s="217">
        <f t="shared" si="2"/>
        <v>6847</v>
      </c>
      <c r="G33" s="187">
        <f t="shared" si="3"/>
        <v>0.014598540145985401</v>
      </c>
      <c r="H33" s="187">
        <f t="shared" si="0"/>
        <v>0.02877697841726619</v>
      </c>
      <c r="I33" s="187">
        <f t="shared" si="0"/>
        <v>0.060023310023310024</v>
      </c>
      <c r="J33" s="122">
        <f t="shared" si="1"/>
        <v>1.0937541581286425</v>
      </c>
      <c r="K33" s="122">
        <f t="shared" si="1"/>
        <v>0.9486867399984075</v>
      </c>
      <c r="L33" s="122">
        <f t="shared" si="1"/>
        <v>0.6971160682003762</v>
      </c>
      <c r="M33" s="122">
        <f t="shared" si="1"/>
        <v>0.6772429250639452</v>
      </c>
    </row>
    <row r="34" spans="1:13" ht="12" customHeight="1">
      <c r="A34" s="112" t="s">
        <v>153</v>
      </c>
      <c r="B34" s="217">
        <v>1433</v>
      </c>
      <c r="C34" s="217">
        <v>1578</v>
      </c>
      <c r="D34" s="217">
        <v>1609</v>
      </c>
      <c r="E34" s="217">
        <v>2187</v>
      </c>
      <c r="F34" s="217">
        <f t="shared" si="2"/>
        <v>6807</v>
      </c>
      <c r="G34" s="187">
        <f t="shared" si="3"/>
        <v>0.10118632240055828</v>
      </c>
      <c r="H34" s="187">
        <f t="shared" si="0"/>
        <v>0.01964512040557668</v>
      </c>
      <c r="I34" s="187">
        <f t="shared" si="0"/>
        <v>0.35922933499067744</v>
      </c>
      <c r="J34" s="122">
        <f t="shared" si="1"/>
        <v>0.953375735157144</v>
      </c>
      <c r="K34" s="122">
        <f t="shared" si="1"/>
        <v>0.897498606545256</v>
      </c>
      <c r="L34" s="122">
        <f t="shared" si="1"/>
        <v>0.6536478751365998</v>
      </c>
      <c r="M34" s="122">
        <f t="shared" si="1"/>
        <v>0.8142552375562664</v>
      </c>
    </row>
    <row r="35" spans="1:13" ht="12" customHeight="1">
      <c r="A35" s="112" t="s">
        <v>63</v>
      </c>
      <c r="B35" s="217">
        <v>1994</v>
      </c>
      <c r="C35" s="217">
        <v>1635</v>
      </c>
      <c r="D35" s="217">
        <v>1565</v>
      </c>
      <c r="E35" s="217">
        <v>1598</v>
      </c>
      <c r="F35" s="217">
        <f t="shared" si="2"/>
        <v>6792</v>
      </c>
      <c r="G35" s="187">
        <f t="shared" si="3"/>
        <v>-0.18004012036108324</v>
      </c>
      <c r="H35" s="187">
        <f t="shared" si="0"/>
        <v>-0.04281345565749235</v>
      </c>
      <c r="I35" s="187">
        <f t="shared" si="0"/>
        <v>0.021086261980830672</v>
      </c>
      <c r="J35" s="122">
        <f t="shared" si="1"/>
        <v>1.3266093621098012</v>
      </c>
      <c r="K35" s="122">
        <f t="shared" si="1"/>
        <v>0.929917757732252</v>
      </c>
      <c r="L35" s="122">
        <f t="shared" si="1"/>
        <v>0.635773104157103</v>
      </c>
      <c r="M35" s="122">
        <f t="shared" si="1"/>
        <v>0.5949610743552417</v>
      </c>
    </row>
    <row r="36" spans="1:13" ht="12" customHeight="1">
      <c r="A36" s="112" t="s">
        <v>80</v>
      </c>
      <c r="B36" s="217">
        <v>1797</v>
      </c>
      <c r="C36" s="217">
        <v>1493</v>
      </c>
      <c r="D36" s="217">
        <v>1607</v>
      </c>
      <c r="E36" s="217">
        <v>1525</v>
      </c>
      <c r="F36" s="217">
        <f t="shared" si="2"/>
        <v>6422</v>
      </c>
      <c r="G36" s="187">
        <f t="shared" si="3"/>
        <v>-0.16917084028937118</v>
      </c>
      <c r="H36" s="187">
        <f t="shared" si="0"/>
        <v>0.07635632953784327</v>
      </c>
      <c r="I36" s="187">
        <f t="shared" si="0"/>
        <v>-0.05102675793403858</v>
      </c>
      <c r="J36" s="122">
        <f t="shared" si="1"/>
        <v>1.1955451472975491</v>
      </c>
      <c r="K36" s="122">
        <f t="shared" si="1"/>
        <v>0.8491542582839462</v>
      </c>
      <c r="L36" s="122">
        <f t="shared" si="1"/>
        <v>0.6528353855466227</v>
      </c>
      <c r="M36" s="122">
        <f t="shared" si="1"/>
        <v>0.5677820014967105</v>
      </c>
    </row>
    <row r="37" spans="1:13" ht="12" customHeight="1">
      <c r="A37" s="112" t="s">
        <v>52</v>
      </c>
      <c r="B37" s="217">
        <v>1716</v>
      </c>
      <c r="C37" s="217">
        <v>1473</v>
      </c>
      <c r="D37" s="217">
        <v>1284</v>
      </c>
      <c r="E37" s="217">
        <v>1558</v>
      </c>
      <c r="F37" s="217">
        <f t="shared" si="2"/>
        <v>6031</v>
      </c>
      <c r="G37" s="187">
        <f t="shared" si="3"/>
        <v>-0.14160839160839161</v>
      </c>
      <c r="H37" s="187">
        <f t="shared" si="0"/>
        <v>-0.12830957230142567</v>
      </c>
      <c r="I37" s="187">
        <f t="shared" si="0"/>
        <v>0.21339563862928349</v>
      </c>
      <c r="J37" s="122">
        <f t="shared" si="1"/>
        <v>1.1416558000904808</v>
      </c>
      <c r="K37" s="122">
        <f t="shared" si="1"/>
        <v>0.8377791175165792</v>
      </c>
      <c r="L37" s="122">
        <f t="shared" si="1"/>
        <v>0.5216183167653164</v>
      </c>
      <c r="M37" s="122">
        <f t="shared" si="1"/>
        <v>0.5800684316930329</v>
      </c>
    </row>
    <row r="38" spans="1:13" ht="12" customHeight="1">
      <c r="A38" s="112" t="s">
        <v>67</v>
      </c>
      <c r="B38" s="217">
        <v>1699</v>
      </c>
      <c r="C38" s="217">
        <v>1451</v>
      </c>
      <c r="D38" s="217">
        <v>1416</v>
      </c>
      <c r="E38" s="217">
        <v>1331</v>
      </c>
      <c r="F38" s="217">
        <f t="shared" si="2"/>
        <v>5897</v>
      </c>
      <c r="G38" s="187">
        <f t="shared" si="3"/>
        <v>-0.14596821659799883</v>
      </c>
      <c r="H38" s="187">
        <f t="shared" si="0"/>
        <v>-0.024121295658166782</v>
      </c>
      <c r="I38" s="187">
        <f t="shared" si="0"/>
        <v>-0.06002824858757062</v>
      </c>
      <c r="J38" s="122">
        <f t="shared" si="1"/>
        <v>1.1303456901828246</v>
      </c>
      <c r="K38" s="122">
        <f t="shared" si="1"/>
        <v>0.8252664626724755</v>
      </c>
      <c r="L38" s="122">
        <f t="shared" si="1"/>
        <v>0.5752426297038069</v>
      </c>
      <c r="M38" s="122">
        <f t="shared" si="1"/>
        <v>0.49555268458499785</v>
      </c>
    </row>
    <row r="39" spans="1:13" ht="12" customHeight="1">
      <c r="A39" s="112" t="s">
        <v>82</v>
      </c>
      <c r="B39" s="217">
        <v>1057</v>
      </c>
      <c r="C39" s="217">
        <v>1205</v>
      </c>
      <c r="D39" s="217">
        <v>1510</v>
      </c>
      <c r="E39" s="217">
        <v>1490</v>
      </c>
      <c r="F39" s="217">
        <f t="shared" si="2"/>
        <v>5262</v>
      </c>
      <c r="G39" s="187">
        <f t="shared" si="3"/>
        <v>0.1400189214758751</v>
      </c>
      <c r="H39" s="187">
        <f t="shared" si="0"/>
        <v>0.25311203319502074</v>
      </c>
      <c r="I39" s="187">
        <f t="shared" si="0"/>
        <v>-0.013245033112582781</v>
      </c>
      <c r="J39" s="122">
        <f t="shared" si="1"/>
        <v>0.7032227160230992</v>
      </c>
      <c r="K39" s="122">
        <f t="shared" si="1"/>
        <v>0.6853522312338615</v>
      </c>
      <c r="L39" s="122">
        <f t="shared" si="1"/>
        <v>0.613429640432732</v>
      </c>
      <c r="M39" s="122">
        <f t="shared" si="1"/>
        <v>0.5547509391672779</v>
      </c>
    </row>
    <row r="40" spans="1:13" ht="12" customHeight="1">
      <c r="A40" s="112" t="s">
        <v>60</v>
      </c>
      <c r="B40" s="217">
        <v>1211</v>
      </c>
      <c r="C40" s="217">
        <v>1145</v>
      </c>
      <c r="D40" s="217">
        <v>1461</v>
      </c>
      <c r="E40" s="217">
        <v>1425</v>
      </c>
      <c r="F40" s="217">
        <f t="shared" si="2"/>
        <v>5242</v>
      </c>
      <c r="G40" s="187">
        <f t="shared" si="3"/>
        <v>-0.054500412881915775</v>
      </c>
      <c r="H40" s="187">
        <f t="shared" si="0"/>
        <v>0.2759825327510917</v>
      </c>
      <c r="I40" s="187">
        <f t="shared" si="0"/>
        <v>-0.024640657084188913</v>
      </c>
      <c r="J40" s="122">
        <f t="shared" si="1"/>
        <v>0.805679005774809</v>
      </c>
      <c r="K40" s="122">
        <f t="shared" si="1"/>
        <v>0.6512268089317605</v>
      </c>
      <c r="L40" s="122">
        <f t="shared" si="1"/>
        <v>0.5935236454782923</v>
      </c>
      <c r="M40" s="122">
        <f t="shared" si="1"/>
        <v>0.5305503948411886</v>
      </c>
    </row>
    <row r="41" spans="1:13" ht="12" customHeight="1">
      <c r="A41" s="112" t="s">
        <v>84</v>
      </c>
      <c r="B41" s="217">
        <v>1248</v>
      </c>
      <c r="C41" s="217">
        <v>1128</v>
      </c>
      <c r="D41" s="217">
        <v>1282</v>
      </c>
      <c r="E41" s="217">
        <v>1279</v>
      </c>
      <c r="F41" s="217">
        <f t="shared" si="2"/>
        <v>4937</v>
      </c>
      <c r="G41" s="187">
        <f t="shared" si="3"/>
        <v>-0.09615384615384616</v>
      </c>
      <c r="H41" s="187">
        <f t="shared" si="0"/>
        <v>0.13652482269503546</v>
      </c>
      <c r="I41" s="187">
        <f t="shared" si="0"/>
        <v>-0.00234009360374415</v>
      </c>
      <c r="J41" s="122">
        <f t="shared" si="1"/>
        <v>0.8302951273385315</v>
      </c>
      <c r="K41" s="122">
        <f t="shared" si="1"/>
        <v>0.6415579392794986</v>
      </c>
      <c r="L41" s="122">
        <f t="shared" si="1"/>
        <v>0.5208058271753393</v>
      </c>
      <c r="M41" s="122">
        <f t="shared" si="1"/>
        <v>0.4761922491241265</v>
      </c>
    </row>
    <row r="42" spans="1:13" ht="12" customHeight="1">
      <c r="A42" s="112" t="s">
        <v>83</v>
      </c>
      <c r="B42" s="217">
        <v>846</v>
      </c>
      <c r="C42" s="217">
        <v>987</v>
      </c>
      <c r="D42" s="217">
        <v>1362</v>
      </c>
      <c r="E42" s="217">
        <v>1558</v>
      </c>
      <c r="F42" s="217">
        <f t="shared" si="2"/>
        <v>4753</v>
      </c>
      <c r="G42" s="187">
        <f t="shared" si="3"/>
        <v>0.16666666666666666</v>
      </c>
      <c r="H42" s="187">
        <f t="shared" si="0"/>
        <v>0.3799392097264438</v>
      </c>
      <c r="I42" s="187">
        <f t="shared" si="0"/>
        <v>0.14390602055800295</v>
      </c>
      <c r="J42" s="122">
        <f t="shared" si="1"/>
        <v>0.5628442930516007</v>
      </c>
      <c r="K42" s="122">
        <f t="shared" si="1"/>
        <v>0.5613631968695613</v>
      </c>
      <c r="L42" s="122">
        <f t="shared" si="1"/>
        <v>0.5533054107744245</v>
      </c>
      <c r="M42" s="122">
        <f t="shared" si="1"/>
        <v>0.5800684316930329</v>
      </c>
    </row>
    <row r="43" spans="1:13" ht="12" customHeight="1">
      <c r="A43" s="112" t="s">
        <v>71</v>
      </c>
      <c r="B43" s="217">
        <v>1138</v>
      </c>
      <c r="C43" s="217">
        <v>988</v>
      </c>
      <c r="D43" s="217">
        <v>1050</v>
      </c>
      <c r="E43" s="217">
        <v>1254</v>
      </c>
      <c r="F43" s="217">
        <f t="shared" si="2"/>
        <v>4430</v>
      </c>
      <c r="G43" s="187">
        <f t="shared" si="3"/>
        <v>-0.13181019332161686</v>
      </c>
      <c r="H43" s="187">
        <f t="shared" si="0"/>
        <v>0.06275303643724696</v>
      </c>
      <c r="I43" s="187">
        <f t="shared" si="0"/>
        <v>0.19428571428571428</v>
      </c>
      <c r="J43" s="122">
        <f t="shared" si="1"/>
        <v>0.7571120632301674</v>
      </c>
      <c r="K43" s="122">
        <f t="shared" si="1"/>
        <v>0.5619319539079296</v>
      </c>
      <c r="L43" s="122">
        <f t="shared" si="1"/>
        <v>0.4265570347379924</v>
      </c>
      <c r="M43" s="122">
        <f t="shared" si="1"/>
        <v>0.46688434746024593</v>
      </c>
    </row>
    <row r="44" spans="1:13" ht="12" customHeight="1">
      <c r="A44" s="112" t="s">
        <v>195</v>
      </c>
      <c r="B44" s="217">
        <v>665</v>
      </c>
      <c r="C44" s="217">
        <v>710</v>
      </c>
      <c r="D44" s="217">
        <v>1281</v>
      </c>
      <c r="E44" s="217">
        <v>1338</v>
      </c>
      <c r="F44" s="217">
        <f t="shared" si="2"/>
        <v>3994</v>
      </c>
      <c r="G44" s="187">
        <f t="shared" si="3"/>
        <v>0.06766917293233082</v>
      </c>
      <c r="H44" s="187">
        <f t="shared" si="0"/>
        <v>0.8042253521126761</v>
      </c>
      <c r="I44" s="187">
        <f t="shared" si="0"/>
        <v>0.04449648711943794</v>
      </c>
      <c r="J44" s="122">
        <f t="shared" si="1"/>
        <v>0.4424248875642015</v>
      </c>
      <c r="K44" s="122">
        <f t="shared" si="1"/>
        <v>0.4038174972415284</v>
      </c>
      <c r="L44" s="122">
        <f t="shared" si="1"/>
        <v>0.5203995823803508</v>
      </c>
      <c r="M44" s="122">
        <f t="shared" si="1"/>
        <v>0.49815889705088445</v>
      </c>
    </row>
    <row r="45" spans="1:13" ht="12" customHeight="1">
      <c r="A45" s="112" t="s">
        <v>268</v>
      </c>
      <c r="B45" s="217">
        <v>503</v>
      </c>
      <c r="C45" s="217">
        <v>850</v>
      </c>
      <c r="D45" s="217">
        <v>1015</v>
      </c>
      <c r="E45" s="217">
        <v>1242</v>
      </c>
      <c r="F45" s="217">
        <f t="shared" si="2"/>
        <v>3610</v>
      </c>
      <c r="G45" s="187">
        <f t="shared" si="3"/>
        <v>0.6898608349900597</v>
      </c>
      <c r="H45" s="187">
        <f t="shared" si="0"/>
        <v>0.19411764705882353</v>
      </c>
      <c r="I45" s="187">
        <f t="shared" si="0"/>
        <v>0.22364532019704433</v>
      </c>
      <c r="J45" s="122">
        <f t="shared" si="1"/>
        <v>0.3346461931500652</v>
      </c>
      <c r="K45" s="122">
        <f t="shared" si="1"/>
        <v>0.4834434826130973</v>
      </c>
      <c r="L45" s="122">
        <f t="shared" si="1"/>
        <v>0.4123384669133927</v>
      </c>
      <c r="M45" s="122">
        <f t="shared" si="1"/>
        <v>0.46241655466158327</v>
      </c>
    </row>
    <row r="46" spans="1:13" ht="12" customHeight="1">
      <c r="A46" s="112" t="s">
        <v>78</v>
      </c>
      <c r="B46" s="217">
        <f>+B47-SUM(B6:B45)</f>
        <v>18654</v>
      </c>
      <c r="C46" s="217">
        <f>+C47-SUM(C6:C45)</f>
        <v>19795</v>
      </c>
      <c r="D46" s="217">
        <f>+D47-SUM(D6:D45)</f>
        <v>22420</v>
      </c>
      <c r="E46" s="217">
        <f>+E47-SUM(E6:E45)</f>
        <v>23396</v>
      </c>
      <c r="F46" s="217">
        <f t="shared" si="2"/>
        <v>84265</v>
      </c>
      <c r="G46" s="187">
        <f t="shared" si="3"/>
        <v>0.06116650584325078</v>
      </c>
      <c r="H46" s="187">
        <f t="shared" si="0"/>
        <v>0.13260924475877747</v>
      </c>
      <c r="I46" s="187">
        <f t="shared" si="0"/>
        <v>0.04353256021409456</v>
      </c>
      <c r="J46" s="122">
        <f t="shared" si="1"/>
        <v>12.410517071612954</v>
      </c>
      <c r="K46" s="122">
        <f t="shared" si="1"/>
        <v>11.258545574501484</v>
      </c>
      <c r="L46" s="122">
        <f t="shared" si="1"/>
        <v>9.10800830364361</v>
      </c>
      <c r="M46" s="122">
        <f t="shared" si="1"/>
        <v>8.710706693125928</v>
      </c>
    </row>
    <row r="47" spans="1:13" ht="12" customHeight="1">
      <c r="A47" s="123" t="s">
        <v>15</v>
      </c>
      <c r="B47" s="218">
        <v>150308</v>
      </c>
      <c r="C47" s="218">
        <v>175822</v>
      </c>
      <c r="D47" s="218">
        <v>246157</v>
      </c>
      <c r="E47" s="218">
        <v>268589</v>
      </c>
      <c r="F47" s="218">
        <f t="shared" si="2"/>
        <v>840876</v>
      </c>
      <c r="G47" s="194">
        <f t="shared" si="3"/>
        <v>0.16974479069643664</v>
      </c>
      <c r="H47" s="194">
        <f t="shared" si="0"/>
        <v>0.4000352629363788</v>
      </c>
      <c r="I47" s="194">
        <f t="shared" si="0"/>
        <v>0.09112883241183473</v>
      </c>
      <c r="J47" s="124">
        <f t="shared" si="1"/>
        <v>100</v>
      </c>
      <c r="K47" s="124">
        <f t="shared" si="1"/>
        <v>100</v>
      </c>
      <c r="L47" s="124">
        <f t="shared" si="1"/>
        <v>100</v>
      </c>
      <c r="M47" s="124">
        <f t="shared" si="1"/>
        <v>100</v>
      </c>
    </row>
    <row r="48" spans="1:13" ht="12" customHeight="1">
      <c r="A48" s="238"/>
      <c r="B48" s="239"/>
      <c r="C48" s="239"/>
      <c r="D48" s="239"/>
      <c r="E48" s="239"/>
      <c r="F48" s="239"/>
      <c r="G48" s="240"/>
      <c r="H48" s="240"/>
      <c r="I48" s="240"/>
      <c r="J48" s="241"/>
      <c r="K48" s="241"/>
      <c r="L48" s="241"/>
      <c r="M48" s="241"/>
    </row>
    <row r="49" spans="1:13" ht="23.25" customHeight="1">
      <c r="A49" s="258" t="s">
        <v>269</v>
      </c>
      <c r="B49" s="258"/>
      <c r="C49" s="258"/>
      <c r="D49" s="258"/>
      <c r="E49" s="258"/>
      <c r="F49" s="258"/>
      <c r="G49" s="258"/>
      <c r="H49" s="258"/>
      <c r="I49" s="258"/>
      <c r="J49" s="258"/>
      <c r="K49" s="73"/>
      <c r="L49" s="73"/>
      <c r="M49" s="73"/>
    </row>
    <row r="50" spans="5:6" ht="12" customHeight="1">
      <c r="E50" s="7"/>
      <c r="F50" s="7"/>
    </row>
    <row r="51" spans="5:6" ht="12" customHeight="1">
      <c r="E51" s="7"/>
      <c r="F51" s="7"/>
    </row>
    <row r="52" spans="5:6" ht="12" customHeight="1">
      <c r="E52" s="7"/>
      <c r="F52" s="7"/>
    </row>
    <row r="53" spans="5:6" ht="12" customHeight="1">
      <c r="E53" s="7"/>
      <c r="F53" s="7"/>
    </row>
    <row r="54" spans="5:6" ht="12" customHeight="1">
      <c r="E54" s="7"/>
      <c r="F54" s="7"/>
    </row>
    <row r="55" spans="5:6" ht="12" customHeight="1">
      <c r="E55" s="7"/>
      <c r="F55" s="7"/>
    </row>
    <row r="56" spans="5:6" ht="12" customHeight="1">
      <c r="E56" s="7"/>
      <c r="F56" s="7"/>
    </row>
    <row r="57" spans="5:6" ht="12" customHeight="1">
      <c r="E57" s="7"/>
      <c r="F57" s="7"/>
    </row>
    <row r="58" spans="5:6" ht="12" customHeight="1">
      <c r="E58" s="7"/>
      <c r="F58" s="7"/>
    </row>
    <row r="59" spans="5:6" ht="12" customHeight="1">
      <c r="E59" s="7"/>
      <c r="F59" s="7"/>
    </row>
    <row r="60" spans="5:6" ht="12" customHeight="1">
      <c r="E60" s="7"/>
      <c r="F60" s="7"/>
    </row>
    <row r="61" spans="5:6" ht="12" customHeight="1">
      <c r="E61" s="7"/>
      <c r="F61" s="7"/>
    </row>
    <row r="62" spans="5:6" ht="12" customHeight="1">
      <c r="E62" s="7"/>
      <c r="F62" s="7"/>
    </row>
    <row r="63" spans="5:6" ht="12" customHeight="1">
      <c r="E63" s="7"/>
      <c r="F63" s="7"/>
    </row>
    <row r="64" spans="5:6" ht="12" customHeight="1">
      <c r="E64" s="7"/>
      <c r="F64" s="7"/>
    </row>
    <row r="65" spans="5:6" ht="12" customHeight="1">
      <c r="E65" s="7"/>
      <c r="F65" s="7"/>
    </row>
    <row r="66" spans="5:6" ht="12" customHeight="1">
      <c r="E66" s="7"/>
      <c r="F66" s="7"/>
    </row>
    <row r="67" spans="5:6" ht="12" customHeight="1">
      <c r="E67" s="7"/>
      <c r="F67" s="7"/>
    </row>
    <row r="68" spans="5:6" ht="12" customHeight="1">
      <c r="E68" s="7"/>
      <c r="F68" s="7"/>
    </row>
    <row r="69" spans="5:6" ht="12" customHeight="1">
      <c r="E69" s="7"/>
      <c r="F69" s="7"/>
    </row>
    <row r="70" spans="5:6" ht="12" customHeight="1">
      <c r="E70" s="7"/>
      <c r="F70" s="7"/>
    </row>
    <row r="71" spans="5:6" ht="12" customHeight="1">
      <c r="E71" s="7"/>
      <c r="F71" s="7"/>
    </row>
    <row r="72" spans="5:6" ht="12" customHeight="1">
      <c r="E72" s="7"/>
      <c r="F72" s="7"/>
    </row>
  </sheetData>
  <sheetProtection/>
  <mergeCells count="1">
    <mergeCell ref="A49:J49"/>
  </mergeCells>
  <printOptions gridLines="1"/>
  <pageMargins left="0.35433070866141736" right="0.35433070866141736" top="0.984251968503937" bottom="0.984251968503937" header="0.5118110236220472" footer="0.5118110236220472"/>
  <pageSetup fitToHeight="0" fitToWidth="1" horizontalDpi="200" verticalDpi="2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2015-03-23T09:30:05Z</dcterms:created>
  <dcterms:modified xsi:type="dcterms:W3CDTF">2015-03-26T13:55:09Z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