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60" windowWidth="20490" windowHeight="7095" tabRatio="608" firstSheet="4" activeTab="5"/>
  </bookViews>
  <sheets>
    <sheet name="GAR13 eq" sheetId="2" state="hidden" r:id="rId1"/>
    <sheet name="GAR13 wd" sheetId="4" state="hidden" r:id="rId2"/>
    <sheet name="Hoja3" sheetId="3" state="hidden" r:id="rId3"/>
    <sheet name="Hoja1" sheetId="5" state="hidden" r:id="rId4"/>
    <sheet name="Risk profiles" sheetId="8" r:id="rId5"/>
    <sheet name="Sheet1" sheetId="9" r:id="rId6"/>
  </sheets>
  <definedNames>
    <definedName name="_xlnm._FilterDatabase" localSheetId="0" hidden="1">'GAR13 eq'!$F$1:$F$208</definedName>
    <definedName name="_xlnm._FilterDatabase" localSheetId="1" hidden="1">'GAR13 wd'!$F$1:$Y$3</definedName>
    <definedName name="_xlnm._FilterDatabase" localSheetId="4" hidden="1">'Risk profiles'!$B$1:$B$225</definedName>
  </definedNames>
  <calcPr calcId="145621"/>
</workbook>
</file>

<file path=xl/calcChain.xml><?xml version="1.0" encoding="utf-8"?>
<calcChain xmlns="http://schemas.openxmlformats.org/spreadsheetml/2006/main">
  <c r="AE225" i="9" l="1"/>
  <c r="AD225" i="9"/>
  <c r="AC225" i="9"/>
  <c r="AB225" i="9"/>
  <c r="AA225" i="9"/>
  <c r="Z225" i="9"/>
  <c r="AE224" i="9"/>
  <c r="AD224" i="9"/>
  <c r="AC224" i="9"/>
  <c r="AB224" i="9"/>
  <c r="AA224" i="9"/>
  <c r="Z224" i="9"/>
  <c r="AE223" i="9"/>
  <c r="AD223" i="9"/>
  <c r="AC223" i="9"/>
  <c r="AB223" i="9"/>
  <c r="AA223" i="9"/>
  <c r="Z223" i="9"/>
  <c r="AE222" i="9"/>
  <c r="AD222" i="9"/>
  <c r="AC222" i="9"/>
  <c r="AB222" i="9"/>
  <c r="AA222" i="9"/>
  <c r="Z222" i="9"/>
  <c r="AE221" i="9"/>
  <c r="AD221" i="9"/>
  <c r="AC221" i="9"/>
  <c r="AB221" i="9"/>
  <c r="AA221" i="9"/>
  <c r="Z221" i="9"/>
  <c r="AL220" i="9"/>
  <c r="AK220" i="9"/>
  <c r="AJ220" i="9"/>
  <c r="AI220" i="9"/>
  <c r="AH220" i="9"/>
  <c r="AG220" i="9"/>
  <c r="AF220" i="9"/>
  <c r="AE220" i="9"/>
  <c r="AD220" i="9"/>
  <c r="AC220" i="9"/>
  <c r="AB220" i="9"/>
  <c r="AA220" i="9"/>
  <c r="Z220" i="9"/>
  <c r="BD220" i="9"/>
  <c r="AL219" i="9"/>
  <c r="AK219" i="9"/>
  <c r="AJ219" i="9"/>
  <c r="AI219" i="9"/>
  <c r="AH219" i="9"/>
  <c r="AG219" i="9"/>
  <c r="AF219" i="9"/>
  <c r="AE219" i="9"/>
  <c r="AD219" i="9"/>
  <c r="AC219" i="9"/>
  <c r="AB219" i="9"/>
  <c r="AA219" i="9"/>
  <c r="Z219" i="9"/>
  <c r="BG219" i="9"/>
  <c r="AL218" i="9"/>
  <c r="AK218" i="9"/>
  <c r="AJ218" i="9"/>
  <c r="AI218" i="9"/>
  <c r="AH218" i="9"/>
  <c r="AG218" i="9"/>
  <c r="AF218" i="9"/>
  <c r="AE218" i="9"/>
  <c r="AD218" i="9"/>
  <c r="AC218" i="9"/>
  <c r="AB218" i="9"/>
  <c r="AA218" i="9"/>
  <c r="Z218" i="9"/>
  <c r="P218" i="9"/>
  <c r="BF218" i="9"/>
  <c r="BA217" i="9"/>
  <c r="AL217" i="9"/>
  <c r="AK217" i="9"/>
  <c r="AJ217" i="9"/>
  <c r="AI217" i="9"/>
  <c r="AH217" i="9"/>
  <c r="AG217" i="9"/>
  <c r="AF217" i="9"/>
  <c r="AE217" i="9"/>
  <c r="AD217" i="9"/>
  <c r="AC217" i="9"/>
  <c r="AB217" i="9"/>
  <c r="AA217" i="9"/>
  <c r="Z217" i="9"/>
  <c r="BF217" i="9"/>
  <c r="AL216" i="9"/>
  <c r="AK216" i="9"/>
  <c r="AJ216" i="9"/>
  <c r="AI216" i="9"/>
  <c r="AH216" i="9"/>
  <c r="AG216" i="9"/>
  <c r="AF216" i="9"/>
  <c r="AE216" i="9"/>
  <c r="AD216" i="9"/>
  <c r="AC216" i="9"/>
  <c r="AB216" i="9"/>
  <c r="AA216" i="9"/>
  <c r="Z216" i="9"/>
  <c r="BC216" i="9"/>
  <c r="AL215" i="9"/>
  <c r="AK215" i="9"/>
  <c r="AJ215" i="9"/>
  <c r="AI215" i="9"/>
  <c r="AH215" i="9"/>
  <c r="AG215" i="9"/>
  <c r="AF215" i="9"/>
  <c r="AE215" i="9"/>
  <c r="AD215" i="9"/>
  <c r="AC215" i="9"/>
  <c r="AB215" i="9"/>
  <c r="AA215" i="9"/>
  <c r="Z215" i="9"/>
  <c r="BF215" i="9"/>
  <c r="BC214" i="9"/>
  <c r="BB214" i="9"/>
  <c r="AL214" i="9"/>
  <c r="AK214" i="9"/>
  <c r="AJ214" i="9"/>
  <c r="AI214" i="9"/>
  <c r="AH214" i="9"/>
  <c r="AG214" i="9"/>
  <c r="AF214" i="9"/>
  <c r="AE214" i="9"/>
  <c r="AD214" i="9"/>
  <c r="AC214" i="9"/>
  <c r="AB214" i="9"/>
  <c r="AA214" i="9"/>
  <c r="Z214" i="9"/>
  <c r="AL213" i="9"/>
  <c r="AK213" i="9"/>
  <c r="AJ213" i="9"/>
  <c r="AI213" i="9"/>
  <c r="AH213" i="9"/>
  <c r="AG213" i="9"/>
  <c r="AF213" i="9"/>
  <c r="AE213" i="9"/>
  <c r="AD213" i="9"/>
  <c r="AC213" i="9"/>
  <c r="AB213" i="9"/>
  <c r="AA213" i="9"/>
  <c r="Z213" i="9"/>
  <c r="AL212" i="9"/>
  <c r="AK212" i="9"/>
  <c r="AJ212" i="9"/>
  <c r="AI212" i="9"/>
  <c r="AH212" i="9"/>
  <c r="AG212" i="9"/>
  <c r="AF212" i="9"/>
  <c r="AE212" i="9"/>
  <c r="AD212" i="9"/>
  <c r="AC212" i="9"/>
  <c r="AB212" i="9"/>
  <c r="AA212" i="9"/>
  <c r="Z212" i="9"/>
  <c r="BE212" i="9"/>
  <c r="BB211" i="9"/>
  <c r="BA211" i="9"/>
  <c r="AL211" i="9"/>
  <c r="AK211" i="9"/>
  <c r="AJ211" i="9"/>
  <c r="AI211" i="9"/>
  <c r="AH211" i="9"/>
  <c r="AG211" i="9"/>
  <c r="AF211" i="9"/>
  <c r="AE211" i="9"/>
  <c r="AD211" i="9"/>
  <c r="AC211" i="9"/>
  <c r="AB211" i="9"/>
  <c r="AA211" i="9"/>
  <c r="Z211" i="9"/>
  <c r="BG211" i="9"/>
  <c r="AL210" i="9"/>
  <c r="AK210" i="9"/>
  <c r="AJ210" i="9"/>
  <c r="AI210" i="9"/>
  <c r="AH210" i="9"/>
  <c r="AG210" i="9"/>
  <c r="AF210" i="9"/>
  <c r="AE210" i="9"/>
  <c r="AD210" i="9"/>
  <c r="AC210" i="9"/>
  <c r="AB210" i="9"/>
  <c r="AA210" i="9"/>
  <c r="Z210" i="9"/>
  <c r="BF210" i="9"/>
  <c r="AL209" i="9"/>
  <c r="AK209" i="9"/>
  <c r="AJ209" i="9"/>
  <c r="AI209" i="9"/>
  <c r="AH209" i="9"/>
  <c r="AG209" i="9"/>
  <c r="AF209" i="9"/>
  <c r="AE209" i="9"/>
  <c r="AD209" i="9"/>
  <c r="AC209" i="9"/>
  <c r="AB209" i="9"/>
  <c r="AA209" i="9"/>
  <c r="Z209" i="9"/>
  <c r="BF209" i="9"/>
  <c r="BE208" i="9"/>
  <c r="AL208" i="9"/>
  <c r="AK208" i="9"/>
  <c r="AJ208" i="9"/>
  <c r="AI208" i="9"/>
  <c r="AH208" i="9"/>
  <c r="AG208" i="9"/>
  <c r="AF208" i="9"/>
  <c r="AE208" i="9"/>
  <c r="AD208" i="9"/>
  <c r="AC208" i="9"/>
  <c r="AB208" i="9"/>
  <c r="AA208" i="9"/>
  <c r="Z208" i="9"/>
  <c r="BC208" i="9"/>
  <c r="BF207" i="9"/>
  <c r="AL207" i="9"/>
  <c r="AK207" i="9"/>
  <c r="AJ207" i="9"/>
  <c r="AI207" i="9"/>
  <c r="AH207" i="9"/>
  <c r="AG207" i="9"/>
  <c r="AF207" i="9"/>
  <c r="AE207" i="9"/>
  <c r="AD207" i="9"/>
  <c r="AC207" i="9"/>
  <c r="AB207" i="9"/>
  <c r="AA207" i="9"/>
  <c r="Z207" i="9"/>
  <c r="AL206" i="9"/>
  <c r="AK206" i="9"/>
  <c r="AJ206" i="9"/>
  <c r="AI206" i="9"/>
  <c r="AH206" i="9"/>
  <c r="AG206" i="9"/>
  <c r="AF206" i="9"/>
  <c r="AE206" i="9"/>
  <c r="AD206" i="9"/>
  <c r="AC206" i="9"/>
  <c r="AB206" i="9"/>
  <c r="AA206" i="9"/>
  <c r="Z206" i="9"/>
  <c r="BC206" i="9"/>
  <c r="BF205" i="9"/>
  <c r="AL205" i="9"/>
  <c r="AK205" i="9"/>
  <c r="AJ205" i="9"/>
  <c r="AI205" i="9"/>
  <c r="AH205" i="9"/>
  <c r="AG205" i="9"/>
  <c r="AF205" i="9"/>
  <c r="AE205" i="9"/>
  <c r="AD205" i="9"/>
  <c r="AC205" i="9"/>
  <c r="AB205" i="9"/>
  <c r="AA205" i="9"/>
  <c r="Z205" i="9"/>
  <c r="BB205" i="9"/>
  <c r="AL204" i="9"/>
  <c r="AK204" i="9"/>
  <c r="AJ204" i="9"/>
  <c r="AI204" i="9"/>
  <c r="AH204" i="9"/>
  <c r="AG204" i="9"/>
  <c r="AF204" i="9"/>
  <c r="AE204" i="9"/>
  <c r="AD204" i="9"/>
  <c r="AC204" i="9"/>
  <c r="AB204" i="9"/>
  <c r="AA204" i="9"/>
  <c r="Z204" i="9"/>
  <c r="BD204" i="9"/>
  <c r="BA203" i="9"/>
  <c r="AL203" i="9"/>
  <c r="AK203" i="9"/>
  <c r="AJ203" i="9"/>
  <c r="AI203" i="9"/>
  <c r="AH203" i="9"/>
  <c r="AG203" i="9"/>
  <c r="AF203" i="9"/>
  <c r="AE203" i="9"/>
  <c r="AD203" i="9"/>
  <c r="AC203" i="9"/>
  <c r="AB203" i="9"/>
  <c r="AA203" i="9"/>
  <c r="Z203" i="9"/>
  <c r="BG203" i="9"/>
  <c r="BC202" i="9"/>
  <c r="AL202" i="9"/>
  <c r="AK202" i="9"/>
  <c r="AJ202" i="9"/>
  <c r="AI202" i="9"/>
  <c r="AH202" i="9"/>
  <c r="AG202" i="9"/>
  <c r="AF202" i="9"/>
  <c r="AE202" i="9"/>
  <c r="AD202" i="9"/>
  <c r="AC202" i="9"/>
  <c r="AB202" i="9"/>
  <c r="AA202" i="9"/>
  <c r="Z202" i="9"/>
  <c r="BF202" i="9"/>
  <c r="AL201" i="9"/>
  <c r="AK201" i="9"/>
  <c r="AJ201" i="9"/>
  <c r="AI201" i="9"/>
  <c r="AH201" i="9"/>
  <c r="AG201" i="9"/>
  <c r="AF201" i="9"/>
  <c r="AE201" i="9"/>
  <c r="AD201" i="9"/>
  <c r="AC201" i="9"/>
  <c r="AB201" i="9"/>
  <c r="AA201" i="9"/>
  <c r="Z201" i="9"/>
  <c r="BF201" i="9"/>
  <c r="AL200" i="9"/>
  <c r="AK200" i="9"/>
  <c r="AJ200" i="9"/>
  <c r="AI200" i="9"/>
  <c r="AH200" i="9"/>
  <c r="AG200" i="9"/>
  <c r="AF200" i="9"/>
  <c r="AE200" i="9"/>
  <c r="AD200" i="9"/>
  <c r="AC200" i="9"/>
  <c r="AB200" i="9"/>
  <c r="AA200" i="9"/>
  <c r="Z200" i="9"/>
  <c r="AL199" i="9"/>
  <c r="AK199" i="9"/>
  <c r="AJ199" i="9"/>
  <c r="AI199" i="9"/>
  <c r="AH199" i="9"/>
  <c r="AG199" i="9"/>
  <c r="AF199" i="9"/>
  <c r="AE199" i="9"/>
  <c r="AD199" i="9"/>
  <c r="AC199" i="9"/>
  <c r="AB199" i="9"/>
  <c r="AA199" i="9"/>
  <c r="Z199" i="9"/>
  <c r="BF199" i="9"/>
  <c r="BE198" i="9"/>
  <c r="AL198" i="9"/>
  <c r="AK198" i="9"/>
  <c r="AJ198" i="9"/>
  <c r="AI198" i="9"/>
  <c r="AH198" i="9"/>
  <c r="AG198" i="9"/>
  <c r="AF198" i="9"/>
  <c r="AE198" i="9"/>
  <c r="AD198" i="9"/>
  <c r="AC198" i="9"/>
  <c r="AB198" i="9"/>
  <c r="AA198" i="9"/>
  <c r="Z198" i="9"/>
  <c r="AL197" i="9"/>
  <c r="AK197" i="9"/>
  <c r="AJ197" i="9"/>
  <c r="AI197" i="9"/>
  <c r="AH197" i="9"/>
  <c r="AG197" i="9"/>
  <c r="AF197" i="9"/>
  <c r="AE197" i="9"/>
  <c r="AD197" i="9"/>
  <c r="AC197" i="9"/>
  <c r="AB197" i="9"/>
  <c r="AA197" i="9"/>
  <c r="Z197" i="9"/>
  <c r="BD196" i="9"/>
  <c r="AL196" i="9"/>
  <c r="AK196" i="9"/>
  <c r="AJ196" i="9"/>
  <c r="AI196" i="9"/>
  <c r="AH196" i="9"/>
  <c r="AG196" i="9"/>
  <c r="AF196" i="9"/>
  <c r="AE196" i="9"/>
  <c r="AD196" i="9"/>
  <c r="AC196" i="9"/>
  <c r="AB196" i="9"/>
  <c r="AA196" i="9"/>
  <c r="Z196" i="9"/>
  <c r="BB196" i="9"/>
  <c r="BA195" i="9"/>
  <c r="AL195" i="9"/>
  <c r="AK195" i="9"/>
  <c r="AJ195" i="9"/>
  <c r="AI195" i="9"/>
  <c r="AH195" i="9"/>
  <c r="AG195" i="9"/>
  <c r="AF195" i="9"/>
  <c r="AE195" i="9"/>
  <c r="AD195" i="9"/>
  <c r="AC195" i="9"/>
  <c r="AB195" i="9"/>
  <c r="AA195" i="9"/>
  <c r="Z195" i="9"/>
  <c r="BG195" i="9"/>
  <c r="BC194" i="9"/>
  <c r="AL194" i="9"/>
  <c r="AK194" i="9"/>
  <c r="AJ194" i="9"/>
  <c r="AI194" i="9"/>
  <c r="AH194" i="9"/>
  <c r="AG194" i="9"/>
  <c r="AF194" i="9"/>
  <c r="AE194" i="9"/>
  <c r="AD194" i="9"/>
  <c r="AC194" i="9"/>
  <c r="AB194" i="9"/>
  <c r="AA194" i="9"/>
  <c r="Z194" i="9"/>
  <c r="BF194" i="9"/>
  <c r="AL193" i="9"/>
  <c r="AK193" i="9"/>
  <c r="AJ193" i="9"/>
  <c r="AI193" i="9"/>
  <c r="AH193" i="9"/>
  <c r="AG193" i="9"/>
  <c r="AF193" i="9"/>
  <c r="AE193" i="9"/>
  <c r="AD193" i="9"/>
  <c r="AC193" i="9"/>
  <c r="AB193" i="9"/>
  <c r="AA193" i="9"/>
  <c r="Z193" i="9"/>
  <c r="BF193" i="9"/>
  <c r="AL192" i="9"/>
  <c r="AK192" i="9"/>
  <c r="AJ192" i="9"/>
  <c r="AI192" i="9"/>
  <c r="AH192" i="9"/>
  <c r="AG192" i="9"/>
  <c r="AF192" i="9"/>
  <c r="AE192" i="9"/>
  <c r="AD192" i="9"/>
  <c r="AC192" i="9"/>
  <c r="AB192" i="9"/>
  <c r="AA192" i="9"/>
  <c r="Z192" i="9"/>
  <c r="AL191" i="9"/>
  <c r="AK191" i="9"/>
  <c r="AJ191" i="9"/>
  <c r="AI191" i="9"/>
  <c r="AH191" i="9"/>
  <c r="AG191" i="9"/>
  <c r="AF191" i="9"/>
  <c r="AE191" i="9"/>
  <c r="AD191" i="9"/>
  <c r="AC191" i="9"/>
  <c r="AB191" i="9"/>
  <c r="AA191" i="9"/>
  <c r="Z191" i="9"/>
  <c r="BF191" i="9"/>
  <c r="BB190" i="9"/>
  <c r="AL190" i="9"/>
  <c r="AK190" i="9"/>
  <c r="AJ190" i="9"/>
  <c r="AI190" i="9"/>
  <c r="AH190" i="9"/>
  <c r="AG190" i="9"/>
  <c r="AF190" i="9"/>
  <c r="AE190" i="9"/>
  <c r="AD190" i="9"/>
  <c r="AC190" i="9"/>
  <c r="AB190" i="9"/>
  <c r="AA190" i="9"/>
  <c r="Z190" i="9"/>
  <c r="BC190" i="9"/>
  <c r="AL189" i="9"/>
  <c r="AK189" i="9"/>
  <c r="AJ189" i="9"/>
  <c r="AI189" i="9"/>
  <c r="AH189" i="9"/>
  <c r="AG189" i="9"/>
  <c r="AF189" i="9"/>
  <c r="AE189" i="9"/>
  <c r="AD189" i="9"/>
  <c r="AC189" i="9"/>
  <c r="AB189" i="9"/>
  <c r="AA189" i="9"/>
  <c r="Z189" i="9"/>
  <c r="BB188" i="9"/>
  <c r="AL188" i="9"/>
  <c r="AK188" i="9"/>
  <c r="AJ188" i="9"/>
  <c r="AI188" i="9"/>
  <c r="AH188" i="9"/>
  <c r="AG188" i="9"/>
  <c r="AF188" i="9"/>
  <c r="AE188" i="9"/>
  <c r="AD188" i="9"/>
  <c r="AC188" i="9"/>
  <c r="AB188" i="9"/>
  <c r="AA188" i="9"/>
  <c r="Z188" i="9"/>
  <c r="BE188" i="9"/>
  <c r="AL187" i="9"/>
  <c r="AK187" i="9"/>
  <c r="AJ187" i="9"/>
  <c r="AI187" i="9"/>
  <c r="AH187" i="9"/>
  <c r="AG187" i="9"/>
  <c r="AF187" i="9"/>
  <c r="AE187" i="9"/>
  <c r="AD187" i="9"/>
  <c r="AC187" i="9"/>
  <c r="AB187" i="9"/>
  <c r="AA187" i="9"/>
  <c r="Z187" i="9"/>
  <c r="BG187" i="9"/>
  <c r="BC186" i="9"/>
  <c r="AL186" i="9"/>
  <c r="AK186" i="9"/>
  <c r="AJ186" i="9"/>
  <c r="AI186" i="9"/>
  <c r="AH186" i="9"/>
  <c r="AG186" i="9"/>
  <c r="AF186" i="9"/>
  <c r="AE186" i="9"/>
  <c r="AD186" i="9"/>
  <c r="AC186" i="9"/>
  <c r="AB186" i="9"/>
  <c r="AA186" i="9"/>
  <c r="Z186" i="9"/>
  <c r="P186" i="9"/>
  <c r="BA185" i="9"/>
  <c r="AL185" i="9"/>
  <c r="AK185" i="9"/>
  <c r="AJ185" i="9"/>
  <c r="AI185" i="9"/>
  <c r="AH185" i="9"/>
  <c r="AG185" i="9"/>
  <c r="AF185" i="9"/>
  <c r="AE185" i="9"/>
  <c r="AD185" i="9"/>
  <c r="AC185" i="9"/>
  <c r="AB185" i="9"/>
  <c r="AA185" i="9"/>
  <c r="Z185" i="9"/>
  <c r="BF185" i="9"/>
  <c r="AL184" i="9"/>
  <c r="AK184" i="9"/>
  <c r="AJ184" i="9"/>
  <c r="AI184" i="9"/>
  <c r="AH184" i="9"/>
  <c r="AG184" i="9"/>
  <c r="AF184" i="9"/>
  <c r="AE184" i="9"/>
  <c r="AD184" i="9"/>
  <c r="AC184" i="9"/>
  <c r="AB184" i="9"/>
  <c r="AA184" i="9"/>
  <c r="Z184" i="9"/>
  <c r="BC184" i="9"/>
  <c r="AL183" i="9"/>
  <c r="AK183" i="9"/>
  <c r="AJ183" i="9"/>
  <c r="AI183" i="9"/>
  <c r="AH183" i="9"/>
  <c r="AG183" i="9"/>
  <c r="AF183" i="9"/>
  <c r="AE183" i="9"/>
  <c r="AD183" i="9"/>
  <c r="AC183" i="9"/>
  <c r="AB183" i="9"/>
  <c r="AA183" i="9"/>
  <c r="Z183" i="9"/>
  <c r="BF183" i="9"/>
  <c r="BC182" i="9"/>
  <c r="BB182" i="9"/>
  <c r="AL182" i="9"/>
  <c r="AK182" i="9"/>
  <c r="AJ182" i="9"/>
  <c r="AI182" i="9"/>
  <c r="AH182" i="9"/>
  <c r="AG182" i="9"/>
  <c r="AF182" i="9"/>
  <c r="AE182" i="9"/>
  <c r="AD182" i="9"/>
  <c r="AC182" i="9"/>
  <c r="AB182" i="9"/>
  <c r="AA182" i="9"/>
  <c r="Z182" i="9"/>
  <c r="AL181" i="9"/>
  <c r="AK181" i="9"/>
  <c r="AJ181" i="9"/>
  <c r="AI181" i="9"/>
  <c r="AH181" i="9"/>
  <c r="AG181" i="9"/>
  <c r="AF181" i="9"/>
  <c r="AE181" i="9"/>
  <c r="AD181" i="9"/>
  <c r="AC181" i="9"/>
  <c r="AB181" i="9"/>
  <c r="AA181" i="9"/>
  <c r="Z181" i="9"/>
  <c r="BB181" i="9"/>
  <c r="AL180" i="9"/>
  <c r="AK180" i="9"/>
  <c r="AJ180" i="9"/>
  <c r="AI180" i="9"/>
  <c r="AH180" i="9"/>
  <c r="AG180" i="9"/>
  <c r="AF180" i="9"/>
  <c r="AE180" i="9"/>
  <c r="AD180" i="9"/>
  <c r="AC180" i="9"/>
  <c r="AB180" i="9"/>
  <c r="AA180" i="9"/>
  <c r="Z180" i="9"/>
  <c r="BD180" i="9"/>
  <c r="BB179" i="9"/>
  <c r="BA179" i="9"/>
  <c r="AL179" i="9"/>
  <c r="AK179" i="9"/>
  <c r="AJ179" i="9"/>
  <c r="AI179" i="9"/>
  <c r="AH179" i="9"/>
  <c r="AG179" i="9"/>
  <c r="AF179" i="9"/>
  <c r="AE179" i="9"/>
  <c r="AD179" i="9"/>
  <c r="AC179" i="9"/>
  <c r="AB179" i="9"/>
  <c r="AA179" i="9"/>
  <c r="Z179" i="9"/>
  <c r="BG179" i="9"/>
  <c r="AL178" i="9"/>
  <c r="AK178" i="9"/>
  <c r="AJ178" i="9"/>
  <c r="AI178" i="9"/>
  <c r="AH178" i="9"/>
  <c r="AG178" i="9"/>
  <c r="AF178" i="9"/>
  <c r="AE178" i="9"/>
  <c r="AD178" i="9"/>
  <c r="AC178" i="9"/>
  <c r="AB178" i="9"/>
  <c r="AA178" i="9"/>
  <c r="Z178" i="9"/>
  <c r="P178" i="9"/>
  <c r="AL177" i="9"/>
  <c r="AK177" i="9"/>
  <c r="AJ177" i="9"/>
  <c r="AI177" i="9"/>
  <c r="AH177" i="9"/>
  <c r="AG177" i="9"/>
  <c r="AF177" i="9"/>
  <c r="AE177" i="9"/>
  <c r="AD177" i="9"/>
  <c r="AC177" i="9"/>
  <c r="AB177" i="9"/>
  <c r="AA177" i="9"/>
  <c r="Z177" i="9"/>
  <c r="BF177" i="9"/>
  <c r="AL176" i="9"/>
  <c r="AK176" i="9"/>
  <c r="AJ176" i="9"/>
  <c r="AI176" i="9"/>
  <c r="AH176" i="9"/>
  <c r="AG176" i="9"/>
  <c r="AF176" i="9"/>
  <c r="AE176" i="9"/>
  <c r="AD176" i="9"/>
  <c r="AC176" i="9"/>
  <c r="AB176" i="9"/>
  <c r="AA176" i="9"/>
  <c r="Z176" i="9"/>
  <c r="BB175" i="9"/>
  <c r="BA175" i="9"/>
  <c r="AL175" i="9"/>
  <c r="AK175" i="9"/>
  <c r="AJ175" i="9"/>
  <c r="AI175" i="9"/>
  <c r="AH175" i="9"/>
  <c r="AG175" i="9"/>
  <c r="AF175" i="9"/>
  <c r="AE175" i="9"/>
  <c r="AD175" i="9"/>
  <c r="AC175" i="9"/>
  <c r="AB175" i="9"/>
  <c r="AA175" i="9"/>
  <c r="Z175" i="9"/>
  <c r="BF175" i="9"/>
  <c r="AL174" i="9"/>
  <c r="AK174" i="9"/>
  <c r="AJ174" i="9"/>
  <c r="AI174" i="9"/>
  <c r="AH174" i="9"/>
  <c r="AG174" i="9"/>
  <c r="AF174" i="9"/>
  <c r="AE174" i="9"/>
  <c r="AD174" i="9"/>
  <c r="AC174" i="9"/>
  <c r="AB174" i="9"/>
  <c r="AA174" i="9"/>
  <c r="Z174" i="9"/>
  <c r="BC174" i="9"/>
  <c r="AL173" i="9"/>
  <c r="AK173" i="9"/>
  <c r="AJ173" i="9"/>
  <c r="AI173" i="9"/>
  <c r="AH173" i="9"/>
  <c r="AG173" i="9"/>
  <c r="AF173" i="9"/>
  <c r="AE173" i="9"/>
  <c r="AD173" i="9"/>
  <c r="AC173" i="9"/>
  <c r="AB173" i="9"/>
  <c r="AA173" i="9"/>
  <c r="Z173" i="9"/>
  <c r="BE172" i="9"/>
  <c r="BD172" i="9"/>
  <c r="AL172" i="9"/>
  <c r="AK172" i="9"/>
  <c r="AJ172" i="9"/>
  <c r="AI172" i="9"/>
  <c r="AH172" i="9"/>
  <c r="AG172" i="9"/>
  <c r="AF172" i="9"/>
  <c r="AE172" i="9"/>
  <c r="AD172" i="9"/>
  <c r="AC172" i="9"/>
  <c r="AB172" i="9"/>
  <c r="AA172" i="9"/>
  <c r="Z172" i="9"/>
  <c r="AL171" i="9"/>
  <c r="AK171" i="9"/>
  <c r="AJ171" i="9"/>
  <c r="AI171" i="9"/>
  <c r="AH171" i="9"/>
  <c r="AG171" i="9"/>
  <c r="AF171" i="9"/>
  <c r="AE171" i="9"/>
  <c r="AD171" i="9"/>
  <c r="AC171" i="9"/>
  <c r="AB171" i="9"/>
  <c r="AA171" i="9"/>
  <c r="Z171" i="9"/>
  <c r="BF171" i="9"/>
  <c r="BA170" i="9"/>
  <c r="AL170" i="9"/>
  <c r="AK170" i="9"/>
  <c r="AJ170" i="9"/>
  <c r="AI170" i="9"/>
  <c r="AH170" i="9"/>
  <c r="AG170" i="9"/>
  <c r="AF170" i="9"/>
  <c r="AE170" i="9"/>
  <c r="AD170" i="9"/>
  <c r="AC170" i="9"/>
  <c r="AB170" i="9"/>
  <c r="AA170" i="9"/>
  <c r="Z170" i="9"/>
  <c r="BG170" i="9"/>
  <c r="AL169" i="9"/>
  <c r="AK169" i="9"/>
  <c r="AJ169" i="9"/>
  <c r="AI169" i="9"/>
  <c r="AH169" i="9"/>
  <c r="AG169" i="9"/>
  <c r="AF169" i="9"/>
  <c r="AE169" i="9"/>
  <c r="AD169" i="9"/>
  <c r="AC169" i="9"/>
  <c r="AB169" i="9"/>
  <c r="AA169" i="9"/>
  <c r="Z169" i="9"/>
  <c r="BB169" i="9"/>
  <c r="AL168" i="9"/>
  <c r="AK168" i="9"/>
  <c r="AJ168" i="9"/>
  <c r="AI168" i="9"/>
  <c r="AH168" i="9"/>
  <c r="AG168" i="9"/>
  <c r="AF168" i="9"/>
  <c r="AE168" i="9"/>
  <c r="AD168" i="9"/>
  <c r="AC168" i="9"/>
  <c r="AB168" i="9"/>
  <c r="AA168" i="9"/>
  <c r="Z168" i="9"/>
  <c r="BD168" i="9"/>
  <c r="BD167" i="9"/>
  <c r="BB167" i="9"/>
  <c r="AL167" i="9"/>
  <c r="AK167" i="9"/>
  <c r="AJ167" i="9"/>
  <c r="AI167" i="9"/>
  <c r="AH167" i="9"/>
  <c r="AG167" i="9"/>
  <c r="AF167" i="9"/>
  <c r="AE167" i="9"/>
  <c r="AD167" i="9"/>
  <c r="AC167" i="9"/>
  <c r="AB167" i="9"/>
  <c r="AA167" i="9"/>
  <c r="Z167" i="9"/>
  <c r="AL166" i="9"/>
  <c r="AK166" i="9"/>
  <c r="AJ166" i="9"/>
  <c r="AI166" i="9"/>
  <c r="AH166" i="9"/>
  <c r="AG166" i="9"/>
  <c r="AF166" i="9"/>
  <c r="AE166" i="9"/>
  <c r="AD166" i="9"/>
  <c r="AC166" i="9"/>
  <c r="AB166" i="9"/>
  <c r="AA166" i="9"/>
  <c r="Z166" i="9"/>
  <c r="BB166" i="9"/>
  <c r="BG165" i="9"/>
  <c r="BA165" i="9"/>
  <c r="AL165" i="9"/>
  <c r="AK165" i="9"/>
  <c r="AJ165" i="9"/>
  <c r="AI165" i="9"/>
  <c r="AH165" i="9"/>
  <c r="AG165" i="9"/>
  <c r="AF165" i="9"/>
  <c r="AE165" i="9"/>
  <c r="AD165" i="9"/>
  <c r="AC165" i="9"/>
  <c r="AB165" i="9"/>
  <c r="AA165" i="9"/>
  <c r="Z165" i="9"/>
  <c r="BF165" i="9"/>
  <c r="AL164" i="9"/>
  <c r="AK164" i="9"/>
  <c r="AJ164" i="9"/>
  <c r="AI164" i="9"/>
  <c r="AH164" i="9"/>
  <c r="AG164" i="9"/>
  <c r="AF164" i="9"/>
  <c r="AE164" i="9"/>
  <c r="AD164" i="9"/>
  <c r="AC164" i="9"/>
  <c r="AB164" i="9"/>
  <c r="AA164" i="9"/>
  <c r="Z164" i="9"/>
  <c r="AL163" i="9"/>
  <c r="AK163" i="9"/>
  <c r="AJ163" i="9"/>
  <c r="AI163" i="9"/>
  <c r="AH163" i="9"/>
  <c r="AG163" i="9"/>
  <c r="AF163" i="9"/>
  <c r="AE163" i="9"/>
  <c r="AD163" i="9"/>
  <c r="AC163" i="9"/>
  <c r="AB163" i="9"/>
  <c r="AA163" i="9"/>
  <c r="Z163" i="9"/>
  <c r="BB163" i="9"/>
  <c r="BD162" i="9"/>
  <c r="BB162" i="9"/>
  <c r="AL162" i="9"/>
  <c r="AK162" i="9"/>
  <c r="AJ162" i="9"/>
  <c r="AI162" i="9"/>
  <c r="AH162" i="9"/>
  <c r="AG162" i="9"/>
  <c r="AF162" i="9"/>
  <c r="AE162" i="9"/>
  <c r="AD162" i="9"/>
  <c r="AC162" i="9"/>
  <c r="AB162" i="9"/>
  <c r="AA162" i="9"/>
  <c r="Z162" i="9"/>
  <c r="AL161" i="9"/>
  <c r="AK161" i="9"/>
  <c r="AJ161" i="9"/>
  <c r="AI161" i="9"/>
  <c r="AH161" i="9"/>
  <c r="AG161" i="9"/>
  <c r="AF161" i="9"/>
  <c r="AE161" i="9"/>
  <c r="AD161" i="9"/>
  <c r="AC161" i="9"/>
  <c r="AB161" i="9"/>
  <c r="AA161" i="9"/>
  <c r="Z161" i="9"/>
  <c r="BC161" i="9"/>
  <c r="AL160" i="9"/>
  <c r="AK160" i="9"/>
  <c r="AJ160" i="9"/>
  <c r="AI160" i="9"/>
  <c r="AH160" i="9"/>
  <c r="AG160" i="9"/>
  <c r="AF160" i="9"/>
  <c r="AE160" i="9"/>
  <c r="AD160" i="9"/>
  <c r="AC160" i="9"/>
  <c r="AB160" i="9"/>
  <c r="AA160" i="9"/>
  <c r="Z160" i="9"/>
  <c r="BF159" i="9"/>
  <c r="AL159" i="9"/>
  <c r="AK159" i="9"/>
  <c r="AJ159" i="9"/>
  <c r="AI159" i="9"/>
  <c r="AH159" i="9"/>
  <c r="AG159" i="9"/>
  <c r="AF159" i="9"/>
  <c r="AE159" i="9"/>
  <c r="AD159" i="9"/>
  <c r="AC159" i="9"/>
  <c r="AB159" i="9"/>
  <c r="AA159" i="9"/>
  <c r="Z159" i="9"/>
  <c r="BB159" i="9"/>
  <c r="AL158" i="9"/>
  <c r="AK158" i="9"/>
  <c r="AJ158" i="9"/>
  <c r="AI158" i="9"/>
  <c r="AH158" i="9"/>
  <c r="AG158" i="9"/>
  <c r="AF158" i="9"/>
  <c r="AE158" i="9"/>
  <c r="AD158" i="9"/>
  <c r="AC158" i="9"/>
  <c r="AB158" i="9"/>
  <c r="AA158" i="9"/>
  <c r="Z158" i="9"/>
  <c r="BF158" i="9"/>
  <c r="BC157" i="9"/>
  <c r="AL157" i="9"/>
  <c r="AK157" i="9"/>
  <c r="AJ157" i="9"/>
  <c r="AI157" i="9"/>
  <c r="AH157" i="9"/>
  <c r="AG157" i="9"/>
  <c r="AF157" i="9"/>
  <c r="AE157" i="9"/>
  <c r="AD157" i="9"/>
  <c r="AC157" i="9"/>
  <c r="AB157" i="9"/>
  <c r="AA157" i="9"/>
  <c r="Z157" i="9"/>
  <c r="BB157" i="9"/>
  <c r="AL156" i="9"/>
  <c r="AK156" i="9"/>
  <c r="AJ156" i="9"/>
  <c r="AI156" i="9"/>
  <c r="AH156" i="9"/>
  <c r="AG156" i="9"/>
  <c r="AF156" i="9"/>
  <c r="AE156" i="9"/>
  <c r="AD156" i="9"/>
  <c r="AC156" i="9"/>
  <c r="AB156" i="9"/>
  <c r="AA156" i="9"/>
  <c r="Z156" i="9"/>
  <c r="BA156" i="9"/>
  <c r="AL155" i="9"/>
  <c r="AK155" i="9"/>
  <c r="AJ155" i="9"/>
  <c r="AI155" i="9"/>
  <c r="AH155" i="9"/>
  <c r="AG155" i="9"/>
  <c r="AF155" i="9"/>
  <c r="AE155" i="9"/>
  <c r="AD155" i="9"/>
  <c r="AC155" i="9"/>
  <c r="AB155" i="9"/>
  <c r="AA155" i="9"/>
  <c r="Z155" i="9"/>
  <c r="AL154" i="9"/>
  <c r="AK154" i="9"/>
  <c r="AJ154" i="9"/>
  <c r="AI154" i="9"/>
  <c r="AH154" i="9"/>
  <c r="AG154" i="9"/>
  <c r="AF154" i="9"/>
  <c r="AE154" i="9"/>
  <c r="AD154" i="9"/>
  <c r="AC154" i="9"/>
  <c r="AB154" i="9"/>
  <c r="AA154" i="9"/>
  <c r="Z154" i="9"/>
  <c r="BD154" i="9"/>
  <c r="AL153" i="9"/>
  <c r="AK153" i="9"/>
  <c r="AJ153" i="9"/>
  <c r="AI153" i="9"/>
  <c r="AH153" i="9"/>
  <c r="AG153" i="9"/>
  <c r="AF153" i="9"/>
  <c r="AE153" i="9"/>
  <c r="AD153" i="9"/>
  <c r="AC153" i="9"/>
  <c r="AB153" i="9"/>
  <c r="AA153" i="9"/>
  <c r="Z153" i="9"/>
  <c r="BC153" i="9"/>
  <c r="BF152" i="9"/>
  <c r="AL152" i="9"/>
  <c r="AK152" i="9"/>
  <c r="AJ152" i="9"/>
  <c r="AI152" i="9"/>
  <c r="AH152" i="9"/>
  <c r="AG152" i="9"/>
  <c r="AF152" i="9"/>
  <c r="AE152" i="9"/>
  <c r="AD152" i="9"/>
  <c r="AC152" i="9"/>
  <c r="AB152" i="9"/>
  <c r="AA152" i="9"/>
  <c r="Z152" i="9"/>
  <c r="BA152" i="9"/>
  <c r="AL151" i="9"/>
  <c r="AK151" i="9"/>
  <c r="AJ151" i="9"/>
  <c r="AI151" i="9"/>
  <c r="AH151" i="9"/>
  <c r="AG151" i="9"/>
  <c r="AF151" i="9"/>
  <c r="AE151" i="9"/>
  <c r="AD151" i="9"/>
  <c r="AC151" i="9"/>
  <c r="AB151" i="9"/>
  <c r="AA151" i="9"/>
  <c r="Z151" i="9"/>
  <c r="BB151" i="9"/>
  <c r="BB150" i="9"/>
  <c r="BA150" i="9"/>
  <c r="AL150" i="9"/>
  <c r="AK150" i="9"/>
  <c r="AJ150" i="9"/>
  <c r="AI150" i="9"/>
  <c r="AH150" i="9"/>
  <c r="AG150" i="9"/>
  <c r="AF150" i="9"/>
  <c r="AE150" i="9"/>
  <c r="AD150" i="9"/>
  <c r="AC150" i="9"/>
  <c r="AB150" i="9"/>
  <c r="AA150" i="9"/>
  <c r="Z150" i="9"/>
  <c r="BG150" i="9"/>
  <c r="AL149" i="9"/>
  <c r="AK149" i="9"/>
  <c r="AJ149" i="9"/>
  <c r="AI149" i="9"/>
  <c r="AH149" i="9"/>
  <c r="AG149" i="9"/>
  <c r="AF149" i="9"/>
  <c r="AE149" i="9"/>
  <c r="AD149" i="9"/>
  <c r="AC149" i="9"/>
  <c r="AB149" i="9"/>
  <c r="AA149" i="9"/>
  <c r="Z149" i="9"/>
  <c r="AL148" i="9"/>
  <c r="AK148" i="9"/>
  <c r="AJ148" i="9"/>
  <c r="AI148" i="9"/>
  <c r="AH148" i="9"/>
  <c r="AG148" i="9"/>
  <c r="AF148" i="9"/>
  <c r="AE148" i="9"/>
  <c r="AD148" i="9"/>
  <c r="AC148" i="9"/>
  <c r="AB148" i="9"/>
  <c r="AA148" i="9"/>
  <c r="Z148" i="9"/>
  <c r="AL147" i="9"/>
  <c r="AK147" i="9"/>
  <c r="AJ147" i="9"/>
  <c r="AI147" i="9"/>
  <c r="AH147" i="9"/>
  <c r="AG147" i="9"/>
  <c r="AF147" i="9"/>
  <c r="AE147" i="9"/>
  <c r="AD147" i="9"/>
  <c r="AC147" i="9"/>
  <c r="AB147" i="9"/>
  <c r="AA147" i="9"/>
  <c r="Z147" i="9"/>
  <c r="BB147" i="9"/>
  <c r="AL146" i="9"/>
  <c r="AK146" i="9"/>
  <c r="AJ146" i="9"/>
  <c r="AI146" i="9"/>
  <c r="AH146" i="9"/>
  <c r="AG146" i="9"/>
  <c r="AF146" i="9"/>
  <c r="AE146" i="9"/>
  <c r="AD146" i="9"/>
  <c r="AC146" i="9"/>
  <c r="AB146" i="9"/>
  <c r="AA146" i="9"/>
  <c r="Z146" i="9"/>
  <c r="BB146" i="9"/>
  <c r="AL145" i="9"/>
  <c r="AK145" i="9"/>
  <c r="AJ145" i="9"/>
  <c r="AI145" i="9"/>
  <c r="AH145" i="9"/>
  <c r="AG145" i="9"/>
  <c r="AF145" i="9"/>
  <c r="AE145" i="9"/>
  <c r="AD145" i="9"/>
  <c r="AC145" i="9"/>
  <c r="AB145" i="9"/>
  <c r="AA145" i="9"/>
  <c r="Z145" i="9"/>
  <c r="BB145" i="9"/>
  <c r="BG144" i="9"/>
  <c r="AL144" i="9"/>
  <c r="AK144" i="9"/>
  <c r="AJ144" i="9"/>
  <c r="AI144" i="9"/>
  <c r="AH144" i="9"/>
  <c r="AG144" i="9"/>
  <c r="AF144" i="9"/>
  <c r="AE144" i="9"/>
  <c r="AD144" i="9"/>
  <c r="AC144" i="9"/>
  <c r="AB144" i="9"/>
  <c r="AA144" i="9"/>
  <c r="Z144" i="9"/>
  <c r="BB144" i="9"/>
  <c r="AL143" i="9"/>
  <c r="AK143" i="9"/>
  <c r="AJ143" i="9"/>
  <c r="AI143" i="9"/>
  <c r="AH143" i="9"/>
  <c r="AG143" i="9"/>
  <c r="AF143" i="9"/>
  <c r="AE143" i="9"/>
  <c r="AD143" i="9"/>
  <c r="AC143" i="9"/>
  <c r="AB143" i="9"/>
  <c r="AA143" i="9"/>
  <c r="Z143" i="9"/>
  <c r="BC143" i="9"/>
  <c r="BF142" i="9"/>
  <c r="BA142" i="9"/>
  <c r="AL142" i="9"/>
  <c r="AK142" i="9"/>
  <c r="AJ142" i="9"/>
  <c r="AI142" i="9"/>
  <c r="AH142" i="9"/>
  <c r="AG142" i="9"/>
  <c r="AF142" i="9"/>
  <c r="AE142" i="9"/>
  <c r="AD142" i="9"/>
  <c r="AC142" i="9"/>
  <c r="AB142" i="9"/>
  <c r="AA142" i="9"/>
  <c r="Z142" i="9"/>
  <c r="BB142" i="9"/>
  <c r="AL141" i="9"/>
  <c r="AK141" i="9"/>
  <c r="AJ141" i="9"/>
  <c r="AI141" i="9"/>
  <c r="AH141" i="9"/>
  <c r="AG141" i="9"/>
  <c r="AF141" i="9"/>
  <c r="AE141" i="9"/>
  <c r="AD141" i="9"/>
  <c r="AC141" i="9"/>
  <c r="AB141" i="9"/>
  <c r="AA141" i="9"/>
  <c r="Z141" i="9"/>
  <c r="P141" i="9"/>
  <c r="BE141" i="9"/>
  <c r="AL140" i="9"/>
  <c r="AK140" i="9"/>
  <c r="AJ140" i="9"/>
  <c r="AI140" i="9"/>
  <c r="AH140" i="9"/>
  <c r="AG140" i="9"/>
  <c r="AF140" i="9"/>
  <c r="AE140" i="9"/>
  <c r="AD140" i="9"/>
  <c r="AC140" i="9"/>
  <c r="AB140" i="9"/>
  <c r="AA140" i="9"/>
  <c r="Z140" i="9"/>
  <c r="BF139" i="9"/>
  <c r="AL139" i="9"/>
  <c r="AK139" i="9"/>
  <c r="AJ139" i="9"/>
  <c r="AI139" i="9"/>
  <c r="AH139" i="9"/>
  <c r="AG139" i="9"/>
  <c r="AF139" i="9"/>
  <c r="AE139" i="9"/>
  <c r="AD139" i="9"/>
  <c r="AC139" i="9"/>
  <c r="AB139" i="9"/>
  <c r="AA139" i="9"/>
  <c r="Z139" i="9"/>
  <c r="BB139" i="9"/>
  <c r="BB138" i="9"/>
  <c r="BA138" i="9"/>
  <c r="AL138" i="9"/>
  <c r="AK138" i="9"/>
  <c r="AJ138" i="9"/>
  <c r="AI138" i="9"/>
  <c r="AH138" i="9"/>
  <c r="AG138" i="9"/>
  <c r="AF138" i="9"/>
  <c r="AE138" i="9"/>
  <c r="AD138" i="9"/>
  <c r="AC138" i="9"/>
  <c r="AB138" i="9"/>
  <c r="AA138" i="9"/>
  <c r="Z138" i="9"/>
  <c r="BF138" i="9"/>
  <c r="AL137" i="9"/>
  <c r="AK137" i="9"/>
  <c r="AJ137" i="9"/>
  <c r="AI137" i="9"/>
  <c r="AH137" i="9"/>
  <c r="AG137" i="9"/>
  <c r="AF137" i="9"/>
  <c r="AE137" i="9"/>
  <c r="AD137" i="9"/>
  <c r="AC137" i="9"/>
  <c r="AB137" i="9"/>
  <c r="AA137" i="9"/>
  <c r="Z137" i="9"/>
  <c r="AL136" i="9"/>
  <c r="AK136" i="9"/>
  <c r="AJ136" i="9"/>
  <c r="AI136" i="9"/>
  <c r="AH136" i="9"/>
  <c r="AG136" i="9"/>
  <c r="AF136" i="9"/>
  <c r="AE136" i="9"/>
  <c r="AD136" i="9"/>
  <c r="AC136" i="9"/>
  <c r="AB136" i="9"/>
  <c r="AA136" i="9"/>
  <c r="Z136" i="9"/>
  <c r="BB136" i="9"/>
  <c r="AL135" i="9"/>
  <c r="AK135" i="9"/>
  <c r="AJ135" i="9"/>
  <c r="AI135" i="9"/>
  <c r="AH135" i="9"/>
  <c r="AG135" i="9"/>
  <c r="AF135" i="9"/>
  <c r="AE135" i="9"/>
  <c r="AD135" i="9"/>
  <c r="AC135" i="9"/>
  <c r="AB135" i="9"/>
  <c r="AA135" i="9"/>
  <c r="Z135" i="9"/>
  <c r="BF135" i="9"/>
  <c r="BB134" i="9"/>
  <c r="AL134" i="9"/>
  <c r="AK134" i="9"/>
  <c r="AJ134" i="9"/>
  <c r="AI134" i="9"/>
  <c r="AH134" i="9"/>
  <c r="AG134" i="9"/>
  <c r="AF134" i="9"/>
  <c r="AE134" i="9"/>
  <c r="AD134" i="9"/>
  <c r="AC134" i="9"/>
  <c r="AB134" i="9"/>
  <c r="AA134" i="9"/>
  <c r="Z134" i="9"/>
  <c r="BA134" i="9"/>
  <c r="AL133" i="9"/>
  <c r="AK133" i="9"/>
  <c r="AJ133" i="9"/>
  <c r="AI133" i="9"/>
  <c r="AH133" i="9"/>
  <c r="AG133" i="9"/>
  <c r="AF133" i="9"/>
  <c r="AE133" i="9"/>
  <c r="AD133" i="9"/>
  <c r="AC133" i="9"/>
  <c r="AB133" i="9"/>
  <c r="AA133" i="9"/>
  <c r="Z133" i="9"/>
  <c r="BF133" i="9"/>
  <c r="BD132" i="9"/>
  <c r="AL132" i="9"/>
  <c r="AK132" i="9"/>
  <c r="AJ132" i="9"/>
  <c r="AI132" i="9"/>
  <c r="AH132" i="9"/>
  <c r="AG132" i="9"/>
  <c r="AF132" i="9"/>
  <c r="AE132" i="9"/>
  <c r="AD132" i="9"/>
  <c r="AC132" i="9"/>
  <c r="AB132" i="9"/>
  <c r="AA132" i="9"/>
  <c r="Z132" i="9"/>
  <c r="P132" i="9"/>
  <c r="BG131" i="9"/>
  <c r="BB131" i="9"/>
  <c r="AL131" i="9"/>
  <c r="AK131" i="9"/>
  <c r="AJ131" i="9"/>
  <c r="AI131" i="9"/>
  <c r="AH131" i="9"/>
  <c r="AG131" i="9"/>
  <c r="AF131" i="9"/>
  <c r="AE131" i="9"/>
  <c r="AD131" i="9"/>
  <c r="AC131" i="9"/>
  <c r="AB131" i="9"/>
  <c r="AA131" i="9"/>
  <c r="Z131" i="9"/>
  <c r="P131" i="9"/>
  <c r="BA131" i="9"/>
  <c r="AL130" i="9"/>
  <c r="AK130" i="9"/>
  <c r="AJ130" i="9"/>
  <c r="AI130" i="9"/>
  <c r="AH130" i="9"/>
  <c r="AG130" i="9"/>
  <c r="AF130" i="9"/>
  <c r="AE130" i="9"/>
  <c r="AD130" i="9"/>
  <c r="AC130" i="9"/>
  <c r="AB130" i="9"/>
  <c r="AA130" i="9"/>
  <c r="Z130" i="9"/>
  <c r="BB130" i="9"/>
  <c r="AL129" i="9"/>
  <c r="AK129" i="9"/>
  <c r="AJ129" i="9"/>
  <c r="AI129" i="9"/>
  <c r="AH129" i="9"/>
  <c r="AG129" i="9"/>
  <c r="AF129" i="9"/>
  <c r="AE129" i="9"/>
  <c r="AD129" i="9"/>
  <c r="AC129" i="9"/>
  <c r="AB129" i="9"/>
  <c r="AA129" i="9"/>
  <c r="Z129" i="9"/>
  <c r="BB129" i="9"/>
  <c r="BF128" i="9"/>
  <c r="BD128" i="9"/>
  <c r="AL128" i="9"/>
  <c r="AK128" i="9"/>
  <c r="AJ128" i="9"/>
  <c r="AI128" i="9"/>
  <c r="AH128" i="9"/>
  <c r="AG128" i="9"/>
  <c r="AF128" i="9"/>
  <c r="AE128" i="9"/>
  <c r="AD128" i="9"/>
  <c r="AC128" i="9"/>
  <c r="AB128" i="9"/>
  <c r="AA128" i="9"/>
  <c r="Z128" i="9"/>
  <c r="BE128" i="9"/>
  <c r="AL127" i="9"/>
  <c r="AK127" i="9"/>
  <c r="AJ127" i="9"/>
  <c r="AI127" i="9"/>
  <c r="AH127" i="9"/>
  <c r="AG127" i="9"/>
  <c r="AF127" i="9"/>
  <c r="AE127" i="9"/>
  <c r="AD127" i="9"/>
  <c r="AC127" i="9"/>
  <c r="AB127" i="9"/>
  <c r="AA127" i="9"/>
  <c r="Z127" i="9"/>
  <c r="BB127" i="9"/>
  <c r="AL126" i="9"/>
  <c r="AK126" i="9"/>
  <c r="AJ126" i="9"/>
  <c r="AI126" i="9"/>
  <c r="AH126" i="9"/>
  <c r="AG126" i="9"/>
  <c r="AF126" i="9"/>
  <c r="AE126" i="9"/>
  <c r="AD126" i="9"/>
  <c r="AC126" i="9"/>
  <c r="AB126" i="9"/>
  <c r="AA126" i="9"/>
  <c r="Z126" i="9"/>
  <c r="AL125" i="9"/>
  <c r="AK125" i="9"/>
  <c r="AJ125" i="9"/>
  <c r="AI125" i="9"/>
  <c r="AH125" i="9"/>
  <c r="AG125" i="9"/>
  <c r="AF125" i="9"/>
  <c r="AE125" i="9"/>
  <c r="AD125" i="9"/>
  <c r="AC125" i="9"/>
  <c r="AB125" i="9"/>
  <c r="AA125" i="9"/>
  <c r="Z125" i="9"/>
  <c r="BA125" i="9"/>
  <c r="AL124" i="9"/>
  <c r="AK124" i="9"/>
  <c r="AJ124" i="9"/>
  <c r="AI124" i="9"/>
  <c r="AH124" i="9"/>
  <c r="AG124" i="9"/>
  <c r="AF124" i="9"/>
  <c r="AE124" i="9"/>
  <c r="AD124" i="9"/>
  <c r="AC124" i="9"/>
  <c r="AB124" i="9"/>
  <c r="AA124" i="9"/>
  <c r="Z124" i="9"/>
  <c r="BA124" i="9"/>
  <c r="BE123" i="9"/>
  <c r="BD123" i="9"/>
  <c r="AL123" i="9"/>
  <c r="AK123" i="9"/>
  <c r="AJ123" i="9"/>
  <c r="AI123" i="9"/>
  <c r="AH123" i="9"/>
  <c r="AG123" i="9"/>
  <c r="AF123" i="9"/>
  <c r="AE123" i="9"/>
  <c r="AD123" i="9"/>
  <c r="AC123" i="9"/>
  <c r="AB123" i="9"/>
  <c r="AA123" i="9"/>
  <c r="Z123" i="9"/>
  <c r="AL122" i="9"/>
  <c r="AK122" i="9"/>
  <c r="AJ122" i="9"/>
  <c r="AI122" i="9"/>
  <c r="AH122" i="9"/>
  <c r="AG122" i="9"/>
  <c r="AF122" i="9"/>
  <c r="AE122" i="9"/>
  <c r="AD122" i="9"/>
  <c r="AC122" i="9"/>
  <c r="AB122" i="9"/>
  <c r="AA122" i="9"/>
  <c r="Z122" i="9"/>
  <c r="BB122" i="9"/>
  <c r="BE121" i="9"/>
  <c r="BD121" i="9"/>
  <c r="AL121" i="9"/>
  <c r="AK121" i="9"/>
  <c r="AJ121" i="9"/>
  <c r="AI121" i="9"/>
  <c r="AH121" i="9"/>
  <c r="AG121" i="9"/>
  <c r="AF121" i="9"/>
  <c r="AE121" i="9"/>
  <c r="AD121" i="9"/>
  <c r="AC121" i="9"/>
  <c r="AB121" i="9"/>
  <c r="AA121" i="9"/>
  <c r="Z121" i="9"/>
  <c r="BC121" i="9"/>
  <c r="BA120" i="9"/>
  <c r="AL120" i="9"/>
  <c r="AK120" i="9"/>
  <c r="AJ120" i="9"/>
  <c r="AI120" i="9"/>
  <c r="AH120" i="9"/>
  <c r="AG120" i="9"/>
  <c r="AF120" i="9"/>
  <c r="AE120" i="9"/>
  <c r="AD120" i="9"/>
  <c r="AC120" i="9"/>
  <c r="AB120" i="9"/>
  <c r="AA120" i="9"/>
  <c r="Z120" i="9"/>
  <c r="P120" i="9"/>
  <c r="BC120" i="9"/>
  <c r="AL119" i="9"/>
  <c r="AK119" i="9"/>
  <c r="AJ119" i="9"/>
  <c r="AI119" i="9"/>
  <c r="AH119" i="9"/>
  <c r="AG119" i="9"/>
  <c r="AF119" i="9"/>
  <c r="AE119" i="9"/>
  <c r="AD119" i="9"/>
  <c r="AC119" i="9"/>
  <c r="AB119" i="9"/>
  <c r="AA119" i="9"/>
  <c r="Z119" i="9"/>
  <c r="BC119" i="9"/>
  <c r="BD118" i="9"/>
  <c r="BA118" i="9"/>
  <c r="AL118" i="9"/>
  <c r="AK118" i="9"/>
  <c r="AJ118" i="9"/>
  <c r="AI118" i="9"/>
  <c r="AH118" i="9"/>
  <c r="AG118" i="9"/>
  <c r="AF118" i="9"/>
  <c r="AE118" i="9"/>
  <c r="AD118" i="9"/>
  <c r="AC118" i="9"/>
  <c r="AB118" i="9"/>
  <c r="AA118" i="9"/>
  <c r="Z118" i="9"/>
  <c r="BE117" i="9"/>
  <c r="BD117" i="9"/>
  <c r="AL117" i="9"/>
  <c r="AK117" i="9"/>
  <c r="AJ117" i="9"/>
  <c r="AI117" i="9"/>
  <c r="AH117" i="9"/>
  <c r="AG117" i="9"/>
  <c r="AF117" i="9"/>
  <c r="AE117" i="9"/>
  <c r="AD117" i="9"/>
  <c r="AC117" i="9"/>
  <c r="AB117" i="9"/>
  <c r="AA117" i="9"/>
  <c r="Z117" i="9"/>
  <c r="BC117" i="9"/>
  <c r="AL116" i="9"/>
  <c r="AK116" i="9"/>
  <c r="AJ116" i="9"/>
  <c r="AI116" i="9"/>
  <c r="AH116" i="9"/>
  <c r="AG116" i="9"/>
  <c r="AF116" i="9"/>
  <c r="AE116" i="9"/>
  <c r="AD116" i="9"/>
  <c r="AC116" i="9"/>
  <c r="AB116" i="9"/>
  <c r="AA116" i="9"/>
  <c r="Z116" i="9"/>
  <c r="BA116" i="9"/>
  <c r="BE115" i="9"/>
  <c r="AL115" i="9"/>
  <c r="AK115" i="9"/>
  <c r="AJ115" i="9"/>
  <c r="AI115" i="9"/>
  <c r="AH115" i="9"/>
  <c r="AG115" i="9"/>
  <c r="AF115" i="9"/>
  <c r="AE115" i="9"/>
  <c r="AD115" i="9"/>
  <c r="AC115" i="9"/>
  <c r="AB115" i="9"/>
  <c r="AA115" i="9"/>
  <c r="Z115" i="9"/>
  <c r="BD115" i="9"/>
  <c r="AL114" i="9"/>
  <c r="AK114" i="9"/>
  <c r="AJ114" i="9"/>
  <c r="AI114" i="9"/>
  <c r="AH114" i="9"/>
  <c r="AG114" i="9"/>
  <c r="AF114" i="9"/>
  <c r="AE114" i="9"/>
  <c r="AD114" i="9"/>
  <c r="AC114" i="9"/>
  <c r="AB114" i="9"/>
  <c r="AA114" i="9"/>
  <c r="Z114" i="9"/>
  <c r="BB114" i="9"/>
  <c r="BE113" i="9"/>
  <c r="BD113" i="9"/>
  <c r="AL113" i="9"/>
  <c r="AK113" i="9"/>
  <c r="AJ113" i="9"/>
  <c r="AI113" i="9"/>
  <c r="AH113" i="9"/>
  <c r="AG113" i="9"/>
  <c r="AF113" i="9"/>
  <c r="AE113" i="9"/>
  <c r="AD113" i="9"/>
  <c r="AC113" i="9"/>
  <c r="AB113" i="9"/>
  <c r="AA113" i="9"/>
  <c r="Z113" i="9"/>
  <c r="BC113" i="9"/>
  <c r="AL112" i="9"/>
  <c r="AK112" i="9"/>
  <c r="AJ112" i="9"/>
  <c r="AI112" i="9"/>
  <c r="AH112" i="9"/>
  <c r="AG112" i="9"/>
  <c r="AF112" i="9"/>
  <c r="AE112" i="9"/>
  <c r="AD112" i="9"/>
  <c r="AC112" i="9"/>
  <c r="AB112" i="9"/>
  <c r="AA112" i="9"/>
  <c r="Z112" i="9"/>
  <c r="BA112" i="9"/>
  <c r="BE111" i="9"/>
  <c r="BD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BC111" i="9"/>
  <c r="AL110" i="9"/>
  <c r="AK110" i="9"/>
  <c r="AJ110" i="9"/>
  <c r="AI110" i="9"/>
  <c r="AH110" i="9"/>
  <c r="AG110" i="9"/>
  <c r="AF110" i="9"/>
  <c r="AE110" i="9"/>
  <c r="AD110" i="9"/>
  <c r="AC110" i="9"/>
  <c r="AB110" i="9"/>
  <c r="AA110" i="9"/>
  <c r="Z110" i="9"/>
  <c r="BA110" i="9"/>
  <c r="AL109" i="9"/>
  <c r="AK109" i="9"/>
  <c r="AJ109" i="9"/>
  <c r="AI109" i="9"/>
  <c r="AH109" i="9"/>
  <c r="AG109" i="9"/>
  <c r="AF109" i="9"/>
  <c r="AE109" i="9"/>
  <c r="AD109" i="9"/>
  <c r="AC109" i="9"/>
  <c r="AB109" i="9"/>
  <c r="AA109" i="9"/>
  <c r="Z109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BA108" i="9"/>
  <c r="BE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BC107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BB106" i="9"/>
  <c r="BF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BG105" i="9"/>
  <c r="AL104" i="9"/>
  <c r="AK104" i="9"/>
  <c r="AJ104" i="9"/>
  <c r="AI104" i="9"/>
  <c r="AH104" i="9"/>
  <c r="AG104" i="9"/>
  <c r="AF104" i="9"/>
  <c r="AE104" i="9"/>
  <c r="AD104" i="9"/>
  <c r="AC104" i="9"/>
  <c r="AB104" i="9"/>
  <c r="AA104" i="9"/>
  <c r="Z104" i="9"/>
  <c r="BA104" i="9"/>
  <c r="BG103" i="9"/>
  <c r="AL103" i="9"/>
  <c r="AK103" i="9"/>
  <c r="AJ103" i="9"/>
  <c r="AI103" i="9"/>
  <c r="AH103" i="9"/>
  <c r="AG103" i="9"/>
  <c r="AF103" i="9"/>
  <c r="AE103" i="9"/>
  <c r="AD103" i="9"/>
  <c r="AC103" i="9"/>
  <c r="AB103" i="9"/>
  <c r="AA103" i="9"/>
  <c r="Z103" i="9"/>
  <c r="BF103" i="9"/>
  <c r="AL102" i="9"/>
  <c r="AK102" i="9"/>
  <c r="AJ102" i="9"/>
  <c r="AI102" i="9"/>
  <c r="AH102" i="9"/>
  <c r="AG102" i="9"/>
  <c r="AF102" i="9"/>
  <c r="AE102" i="9"/>
  <c r="AD102" i="9"/>
  <c r="AC102" i="9"/>
  <c r="AB102" i="9"/>
  <c r="AA102" i="9"/>
  <c r="Z102" i="9"/>
  <c r="BA102" i="9"/>
  <c r="BE101" i="9"/>
  <c r="BD101" i="9"/>
  <c r="AL101" i="9"/>
  <c r="AK101" i="9"/>
  <c r="AJ101" i="9"/>
  <c r="AI101" i="9"/>
  <c r="AH101" i="9"/>
  <c r="AG101" i="9"/>
  <c r="AF101" i="9"/>
  <c r="AE101" i="9"/>
  <c r="AD101" i="9"/>
  <c r="AC101" i="9"/>
  <c r="AB101" i="9"/>
  <c r="AA101" i="9"/>
  <c r="Z101" i="9"/>
  <c r="BC101" i="9"/>
  <c r="AL100" i="9"/>
  <c r="AK100" i="9"/>
  <c r="AJ100" i="9"/>
  <c r="AI100" i="9"/>
  <c r="AH100" i="9"/>
  <c r="AG100" i="9"/>
  <c r="AF100" i="9"/>
  <c r="AE100" i="9"/>
  <c r="AD100" i="9"/>
  <c r="AC100" i="9"/>
  <c r="AB100" i="9"/>
  <c r="AA100" i="9"/>
  <c r="Z100" i="9"/>
  <c r="P100" i="9"/>
  <c r="BD99" i="9"/>
  <c r="AL99" i="9"/>
  <c r="AK99" i="9"/>
  <c r="AJ99" i="9"/>
  <c r="AI99" i="9"/>
  <c r="AH99" i="9"/>
  <c r="AG99" i="9"/>
  <c r="AF99" i="9"/>
  <c r="AE99" i="9"/>
  <c r="AD99" i="9"/>
  <c r="AC99" i="9"/>
  <c r="AB99" i="9"/>
  <c r="AA99" i="9"/>
  <c r="Z99" i="9"/>
  <c r="BC99" i="9"/>
  <c r="AL98" i="9"/>
  <c r="AK98" i="9"/>
  <c r="AJ98" i="9"/>
  <c r="AI98" i="9"/>
  <c r="AH98" i="9"/>
  <c r="AG98" i="9"/>
  <c r="AF98" i="9"/>
  <c r="AE98" i="9"/>
  <c r="AD98" i="9"/>
  <c r="AC98" i="9"/>
  <c r="AB98" i="9"/>
  <c r="AA98" i="9"/>
  <c r="Z98" i="9"/>
  <c r="BG97" i="9"/>
  <c r="AL97" i="9"/>
  <c r="AK97" i="9"/>
  <c r="AJ97" i="9"/>
  <c r="AI97" i="9"/>
  <c r="AH97" i="9"/>
  <c r="AG97" i="9"/>
  <c r="AF97" i="9"/>
  <c r="AE97" i="9"/>
  <c r="AD97" i="9"/>
  <c r="AC97" i="9"/>
  <c r="AB97" i="9"/>
  <c r="AA97" i="9"/>
  <c r="Z97" i="9"/>
  <c r="BF97" i="9"/>
  <c r="AL96" i="9"/>
  <c r="AK96" i="9"/>
  <c r="AJ96" i="9"/>
  <c r="AI96" i="9"/>
  <c r="AH96" i="9"/>
  <c r="AG96" i="9"/>
  <c r="AF96" i="9"/>
  <c r="AE96" i="9"/>
  <c r="AD96" i="9"/>
  <c r="AC96" i="9"/>
  <c r="AB96" i="9"/>
  <c r="AA96" i="9"/>
  <c r="Z96" i="9"/>
  <c r="P96" i="9"/>
  <c r="AL95" i="9"/>
  <c r="AK95" i="9"/>
  <c r="AJ95" i="9"/>
  <c r="AI95" i="9"/>
  <c r="AH95" i="9"/>
  <c r="AG95" i="9"/>
  <c r="AF95" i="9"/>
  <c r="AE95" i="9"/>
  <c r="AD95" i="9"/>
  <c r="AC95" i="9"/>
  <c r="AB95" i="9"/>
  <c r="AA95" i="9"/>
  <c r="Z95" i="9"/>
  <c r="BE95" i="9"/>
  <c r="BC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BA94" i="9"/>
  <c r="BE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BC93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P92" i="9"/>
  <c r="BE91" i="9"/>
  <c r="BD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BC91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BD90" i="9"/>
  <c r="BD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BC89" i="9"/>
  <c r="BA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BD88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Z87" i="9"/>
  <c r="BC87" i="9"/>
  <c r="BD86" i="9"/>
  <c r="AL86" i="9"/>
  <c r="AK86" i="9"/>
  <c r="AJ86" i="9"/>
  <c r="AI86" i="9"/>
  <c r="AH86" i="9"/>
  <c r="AG86" i="9"/>
  <c r="AF86" i="9"/>
  <c r="AE86" i="9"/>
  <c r="AD86" i="9"/>
  <c r="AC86" i="9"/>
  <c r="AB86" i="9"/>
  <c r="AA86" i="9"/>
  <c r="Z86" i="9"/>
  <c r="BA86" i="9"/>
  <c r="AL85" i="9"/>
  <c r="AK85" i="9"/>
  <c r="AJ85" i="9"/>
  <c r="AI85" i="9"/>
  <c r="AH85" i="9"/>
  <c r="AG85" i="9"/>
  <c r="AF85" i="9"/>
  <c r="AE85" i="9"/>
  <c r="AD85" i="9"/>
  <c r="AC85" i="9"/>
  <c r="AB85" i="9"/>
  <c r="AA85" i="9"/>
  <c r="Z85" i="9"/>
  <c r="BC85" i="9"/>
  <c r="AL84" i="9"/>
  <c r="AK84" i="9"/>
  <c r="AJ84" i="9"/>
  <c r="AI84" i="9"/>
  <c r="AH84" i="9"/>
  <c r="AG84" i="9"/>
  <c r="AF84" i="9"/>
  <c r="AE84" i="9"/>
  <c r="AD84" i="9"/>
  <c r="AC84" i="9"/>
  <c r="AB84" i="9"/>
  <c r="AA84" i="9"/>
  <c r="Z84" i="9"/>
  <c r="BA84" i="9"/>
  <c r="BG83" i="9"/>
  <c r="BF83" i="9"/>
  <c r="AL83" i="9"/>
  <c r="AK83" i="9"/>
  <c r="AJ83" i="9"/>
  <c r="AI83" i="9"/>
  <c r="AH83" i="9"/>
  <c r="AG83" i="9"/>
  <c r="AF83" i="9"/>
  <c r="AE83" i="9"/>
  <c r="AD83" i="9"/>
  <c r="AC83" i="9"/>
  <c r="AB83" i="9"/>
  <c r="AA83" i="9"/>
  <c r="Z83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Z82" i="9"/>
  <c r="BB82" i="9"/>
  <c r="AL81" i="9"/>
  <c r="AK81" i="9"/>
  <c r="AJ81" i="9"/>
  <c r="AI81" i="9"/>
  <c r="AH81" i="9"/>
  <c r="AG81" i="9"/>
  <c r="AF81" i="9"/>
  <c r="AE81" i="9"/>
  <c r="AD81" i="9"/>
  <c r="AC81" i="9"/>
  <c r="AB81" i="9"/>
  <c r="AA81" i="9"/>
  <c r="Z81" i="9"/>
  <c r="BA80" i="9"/>
  <c r="AL80" i="9"/>
  <c r="AK80" i="9"/>
  <c r="AJ80" i="9"/>
  <c r="AI80" i="9"/>
  <c r="AH80" i="9"/>
  <c r="AG80" i="9"/>
  <c r="AF80" i="9"/>
  <c r="AE80" i="9"/>
  <c r="AD80" i="9"/>
  <c r="AC80" i="9"/>
  <c r="AB80" i="9"/>
  <c r="AA80" i="9"/>
  <c r="Z80" i="9"/>
  <c r="AL79" i="9"/>
  <c r="AK79" i="9"/>
  <c r="AJ79" i="9"/>
  <c r="AI79" i="9"/>
  <c r="AH79" i="9"/>
  <c r="AG79" i="9"/>
  <c r="AF79" i="9"/>
  <c r="AE79" i="9"/>
  <c r="AD79" i="9"/>
  <c r="AC79" i="9"/>
  <c r="AB79" i="9"/>
  <c r="AA79" i="9"/>
  <c r="Z79" i="9"/>
  <c r="BC79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BA78" i="9"/>
  <c r="BG77" i="9"/>
  <c r="BF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BA76" i="9"/>
  <c r="BD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BC75" i="9"/>
  <c r="BB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BC73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BD72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BC71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BF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Z69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Z68" i="9"/>
  <c r="P68" i="9"/>
  <c r="BE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BD67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BC65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BC64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BG63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BC62" i="9"/>
  <c r="BE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BF61" i="9"/>
  <c r="BF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BA60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BF59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BA58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BG57" i="9"/>
  <c r="BD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P56" i="9"/>
  <c r="BB56" i="9"/>
  <c r="BB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BF55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BF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P52" i="9"/>
  <c r="BF52" i="9"/>
  <c r="BD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BG51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P50" i="9"/>
  <c r="BF50" i="9"/>
  <c r="BB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BG49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BA48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BD47" i="9"/>
  <c r="BA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BD46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BA44" i="9"/>
  <c r="BD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BB43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BA42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BB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BD40" i="9"/>
  <c r="BC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BB39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BA38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BA37" i="9"/>
  <c r="BA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BC36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BA35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BD34" i="9"/>
  <c r="BB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BB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BD32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BG31" i="9"/>
  <c r="BA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BC30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BA29" i="9"/>
  <c r="BA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BF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P27" i="9"/>
  <c r="BA27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BE26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BE25" i="9"/>
  <c r="BG24" i="9"/>
  <c r="BF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BB24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BC23" i="9"/>
  <c r="BA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BB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BA21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BC20" i="9"/>
  <c r="BE19" i="9"/>
  <c r="BB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BA19" i="9"/>
  <c r="BD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BE18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BA17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BA15" i="9"/>
  <c r="BA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BG14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BG13" i="9"/>
  <c r="BG12" i="9"/>
  <c r="BA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BC12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BG11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BG9" i="9"/>
  <c r="BD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BC8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BG7" i="9"/>
  <c r="BG6" i="9"/>
  <c r="BA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BC6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BG5" i="9"/>
  <c r="BD12" i="9" l="1"/>
  <c r="BB14" i="9"/>
  <c r="BB23" i="9"/>
  <c r="BA26" i="9"/>
  <c r="BB27" i="9"/>
  <c r="BB29" i="9"/>
  <c r="P30" i="9"/>
  <c r="BF30" i="9"/>
  <c r="P36" i="9"/>
  <c r="BG37" i="9"/>
  <c r="BB47" i="9"/>
  <c r="BA50" i="9"/>
  <c r="BA52" i="9"/>
  <c r="BD55" i="9"/>
  <c r="BF57" i="9"/>
  <c r="BD71" i="9"/>
  <c r="BE75" i="9"/>
  <c r="BD79" i="9"/>
  <c r="BA82" i="9"/>
  <c r="BD85" i="9"/>
  <c r="BD87" i="9"/>
  <c r="BE89" i="9"/>
  <c r="BA92" i="9"/>
  <c r="BE99" i="9"/>
  <c r="BD102" i="9"/>
  <c r="BG111" i="9"/>
  <c r="BA114" i="9"/>
  <c r="BD119" i="9"/>
  <c r="BG121" i="9"/>
  <c r="BG125" i="9"/>
  <c r="BA130" i="9"/>
  <c r="BE131" i="9"/>
  <c r="BG138" i="9"/>
  <c r="BC141" i="9"/>
  <c r="BB143" i="9"/>
  <c r="BA158" i="9"/>
  <c r="BA166" i="9"/>
  <c r="BB168" i="9"/>
  <c r="BD170" i="9"/>
  <c r="BA174" i="9"/>
  <c r="BA177" i="9"/>
  <c r="BB180" i="9"/>
  <c r="BA187" i="9"/>
  <c r="BB195" i="9"/>
  <c r="BB203" i="9"/>
  <c r="BB206" i="9"/>
  <c r="BA209" i="9"/>
  <c r="P210" i="9"/>
  <c r="BC218" i="9"/>
  <c r="BB220" i="9"/>
  <c r="BA8" i="9"/>
  <c r="BF12" i="9"/>
  <c r="BA18" i="9"/>
  <c r="BA20" i="9"/>
  <c r="BD26" i="9"/>
  <c r="BE27" i="9"/>
  <c r="BC31" i="9"/>
  <c r="BB37" i="9"/>
  <c r="BD50" i="9"/>
  <c r="BD52" i="9"/>
  <c r="BG55" i="9"/>
  <c r="BD60" i="9"/>
  <c r="BD65" i="9"/>
  <c r="BD73" i="9"/>
  <c r="BE79" i="9"/>
  <c r="BE85" i="9"/>
  <c r="BE87" i="9"/>
  <c r="BB90" i="9"/>
  <c r="BD93" i="9"/>
  <c r="BA100" i="9"/>
  <c r="BD107" i="9"/>
  <c r="BG117" i="9"/>
  <c r="BE119" i="9"/>
  <c r="BD120" i="9"/>
  <c r="BB125" i="9"/>
  <c r="BB133" i="9"/>
  <c r="BE135" i="9"/>
  <c r="BE139" i="9"/>
  <c r="BF141" i="9"/>
  <c r="BA144" i="9"/>
  <c r="BB152" i="9"/>
  <c r="BB158" i="9"/>
  <c r="P170" i="9"/>
  <c r="BF170" i="9"/>
  <c r="BC178" i="9"/>
  <c r="BE184" i="9"/>
  <c r="BB187" i="9"/>
  <c r="BA193" i="9"/>
  <c r="BA201" i="9"/>
  <c r="BB204" i="9"/>
  <c r="BB212" i="9"/>
  <c r="BE216" i="9"/>
  <c r="BA219" i="9"/>
  <c r="BG26" i="9"/>
  <c r="BE37" i="9"/>
  <c r="BG79" i="9"/>
  <c r="BG85" i="9"/>
  <c r="BG119" i="9"/>
  <c r="BE125" i="9"/>
  <c r="BE133" i="9"/>
  <c r="BC210" i="9"/>
  <c r="BB219" i="9"/>
  <c r="BD30" i="9"/>
  <c r="BG36" i="9"/>
  <c r="P37" i="9"/>
  <c r="BF37" i="9"/>
  <c r="BG107" i="9"/>
  <c r="P125" i="9"/>
  <c r="BF125" i="9"/>
  <c r="P133" i="9"/>
  <c r="P135" i="9"/>
  <c r="BE145" i="9"/>
  <c r="BE34" i="9"/>
  <c r="BG34" i="9"/>
  <c r="BF34" i="9"/>
  <c r="BD44" i="9"/>
  <c r="BF45" i="9"/>
  <c r="BE45" i="9"/>
  <c r="BA62" i="9"/>
  <c r="BA68" i="9"/>
  <c r="BC69" i="9"/>
  <c r="BD69" i="9"/>
  <c r="BG69" i="9"/>
  <c r="BC95" i="9"/>
  <c r="BG95" i="9"/>
  <c r="BF95" i="9"/>
  <c r="P145" i="9"/>
  <c r="BF145" i="9"/>
  <c r="BB156" i="9"/>
  <c r="BC176" i="9"/>
  <c r="BE176" i="9"/>
  <c r="BF181" i="9"/>
  <c r="BF44" i="9"/>
  <c r="BC68" i="9"/>
  <c r="BC77" i="9"/>
  <c r="BE77" i="9"/>
  <c r="BD77" i="9"/>
  <c r="BC84" i="9"/>
  <c r="BC104" i="9"/>
  <c r="BC105" i="9"/>
  <c r="BE105" i="9"/>
  <c r="BD105" i="9"/>
  <c r="BF129" i="9"/>
  <c r="BF151" i="9"/>
  <c r="BA160" i="9"/>
  <c r="BB160" i="9"/>
  <c r="BD59" i="9"/>
  <c r="BB59" i="9"/>
  <c r="BD62" i="9"/>
  <c r="P62" i="9"/>
  <c r="BF62" i="9"/>
  <c r="BD137" i="9"/>
  <c r="BB137" i="9"/>
  <c r="BC192" i="9"/>
  <c r="BE192" i="9"/>
  <c r="BE200" i="9"/>
  <c r="BC200" i="9"/>
  <c r="BD41" i="9"/>
  <c r="BB41" i="9"/>
  <c r="BC67" i="9"/>
  <c r="BG67" i="9"/>
  <c r="BF67" i="9"/>
  <c r="P84" i="9"/>
  <c r="P104" i="9"/>
  <c r="BC115" i="9"/>
  <c r="BG115" i="9"/>
  <c r="BF115" i="9"/>
  <c r="BC10" i="9"/>
  <c r="BD10" i="9"/>
  <c r="BA10" i="9"/>
  <c r="BG10" i="9"/>
  <c r="BA70" i="9"/>
  <c r="BD70" i="9"/>
  <c r="BC109" i="9"/>
  <c r="BG109" i="9"/>
  <c r="BF109" i="9"/>
  <c r="BD104" i="9"/>
  <c r="BC83" i="9"/>
  <c r="BE83" i="9"/>
  <c r="BD83" i="9"/>
  <c r="BC97" i="9"/>
  <c r="BE97" i="9"/>
  <c r="BD97" i="9"/>
  <c r="BC103" i="9"/>
  <c r="BE103" i="9"/>
  <c r="BD103" i="9"/>
  <c r="BG128" i="9"/>
  <c r="BE147" i="9"/>
  <c r="BF148" i="9"/>
  <c r="BD148" i="9"/>
  <c r="BF150" i="9"/>
  <c r="BB164" i="9"/>
  <c r="BA164" i="9"/>
  <c r="BG174" i="9"/>
  <c r="BF174" i="9"/>
  <c r="BD174" i="9"/>
  <c r="P174" i="9"/>
  <c r="BE180" i="9"/>
  <c r="P180" i="9"/>
  <c r="BF197" i="9"/>
  <c r="BB197" i="9"/>
  <c r="BC81" i="9"/>
  <c r="BG81" i="9"/>
  <c r="BF81" i="9"/>
  <c r="BE10" i="9"/>
  <c r="BG15" i="9"/>
  <c r="BF15" i="9"/>
  <c r="BE15" i="9"/>
  <c r="BC15" i="9"/>
  <c r="BB35" i="9"/>
  <c r="BD81" i="9"/>
  <c r="BC96" i="9"/>
  <c r="BD109" i="9"/>
  <c r="BD146" i="9"/>
  <c r="BF147" i="9"/>
  <c r="BF160" i="9"/>
  <c r="BB171" i="9"/>
  <c r="BA171" i="9"/>
  <c r="BF10" i="9"/>
  <c r="P15" i="9"/>
  <c r="BD15" i="9"/>
  <c r="BA34" i="9"/>
  <c r="P64" i="9"/>
  <c r="BE69" i="9"/>
  <c r="BE81" i="9"/>
  <c r="BD95" i="9"/>
  <c r="BE109" i="9"/>
  <c r="BC123" i="9"/>
  <c r="BG123" i="9"/>
  <c r="BF123" i="9"/>
  <c r="BD145" i="9"/>
  <c r="BG146" i="9"/>
  <c r="P147" i="9"/>
  <c r="BG160" i="9"/>
  <c r="BE169" i="9"/>
  <c r="BE196" i="9"/>
  <c r="P196" i="9"/>
  <c r="BE204" i="9"/>
  <c r="P204" i="9"/>
  <c r="BD188" i="9"/>
  <c r="BD29" i="9"/>
  <c r="BF75" i="9"/>
  <c r="BF93" i="9"/>
  <c r="BD94" i="9"/>
  <c r="P188" i="9"/>
  <c r="BF18" i="9"/>
  <c r="BF87" i="9"/>
  <c r="BC88" i="9"/>
  <c r="BF89" i="9"/>
  <c r="BG91" i="9"/>
  <c r="BG93" i="9"/>
  <c r="P94" i="9"/>
  <c r="BC100" i="9"/>
  <c r="BF186" i="9"/>
  <c r="P194" i="9"/>
  <c r="P220" i="9"/>
  <c r="BE220" i="9"/>
  <c r="BD6" i="9"/>
  <c r="BG8" i="9"/>
  <c r="BE12" i="9"/>
  <c r="BG18" i="9"/>
  <c r="BG19" i="9"/>
  <c r="P20" i="9"/>
  <c r="BG20" i="9"/>
  <c r="P21" i="9"/>
  <c r="BE21" i="9"/>
  <c r="BF26" i="9"/>
  <c r="BD27" i="9"/>
  <c r="BF29" i="9"/>
  <c r="P32" i="9"/>
  <c r="BF32" i="9"/>
  <c r="BD49" i="9"/>
  <c r="BC50" i="9"/>
  <c r="BE51" i="9"/>
  <c r="BC52" i="9"/>
  <c r="BE65" i="9"/>
  <c r="BE71" i="9"/>
  <c r="BA72" i="9"/>
  <c r="BE73" i="9"/>
  <c r="BF79" i="9"/>
  <c r="BG87" i="9"/>
  <c r="P88" i="9"/>
  <c r="BG89" i="9"/>
  <c r="P90" i="9"/>
  <c r="BG99" i="9"/>
  <c r="BF107" i="9"/>
  <c r="BG113" i="9"/>
  <c r="BF119" i="9"/>
  <c r="BF121" i="9"/>
  <c r="BD131" i="9"/>
  <c r="BD133" i="9"/>
  <c r="BF134" i="9"/>
  <c r="BG158" i="9"/>
  <c r="BB165" i="9"/>
  <c r="BC92" i="9"/>
  <c r="BF178" i="9"/>
  <c r="BF8" i="9"/>
  <c r="P29" i="9"/>
  <c r="BG75" i="9"/>
  <c r="BD92" i="9"/>
  <c r="P202" i="9"/>
  <c r="BF21" i="9"/>
  <c r="BG29" i="9"/>
  <c r="BG32" i="9"/>
  <c r="BF65" i="9"/>
  <c r="BF71" i="9"/>
  <c r="BC72" i="9"/>
  <c r="BF73" i="9"/>
  <c r="BG134" i="9"/>
  <c r="BE165" i="9"/>
  <c r="BE8" i="9"/>
  <c r="BF91" i="9"/>
  <c r="BF101" i="9"/>
  <c r="BD212" i="9"/>
  <c r="BF19" i="9"/>
  <c r="BD21" i="9"/>
  <c r="BE29" i="9"/>
  <c r="BF99" i="9"/>
  <c r="BG101" i="9"/>
  <c r="BF113" i="9"/>
  <c r="P212" i="9"/>
  <c r="BE6" i="9"/>
  <c r="BF6" i="9"/>
  <c r="BG21" i="9"/>
  <c r="BD37" i="9"/>
  <c r="BF56" i="9"/>
  <c r="BG65" i="9"/>
  <c r="BG71" i="9"/>
  <c r="P72" i="9"/>
  <c r="BG73" i="9"/>
  <c r="BF85" i="9"/>
  <c r="BF111" i="9"/>
  <c r="BF117" i="9"/>
  <c r="BD125" i="9"/>
  <c r="BF131" i="9"/>
  <c r="BG152" i="9"/>
  <c r="BC170" i="9"/>
  <c r="BB9" i="9"/>
  <c r="BB11" i="9"/>
  <c r="BB13" i="9"/>
  <c r="BC16" i="9"/>
  <c r="P16" i="9"/>
  <c r="BD16" i="9"/>
  <c r="BA155" i="9"/>
  <c r="BG155" i="9"/>
  <c r="BD155" i="9"/>
  <c r="P5" i="9"/>
  <c r="BC5" i="9"/>
  <c r="P7" i="9"/>
  <c r="BC7" i="9"/>
  <c r="BA33" i="9"/>
  <c r="BG33" i="9"/>
  <c r="BF33" i="9"/>
  <c r="BC33" i="9"/>
  <c r="P38" i="9"/>
  <c r="BC38" i="9"/>
  <c r="BG76" i="9"/>
  <c r="BF76" i="9"/>
  <c r="BE76" i="9"/>
  <c r="BB76" i="9"/>
  <c r="BG106" i="9"/>
  <c r="BF106" i="9"/>
  <c r="BE106" i="9"/>
  <c r="BA106" i="9"/>
  <c r="BC106" i="9"/>
  <c r="BF136" i="9"/>
  <c r="BD173" i="9"/>
  <c r="BC173" i="9"/>
  <c r="P173" i="9"/>
  <c r="BA173" i="9"/>
  <c r="BF173" i="9"/>
  <c r="BE173" i="9"/>
  <c r="BB173" i="9"/>
  <c r="BG173" i="9"/>
  <c r="BA16" i="9"/>
  <c r="BA25" i="9"/>
  <c r="BG25" i="9"/>
  <c r="BF25" i="9"/>
  <c r="BC25" i="9"/>
  <c r="BG35" i="9"/>
  <c r="BA5" i="9"/>
  <c r="BA7" i="9"/>
  <c r="BA9" i="9"/>
  <c r="BA11" i="9"/>
  <c r="BA13" i="9"/>
  <c r="BB16" i="9"/>
  <c r="BE20" i="9"/>
  <c r="BF20" i="9"/>
  <c r="BD20" i="9"/>
  <c r="BB20" i="9"/>
  <c r="P25" i="9"/>
  <c r="BD25" i="9"/>
  <c r="BC27" i="9"/>
  <c r="BA31" i="9"/>
  <c r="BE31" i="9"/>
  <c r="BD31" i="9"/>
  <c r="P31" i="9"/>
  <c r="BF31" i="9"/>
  <c r="BE32" i="9"/>
  <c r="BA32" i="9"/>
  <c r="BC32" i="9"/>
  <c r="BC53" i="9"/>
  <c r="P53" i="9"/>
  <c r="BA53" i="9"/>
  <c r="BG53" i="9"/>
  <c r="BE53" i="9"/>
  <c r="BG54" i="9"/>
  <c r="BE54" i="9"/>
  <c r="BD54" i="9"/>
  <c r="BC54" i="9"/>
  <c r="P54" i="9"/>
  <c r="BF54" i="9"/>
  <c r="BC57" i="9"/>
  <c r="P57" i="9"/>
  <c r="BA57" i="9"/>
  <c r="BE57" i="9"/>
  <c r="BC63" i="9"/>
  <c r="P63" i="9"/>
  <c r="BB63" i="9"/>
  <c r="BA63" i="9"/>
  <c r="BF63" i="9"/>
  <c r="BG64" i="9"/>
  <c r="BF64" i="9"/>
  <c r="BE64" i="9"/>
  <c r="BD64" i="9"/>
  <c r="BB64" i="9"/>
  <c r="BG66" i="9"/>
  <c r="BF66" i="9"/>
  <c r="BE66" i="9"/>
  <c r="BD66" i="9"/>
  <c r="BC66" i="9"/>
  <c r="P66" i="9"/>
  <c r="BG96" i="9"/>
  <c r="BF96" i="9"/>
  <c r="BE96" i="9"/>
  <c r="BD96" i="9"/>
  <c r="BB96" i="9"/>
  <c r="BG98" i="9"/>
  <c r="BF98" i="9"/>
  <c r="BE98" i="9"/>
  <c r="BD98" i="9"/>
  <c r="BC98" i="9"/>
  <c r="P98" i="9"/>
  <c r="BE126" i="9"/>
  <c r="BA126" i="9"/>
  <c r="BG126" i="9"/>
  <c r="BF126" i="9"/>
  <c r="BD126" i="9"/>
  <c r="P126" i="9"/>
  <c r="BE132" i="9"/>
  <c r="BG132" i="9"/>
  <c r="BF132" i="9"/>
  <c r="BA132" i="9"/>
  <c r="BC132" i="9"/>
  <c r="BA135" i="9"/>
  <c r="BG135" i="9"/>
  <c r="BB135" i="9"/>
  <c r="BD135" i="9"/>
  <c r="BE140" i="9"/>
  <c r="BC140" i="9"/>
  <c r="P140" i="9"/>
  <c r="BB140" i="9"/>
  <c r="BA140" i="9"/>
  <c r="BD140" i="9"/>
  <c r="BB155" i="9"/>
  <c r="BE189" i="9"/>
  <c r="BD189" i="9"/>
  <c r="BC189" i="9"/>
  <c r="P189" i="9"/>
  <c r="BG189" i="9"/>
  <c r="BA189" i="9"/>
  <c r="BF189" i="9"/>
  <c r="BB189" i="9"/>
  <c r="BA149" i="9"/>
  <c r="BG149" i="9"/>
  <c r="BD149" i="9"/>
  <c r="BF149" i="9"/>
  <c r="BE149" i="9"/>
  <c r="P149" i="9"/>
  <c r="BC149" i="9"/>
  <c r="BB149" i="9"/>
  <c r="BC155" i="9"/>
  <c r="P9" i="9"/>
  <c r="BC9" i="9"/>
  <c r="BE38" i="9"/>
  <c r="BG38" i="9"/>
  <c r="BG58" i="9"/>
  <c r="BE58" i="9"/>
  <c r="BF58" i="9"/>
  <c r="BA153" i="9"/>
  <c r="BG153" i="9"/>
  <c r="BD153" i="9"/>
  <c r="BB153" i="9"/>
  <c r="BE153" i="9"/>
  <c r="BE154" i="9"/>
  <c r="BC154" i="9"/>
  <c r="P154" i="9"/>
  <c r="BA154" i="9"/>
  <c r="BF154" i="9"/>
  <c r="P11" i="9"/>
  <c r="BC11" i="9"/>
  <c r="P13" i="9"/>
  <c r="BC13" i="9"/>
  <c r="BE16" i="9"/>
  <c r="BG108" i="9"/>
  <c r="BF108" i="9"/>
  <c r="BE108" i="9"/>
  <c r="P155" i="9"/>
  <c r="BE155" i="9"/>
  <c r="BE156" i="9"/>
  <c r="BC156" i="9"/>
  <c r="P156" i="9"/>
  <c r="BG156" i="9"/>
  <c r="BD156" i="9"/>
  <c r="BA157" i="9"/>
  <c r="BG157" i="9"/>
  <c r="BD157" i="9"/>
  <c r="BF157" i="9"/>
  <c r="BE157" i="9"/>
  <c r="P157" i="9"/>
  <c r="BD5" i="9"/>
  <c r="BD9" i="9"/>
  <c r="BD11" i="9"/>
  <c r="BG17" i="9"/>
  <c r="BF17" i="9"/>
  <c r="BB17" i="9"/>
  <c r="BE22" i="9"/>
  <c r="BG22" i="9"/>
  <c r="BB22" i="9"/>
  <c r="BE28" i="9"/>
  <c r="BF28" i="9"/>
  <c r="BD28" i="9"/>
  <c r="BB28" i="9"/>
  <c r="P33" i="9"/>
  <c r="BD33" i="9"/>
  <c r="BC35" i="9"/>
  <c r="BD38" i="9"/>
  <c r="BA39" i="9"/>
  <c r="BE39" i="9"/>
  <c r="BD39" i="9"/>
  <c r="P39" i="9"/>
  <c r="BF39" i="9"/>
  <c r="BG78" i="9"/>
  <c r="BF78" i="9"/>
  <c r="BE78" i="9"/>
  <c r="BB78" i="9"/>
  <c r="P108" i="9"/>
  <c r="BC108" i="9"/>
  <c r="BG110" i="9"/>
  <c r="BF110" i="9"/>
  <c r="BE110" i="9"/>
  <c r="BB110" i="9"/>
  <c r="P137" i="9"/>
  <c r="BE148" i="9"/>
  <c r="BC148" i="9"/>
  <c r="P148" i="9"/>
  <c r="BG148" i="9"/>
  <c r="BB148" i="9"/>
  <c r="BA148" i="9"/>
  <c r="BF156" i="9"/>
  <c r="BE183" i="9"/>
  <c r="BD183" i="9"/>
  <c r="BC183" i="9"/>
  <c r="P183" i="9"/>
  <c r="BG183" i="9"/>
  <c r="BB183" i="9"/>
  <c r="BA183" i="9"/>
  <c r="BE5" i="9"/>
  <c r="BE9" i="9"/>
  <c r="BE11" i="9"/>
  <c r="P22" i="9"/>
  <c r="BC22" i="9"/>
  <c r="BC28" i="9"/>
  <c r="BE33" i="9"/>
  <c r="P35" i="9"/>
  <c r="BD35" i="9"/>
  <c r="BF38" i="9"/>
  <c r="BG39" i="9"/>
  <c r="P40" i="9"/>
  <c r="BC41" i="9"/>
  <c r="P41" i="9"/>
  <c r="BA41" i="9"/>
  <c r="BE41" i="9"/>
  <c r="BC45" i="9"/>
  <c r="P45" i="9"/>
  <c r="BA45" i="9"/>
  <c r="BD45" i="9"/>
  <c r="BB45" i="9"/>
  <c r="BG45" i="9"/>
  <c r="P46" i="9"/>
  <c r="BC46" i="9"/>
  <c r="BD76" i="9"/>
  <c r="P78" i="9"/>
  <c r="BC78" i="9"/>
  <c r="BG80" i="9"/>
  <c r="BF80" i="9"/>
  <c r="BE80" i="9"/>
  <c r="BD80" i="9"/>
  <c r="BB80" i="9"/>
  <c r="BG82" i="9"/>
  <c r="BF82" i="9"/>
  <c r="BE82" i="9"/>
  <c r="BD82" i="9"/>
  <c r="BC82" i="9"/>
  <c r="P82" i="9"/>
  <c r="BD108" i="9"/>
  <c r="P110" i="9"/>
  <c r="BC110" i="9"/>
  <c r="BG112" i="9"/>
  <c r="BF112" i="9"/>
  <c r="BE112" i="9"/>
  <c r="BD112" i="9"/>
  <c r="BB112" i="9"/>
  <c r="BG114" i="9"/>
  <c r="BF114" i="9"/>
  <c r="BE114" i="9"/>
  <c r="BD114" i="9"/>
  <c r="BC114" i="9"/>
  <c r="P114" i="9"/>
  <c r="BG172" i="9"/>
  <c r="BC172" i="9"/>
  <c r="P172" i="9"/>
  <c r="BA172" i="9"/>
  <c r="BF172" i="9"/>
  <c r="BB172" i="9"/>
  <c r="BA182" i="9"/>
  <c r="BG182" i="9"/>
  <c r="BF182" i="9"/>
  <c r="BD182" i="9"/>
  <c r="P182" i="9"/>
  <c r="BE182" i="9"/>
  <c r="BC47" i="9"/>
  <c r="P47" i="9"/>
  <c r="BA47" i="9"/>
  <c r="BE47" i="9"/>
  <c r="BD78" i="9"/>
  <c r="P80" i="9"/>
  <c r="BC80" i="9"/>
  <c r="BD110" i="9"/>
  <c r="P112" i="9"/>
  <c r="BC112" i="9"/>
  <c r="BG122" i="9"/>
  <c r="BF122" i="9"/>
  <c r="BE122" i="9"/>
  <c r="BA122" i="9"/>
  <c r="BC122" i="9"/>
  <c r="BE124" i="9"/>
  <c r="BG124" i="9"/>
  <c r="BF124" i="9"/>
  <c r="BB124" i="9"/>
  <c r="BD169" i="9"/>
  <c r="BC169" i="9"/>
  <c r="P169" i="9"/>
  <c r="BA169" i="9"/>
  <c r="BF169" i="9"/>
  <c r="BG169" i="9"/>
  <c r="BA198" i="9"/>
  <c r="BG198" i="9"/>
  <c r="BF198" i="9"/>
  <c r="BD198" i="9"/>
  <c r="P198" i="9"/>
  <c r="BC198" i="9"/>
  <c r="BB198" i="9"/>
  <c r="BE207" i="9"/>
  <c r="BD207" i="9"/>
  <c r="BC207" i="9"/>
  <c r="P207" i="9"/>
  <c r="BG207" i="9"/>
  <c r="BB207" i="9"/>
  <c r="BA207" i="9"/>
  <c r="BB5" i="9"/>
  <c r="BB7" i="9"/>
  <c r="BB38" i="9"/>
  <c r="BB58" i="9"/>
  <c r="BE136" i="9"/>
  <c r="BC136" i="9"/>
  <c r="P136" i="9"/>
  <c r="BD136" i="9"/>
  <c r="P58" i="9"/>
  <c r="BC58" i="9"/>
  <c r="BG74" i="9"/>
  <c r="BF74" i="9"/>
  <c r="BE74" i="9"/>
  <c r="BA74" i="9"/>
  <c r="BC74" i="9"/>
  <c r="BB108" i="9"/>
  <c r="BA137" i="9"/>
  <c r="BG137" i="9"/>
  <c r="BF137" i="9"/>
  <c r="BE137" i="9"/>
  <c r="BC137" i="9"/>
  <c r="P153" i="9"/>
  <c r="BF153" i="9"/>
  <c r="BG154" i="9"/>
  <c r="BD7" i="9"/>
  <c r="BD13" i="9"/>
  <c r="BF16" i="9"/>
  <c r="BG40" i="9"/>
  <c r="BE40" i="9"/>
  <c r="BA40" i="9"/>
  <c r="BC40" i="9"/>
  <c r="BG46" i="9"/>
  <c r="BE46" i="9"/>
  <c r="BB46" i="9"/>
  <c r="BD58" i="9"/>
  <c r="P74" i="9"/>
  <c r="BD74" i="9"/>
  <c r="P76" i="9"/>
  <c r="BC76" i="9"/>
  <c r="P106" i="9"/>
  <c r="BD106" i="9"/>
  <c r="BG136" i="9"/>
  <c r="BF155" i="9"/>
  <c r="BE213" i="9"/>
  <c r="BD213" i="9"/>
  <c r="BC213" i="9"/>
  <c r="P213" i="9"/>
  <c r="BG213" i="9"/>
  <c r="BA213" i="9"/>
  <c r="BF213" i="9"/>
  <c r="BB213" i="9"/>
  <c r="BE7" i="9"/>
  <c r="BE13" i="9"/>
  <c r="BC14" i="9"/>
  <c r="P14" i="9"/>
  <c r="BD14" i="9"/>
  <c r="BG16" i="9"/>
  <c r="P17" i="9"/>
  <c r="BC17" i="9"/>
  <c r="BG27" i="9"/>
  <c r="P28" i="9"/>
  <c r="BF5" i="9"/>
  <c r="BB6" i="9"/>
  <c r="BF7" i="9"/>
  <c r="BB8" i="9"/>
  <c r="BF9" i="9"/>
  <c r="BB10" i="9"/>
  <c r="BF11" i="9"/>
  <c r="BB12" i="9"/>
  <c r="BF13" i="9"/>
  <c r="BE14" i="9"/>
  <c r="BD17" i="9"/>
  <c r="BC19" i="9"/>
  <c r="BD22" i="9"/>
  <c r="BA23" i="9"/>
  <c r="BE23" i="9"/>
  <c r="BD23" i="9"/>
  <c r="P23" i="9"/>
  <c r="BF23" i="9"/>
  <c r="BE24" i="9"/>
  <c r="BA24" i="9"/>
  <c r="BC24" i="9"/>
  <c r="BG28" i="9"/>
  <c r="BE35" i="9"/>
  <c r="BF40" i="9"/>
  <c r="BF41" i="9"/>
  <c r="BG42" i="9"/>
  <c r="BE42" i="9"/>
  <c r="BF42" i="9"/>
  <c r="BB42" i="9"/>
  <c r="P6" i="9"/>
  <c r="P8" i="9"/>
  <c r="P10" i="9"/>
  <c r="P12" i="9"/>
  <c r="BF14" i="9"/>
  <c r="BB15" i="9"/>
  <c r="BE17" i="9"/>
  <c r="P19" i="9"/>
  <c r="BD19" i="9"/>
  <c r="BF22" i="9"/>
  <c r="BG23" i="9"/>
  <c r="P24" i="9"/>
  <c r="BD24" i="9"/>
  <c r="BB25" i="9"/>
  <c r="BE30" i="9"/>
  <c r="BG30" i="9"/>
  <c r="BB30" i="9"/>
  <c r="BB31" i="9"/>
  <c r="BF35" i="9"/>
  <c r="BE36" i="9"/>
  <c r="BF36" i="9"/>
  <c r="BD36" i="9"/>
  <c r="BB36" i="9"/>
  <c r="BG41" i="9"/>
  <c r="P42" i="9"/>
  <c r="BC42" i="9"/>
  <c r="BC43" i="9"/>
  <c r="P43" i="9"/>
  <c r="BA43" i="9"/>
  <c r="BG43" i="9"/>
  <c r="BF43" i="9"/>
  <c r="BE43" i="9"/>
  <c r="BF46" i="9"/>
  <c r="BF47" i="9"/>
  <c r="BG48" i="9"/>
  <c r="BE48" i="9"/>
  <c r="BF48" i="9"/>
  <c r="BD48" i="9"/>
  <c r="BB48" i="9"/>
  <c r="BC51" i="9"/>
  <c r="P51" i="9"/>
  <c r="BA51" i="9"/>
  <c r="BB51" i="9"/>
  <c r="BF51" i="9"/>
  <c r="BG52" i="9"/>
  <c r="BE52" i="9"/>
  <c r="BB52" i="9"/>
  <c r="BB53" i="9"/>
  <c r="BA54" i="9"/>
  <c r="BB57" i="9"/>
  <c r="BG62" i="9"/>
  <c r="BE62" i="9"/>
  <c r="BB62" i="9"/>
  <c r="BD63" i="9"/>
  <c r="BA66" i="9"/>
  <c r="BG90" i="9"/>
  <c r="BF90" i="9"/>
  <c r="BE90" i="9"/>
  <c r="BA90" i="9"/>
  <c r="BC90" i="9"/>
  <c r="BG92" i="9"/>
  <c r="BF92" i="9"/>
  <c r="BE92" i="9"/>
  <c r="BB92" i="9"/>
  <c r="BA98" i="9"/>
  <c r="P122" i="9"/>
  <c r="BD122" i="9"/>
  <c r="P124" i="9"/>
  <c r="BC124" i="9"/>
  <c r="BB126" i="9"/>
  <c r="BF140" i="9"/>
  <c r="BA141" i="9"/>
  <c r="BG141" i="9"/>
  <c r="BB141" i="9"/>
  <c r="BD141" i="9"/>
  <c r="BA206" i="9"/>
  <c r="BG206" i="9"/>
  <c r="BF206" i="9"/>
  <c r="BD206" i="9"/>
  <c r="P206" i="9"/>
  <c r="BE206" i="9"/>
  <c r="BD42" i="9"/>
  <c r="BG47" i="9"/>
  <c r="P48" i="9"/>
  <c r="BC48" i="9"/>
  <c r="BD53" i="9"/>
  <c r="BB54" i="9"/>
  <c r="BG56" i="9"/>
  <c r="BE56" i="9"/>
  <c r="BA56" i="9"/>
  <c r="BC56" i="9"/>
  <c r="BD57" i="9"/>
  <c r="BC61" i="9"/>
  <c r="P61" i="9"/>
  <c r="BA61" i="9"/>
  <c r="BD61" i="9"/>
  <c r="BB61" i="9"/>
  <c r="BG61" i="9"/>
  <c r="BE63" i="9"/>
  <c r="BA64" i="9"/>
  <c r="BB66" i="9"/>
  <c r="BG94" i="9"/>
  <c r="BF94" i="9"/>
  <c r="BE94" i="9"/>
  <c r="BB94" i="9"/>
  <c r="BA96" i="9"/>
  <c r="BB98" i="9"/>
  <c r="BD124" i="9"/>
  <c r="BC126" i="9"/>
  <c r="BB132" i="9"/>
  <c r="BC135" i="9"/>
  <c r="BA136" i="9"/>
  <c r="BG140" i="9"/>
  <c r="BE142" i="9"/>
  <c r="BC142" i="9"/>
  <c r="P142" i="9"/>
  <c r="BG142" i="9"/>
  <c r="BD142" i="9"/>
  <c r="BA143" i="9"/>
  <c r="BG143" i="9"/>
  <c r="BF143" i="9"/>
  <c r="BE143" i="9"/>
  <c r="BD143" i="9"/>
  <c r="P143" i="9"/>
  <c r="BB154" i="9"/>
  <c r="BE197" i="9"/>
  <c r="BD197" i="9"/>
  <c r="BC197" i="9"/>
  <c r="P197" i="9"/>
  <c r="BG197" i="9"/>
  <c r="BA197" i="9"/>
  <c r="BC59" i="9"/>
  <c r="P59" i="9"/>
  <c r="BA59" i="9"/>
  <c r="BE59" i="9"/>
  <c r="BG68" i="9"/>
  <c r="BF68" i="9"/>
  <c r="BE68" i="9"/>
  <c r="BB68" i="9"/>
  <c r="BG84" i="9"/>
  <c r="BF84" i="9"/>
  <c r="BE84" i="9"/>
  <c r="BB84" i="9"/>
  <c r="BG100" i="9"/>
  <c r="BF100" i="9"/>
  <c r="BE100" i="9"/>
  <c r="BB100" i="9"/>
  <c r="BG116" i="9"/>
  <c r="BF116" i="9"/>
  <c r="BE116" i="9"/>
  <c r="BB116" i="9"/>
  <c r="BA129" i="9"/>
  <c r="BG129" i="9"/>
  <c r="BC129" i="9"/>
  <c r="BA161" i="9"/>
  <c r="BG161" i="9"/>
  <c r="BD161" i="9"/>
  <c r="BB161" i="9"/>
  <c r="BE161" i="9"/>
  <c r="BE162" i="9"/>
  <c r="BC162" i="9"/>
  <c r="P162" i="9"/>
  <c r="BA162" i="9"/>
  <c r="BF162" i="9"/>
  <c r="BA163" i="9"/>
  <c r="BG163" i="9"/>
  <c r="BD163" i="9"/>
  <c r="BC163" i="9"/>
  <c r="BG168" i="9"/>
  <c r="BC168" i="9"/>
  <c r="P168" i="9"/>
  <c r="BA168" i="9"/>
  <c r="BF168" i="9"/>
  <c r="BE168" i="9"/>
  <c r="BE191" i="9"/>
  <c r="BD191" i="9"/>
  <c r="BC191" i="9"/>
  <c r="P191" i="9"/>
  <c r="BG191" i="9"/>
  <c r="BB191" i="9"/>
  <c r="BA191" i="9"/>
  <c r="BE205" i="9"/>
  <c r="BD205" i="9"/>
  <c r="BC205" i="9"/>
  <c r="P205" i="9"/>
  <c r="BG205" i="9"/>
  <c r="BA205" i="9"/>
  <c r="BE215" i="9"/>
  <c r="BD215" i="9"/>
  <c r="BC215" i="9"/>
  <c r="P215" i="9"/>
  <c r="BG215" i="9"/>
  <c r="BB215" i="9"/>
  <c r="BA215" i="9"/>
  <c r="BB18" i="9"/>
  <c r="BB26" i="9"/>
  <c r="BB34" i="9"/>
  <c r="BG44" i="9"/>
  <c r="BE44" i="9"/>
  <c r="BB44" i="9"/>
  <c r="BC49" i="9"/>
  <c r="P49" i="9"/>
  <c r="BA49" i="9"/>
  <c r="BE49" i="9"/>
  <c r="BG60" i="9"/>
  <c r="BE60" i="9"/>
  <c r="BB60" i="9"/>
  <c r="BG70" i="9"/>
  <c r="BF70" i="9"/>
  <c r="BE70" i="9"/>
  <c r="BB70" i="9"/>
  <c r="BG86" i="9"/>
  <c r="BF86" i="9"/>
  <c r="BE86" i="9"/>
  <c r="BB86" i="9"/>
  <c r="BG102" i="9"/>
  <c r="BF102" i="9"/>
  <c r="BE102" i="9"/>
  <c r="BB102" i="9"/>
  <c r="P116" i="9"/>
  <c r="BC116" i="9"/>
  <c r="BG118" i="9"/>
  <c r="BF118" i="9"/>
  <c r="BE118" i="9"/>
  <c r="BB118" i="9"/>
  <c r="BA127" i="9"/>
  <c r="BG127" i="9"/>
  <c r="BF127" i="9"/>
  <c r="BE127" i="9"/>
  <c r="BC127" i="9"/>
  <c r="P129" i="9"/>
  <c r="BD129" i="9"/>
  <c r="P161" i="9"/>
  <c r="BF161" i="9"/>
  <c r="BG162" i="9"/>
  <c r="P163" i="9"/>
  <c r="BE163" i="9"/>
  <c r="BG164" i="9"/>
  <c r="BE164" i="9"/>
  <c r="BC164" i="9"/>
  <c r="P164" i="9"/>
  <c r="BD164" i="9"/>
  <c r="BC167" i="9"/>
  <c r="P167" i="9"/>
  <c r="BG167" i="9"/>
  <c r="BE167" i="9"/>
  <c r="BA167" i="9"/>
  <c r="BF167" i="9"/>
  <c r="BE181" i="9"/>
  <c r="BD181" i="9"/>
  <c r="BC181" i="9"/>
  <c r="P181" i="9"/>
  <c r="BG181" i="9"/>
  <c r="BA181" i="9"/>
  <c r="BA190" i="9"/>
  <c r="BG190" i="9"/>
  <c r="BF190" i="9"/>
  <c r="BD190" i="9"/>
  <c r="P190" i="9"/>
  <c r="BE190" i="9"/>
  <c r="BA214" i="9"/>
  <c r="BG214" i="9"/>
  <c r="BF214" i="9"/>
  <c r="BD214" i="9"/>
  <c r="P214" i="9"/>
  <c r="BE214" i="9"/>
  <c r="P18" i="9"/>
  <c r="BC18" i="9"/>
  <c r="BC21" i="9"/>
  <c r="P26" i="9"/>
  <c r="BC26" i="9"/>
  <c r="BC29" i="9"/>
  <c r="P34" i="9"/>
  <c r="BC34" i="9"/>
  <c r="BC37" i="9"/>
  <c r="P44" i="9"/>
  <c r="BC44" i="9"/>
  <c r="BF49" i="9"/>
  <c r="BG50" i="9"/>
  <c r="BE50" i="9"/>
  <c r="BB50" i="9"/>
  <c r="BC55" i="9"/>
  <c r="P55" i="9"/>
  <c r="BA55" i="9"/>
  <c r="BE55" i="9"/>
  <c r="BG59" i="9"/>
  <c r="P60" i="9"/>
  <c r="BC60" i="9"/>
  <c r="BD68" i="9"/>
  <c r="P70" i="9"/>
  <c r="BC70" i="9"/>
  <c r="BG72" i="9"/>
  <c r="BF72" i="9"/>
  <c r="BE72" i="9"/>
  <c r="BB72" i="9"/>
  <c r="BD84" i="9"/>
  <c r="P86" i="9"/>
  <c r="BC86" i="9"/>
  <c r="BG88" i="9"/>
  <c r="BF88" i="9"/>
  <c r="BE88" i="9"/>
  <c r="BB88" i="9"/>
  <c r="BD100" i="9"/>
  <c r="P102" i="9"/>
  <c r="BC102" i="9"/>
  <c r="BG104" i="9"/>
  <c r="BF104" i="9"/>
  <c r="BE104" i="9"/>
  <c r="BB104" i="9"/>
  <c r="BD116" i="9"/>
  <c r="P118" i="9"/>
  <c r="BC118" i="9"/>
  <c r="BG120" i="9"/>
  <c r="BF120" i="9"/>
  <c r="BE120" i="9"/>
  <c r="BB120" i="9"/>
  <c r="P127" i="9"/>
  <c r="BD127" i="9"/>
  <c r="BE129" i="9"/>
  <c r="BE130" i="9"/>
  <c r="BF130" i="9"/>
  <c r="BD130" i="9"/>
  <c r="BC130" i="9"/>
  <c r="P130" i="9"/>
  <c r="BG130" i="9"/>
  <c r="BE146" i="9"/>
  <c r="BC146" i="9"/>
  <c r="P146" i="9"/>
  <c r="BA146" i="9"/>
  <c r="BF146" i="9"/>
  <c r="BA147" i="9"/>
  <c r="BG147" i="9"/>
  <c r="BD147" i="9"/>
  <c r="BC147" i="9"/>
  <c r="BF163" i="9"/>
  <c r="BF164" i="9"/>
  <c r="BG166" i="9"/>
  <c r="BF166" i="9"/>
  <c r="BC166" i="9"/>
  <c r="P166" i="9"/>
  <c r="BE166" i="9"/>
  <c r="BD166" i="9"/>
  <c r="BE199" i="9"/>
  <c r="BD199" i="9"/>
  <c r="BC199" i="9"/>
  <c r="P199" i="9"/>
  <c r="BG199" i="9"/>
  <c r="BB199" i="9"/>
  <c r="BA199" i="9"/>
  <c r="BA65" i="9"/>
  <c r="BA67" i="9"/>
  <c r="BA69" i="9"/>
  <c r="BA71" i="9"/>
  <c r="BA73" i="9"/>
  <c r="BA75" i="9"/>
  <c r="BA77" i="9"/>
  <c r="BA79" i="9"/>
  <c r="BA81" i="9"/>
  <c r="BA83" i="9"/>
  <c r="BA85" i="9"/>
  <c r="BA87" i="9"/>
  <c r="BA89" i="9"/>
  <c r="BA91" i="9"/>
  <c r="BA93" i="9"/>
  <c r="BA95" i="9"/>
  <c r="BA97" i="9"/>
  <c r="BA99" i="9"/>
  <c r="BA101" i="9"/>
  <c r="BA103" i="9"/>
  <c r="BA105" i="9"/>
  <c r="BA107" i="9"/>
  <c r="BA109" i="9"/>
  <c r="BA111" i="9"/>
  <c r="BA113" i="9"/>
  <c r="BA115" i="9"/>
  <c r="BA117" i="9"/>
  <c r="BA119" i="9"/>
  <c r="BA121" i="9"/>
  <c r="BA123" i="9"/>
  <c r="BC125" i="9"/>
  <c r="BA128" i="9"/>
  <c r="BA133" i="9"/>
  <c r="BG133" i="9"/>
  <c r="BC133" i="9"/>
  <c r="BE138" i="9"/>
  <c r="BC138" i="9"/>
  <c r="P138" i="9"/>
  <c r="BD138" i="9"/>
  <c r="BE150" i="9"/>
  <c r="BC150" i="9"/>
  <c r="P150" i="9"/>
  <c r="BD150" i="9"/>
  <c r="BE158" i="9"/>
  <c r="BC158" i="9"/>
  <c r="P158" i="9"/>
  <c r="BD158" i="9"/>
  <c r="BA178" i="9"/>
  <c r="BG178" i="9"/>
  <c r="BB178" i="9"/>
  <c r="BE178" i="9"/>
  <c r="BD178" i="9"/>
  <c r="BA186" i="9"/>
  <c r="BG186" i="9"/>
  <c r="BB186" i="9"/>
  <c r="BE186" i="9"/>
  <c r="BD186" i="9"/>
  <c r="BA194" i="9"/>
  <c r="BG194" i="9"/>
  <c r="BB194" i="9"/>
  <c r="BE194" i="9"/>
  <c r="BD194" i="9"/>
  <c r="BA202" i="9"/>
  <c r="BG202" i="9"/>
  <c r="BB202" i="9"/>
  <c r="BE202" i="9"/>
  <c r="BD202" i="9"/>
  <c r="BA210" i="9"/>
  <c r="BG210" i="9"/>
  <c r="BB210" i="9"/>
  <c r="BE210" i="9"/>
  <c r="BD210" i="9"/>
  <c r="BA218" i="9"/>
  <c r="BG218" i="9"/>
  <c r="BB218" i="9"/>
  <c r="BE218" i="9"/>
  <c r="BD218" i="9"/>
  <c r="BB65" i="9"/>
  <c r="BB67" i="9"/>
  <c r="BB69" i="9"/>
  <c r="BB71" i="9"/>
  <c r="BB73" i="9"/>
  <c r="BB75" i="9"/>
  <c r="BB77" i="9"/>
  <c r="BB79" i="9"/>
  <c r="BB81" i="9"/>
  <c r="BB83" i="9"/>
  <c r="BB85" i="9"/>
  <c r="BB87" i="9"/>
  <c r="BB89" i="9"/>
  <c r="BB91" i="9"/>
  <c r="BB93" i="9"/>
  <c r="BB95" i="9"/>
  <c r="BB97" i="9"/>
  <c r="BB99" i="9"/>
  <c r="BB101" i="9"/>
  <c r="BB103" i="9"/>
  <c r="BB105" i="9"/>
  <c r="BB107" i="9"/>
  <c r="BB109" i="9"/>
  <c r="BB111" i="9"/>
  <c r="BB113" i="9"/>
  <c r="BB115" i="9"/>
  <c r="BB117" i="9"/>
  <c r="BB119" i="9"/>
  <c r="BB121" i="9"/>
  <c r="BB123" i="9"/>
  <c r="BB128" i="9"/>
  <c r="BA139" i="9"/>
  <c r="BG139" i="9"/>
  <c r="BC139" i="9"/>
  <c r="BE144" i="9"/>
  <c r="BC144" i="9"/>
  <c r="P144" i="9"/>
  <c r="BD144" i="9"/>
  <c r="BA151" i="9"/>
  <c r="BG151" i="9"/>
  <c r="BD151" i="9"/>
  <c r="BC151" i="9"/>
  <c r="BA159" i="9"/>
  <c r="BG159" i="9"/>
  <c r="BD159" i="9"/>
  <c r="BC159" i="9"/>
  <c r="BE177" i="9"/>
  <c r="BD177" i="9"/>
  <c r="BC177" i="9"/>
  <c r="P177" i="9"/>
  <c r="BB177" i="9"/>
  <c r="BG177" i="9"/>
  <c r="BE185" i="9"/>
  <c r="BD185" i="9"/>
  <c r="BC185" i="9"/>
  <c r="P185" i="9"/>
  <c r="BB185" i="9"/>
  <c r="BG185" i="9"/>
  <c r="BE193" i="9"/>
  <c r="BD193" i="9"/>
  <c r="BC193" i="9"/>
  <c r="P193" i="9"/>
  <c r="BB193" i="9"/>
  <c r="BG193" i="9"/>
  <c r="BE201" i="9"/>
  <c r="BD201" i="9"/>
  <c r="BC201" i="9"/>
  <c r="P201" i="9"/>
  <c r="BB201" i="9"/>
  <c r="BG201" i="9"/>
  <c r="BE209" i="9"/>
  <c r="BD209" i="9"/>
  <c r="BC209" i="9"/>
  <c r="P209" i="9"/>
  <c r="BB209" i="9"/>
  <c r="BG209" i="9"/>
  <c r="BE217" i="9"/>
  <c r="BD217" i="9"/>
  <c r="BC217" i="9"/>
  <c r="P217" i="9"/>
  <c r="BB217" i="9"/>
  <c r="BG217" i="9"/>
  <c r="P65" i="9"/>
  <c r="P67" i="9"/>
  <c r="P69" i="9"/>
  <c r="P71" i="9"/>
  <c r="P73" i="9"/>
  <c r="P75" i="9"/>
  <c r="P77" i="9"/>
  <c r="P79" i="9"/>
  <c r="P81" i="9"/>
  <c r="P83" i="9"/>
  <c r="P85" i="9"/>
  <c r="P87" i="9"/>
  <c r="P89" i="9"/>
  <c r="P91" i="9"/>
  <c r="P93" i="9"/>
  <c r="P95" i="9"/>
  <c r="P97" i="9"/>
  <c r="P99" i="9"/>
  <c r="P101" i="9"/>
  <c r="P103" i="9"/>
  <c r="P105" i="9"/>
  <c r="P107" i="9"/>
  <c r="P109" i="9"/>
  <c r="P111" i="9"/>
  <c r="P113" i="9"/>
  <c r="P115" i="9"/>
  <c r="P117" i="9"/>
  <c r="P119" i="9"/>
  <c r="P121" i="9"/>
  <c r="P123" i="9"/>
  <c r="P128" i="9"/>
  <c r="BC128" i="9"/>
  <c r="BC131" i="9"/>
  <c r="BE134" i="9"/>
  <c r="BC134" i="9"/>
  <c r="P134" i="9"/>
  <c r="BD134" i="9"/>
  <c r="P139" i="9"/>
  <c r="BD139" i="9"/>
  <c r="BF144" i="9"/>
  <c r="BA145" i="9"/>
  <c r="BG145" i="9"/>
  <c r="BC145" i="9"/>
  <c r="P151" i="9"/>
  <c r="BE151" i="9"/>
  <c r="BE152" i="9"/>
  <c r="BC152" i="9"/>
  <c r="P152" i="9"/>
  <c r="BD152" i="9"/>
  <c r="P159" i="9"/>
  <c r="BE159" i="9"/>
  <c r="BE160" i="9"/>
  <c r="BC160" i="9"/>
  <c r="P160" i="9"/>
  <c r="BD160" i="9"/>
  <c r="BA176" i="9"/>
  <c r="BG176" i="9"/>
  <c r="BD176" i="9"/>
  <c r="P176" i="9"/>
  <c r="BB176" i="9"/>
  <c r="BF176" i="9"/>
  <c r="BA184" i="9"/>
  <c r="BG184" i="9"/>
  <c r="BD184" i="9"/>
  <c r="P184" i="9"/>
  <c r="BB184" i="9"/>
  <c r="BF184" i="9"/>
  <c r="BA192" i="9"/>
  <c r="BG192" i="9"/>
  <c r="BD192" i="9"/>
  <c r="P192" i="9"/>
  <c r="BB192" i="9"/>
  <c r="BF192" i="9"/>
  <c r="BA200" i="9"/>
  <c r="BG200" i="9"/>
  <c r="BD200" i="9"/>
  <c r="P200" i="9"/>
  <c r="BB200" i="9"/>
  <c r="BF200" i="9"/>
  <c r="BA208" i="9"/>
  <c r="BG208" i="9"/>
  <c r="BD208" i="9"/>
  <c r="P208" i="9"/>
  <c r="BB208" i="9"/>
  <c r="BF208" i="9"/>
  <c r="BA216" i="9"/>
  <c r="BG216" i="9"/>
  <c r="BD216" i="9"/>
  <c r="P216" i="9"/>
  <c r="BB216" i="9"/>
  <c r="BF216" i="9"/>
  <c r="BB170" i="9"/>
  <c r="BB174" i="9"/>
  <c r="BE179" i="9"/>
  <c r="BD179" i="9"/>
  <c r="BC179" i="9"/>
  <c r="P179" i="9"/>
  <c r="BF179" i="9"/>
  <c r="BA180" i="9"/>
  <c r="BG180" i="9"/>
  <c r="BC180" i="9"/>
  <c r="BE187" i="9"/>
  <c r="BD187" i="9"/>
  <c r="BC187" i="9"/>
  <c r="P187" i="9"/>
  <c r="BF187" i="9"/>
  <c r="BA188" i="9"/>
  <c r="BG188" i="9"/>
  <c r="BC188" i="9"/>
  <c r="BE195" i="9"/>
  <c r="BD195" i="9"/>
  <c r="BC195" i="9"/>
  <c r="P195" i="9"/>
  <c r="BF195" i="9"/>
  <c r="BA196" i="9"/>
  <c r="BG196" i="9"/>
  <c r="BC196" i="9"/>
  <c r="BE203" i="9"/>
  <c r="BD203" i="9"/>
  <c r="BC203" i="9"/>
  <c r="P203" i="9"/>
  <c r="BF203" i="9"/>
  <c r="BA204" i="9"/>
  <c r="BG204" i="9"/>
  <c r="BC204" i="9"/>
  <c r="BE211" i="9"/>
  <c r="BD211" i="9"/>
  <c r="BC211" i="9"/>
  <c r="P211" i="9"/>
  <c r="BF211" i="9"/>
  <c r="BA212" i="9"/>
  <c r="BG212" i="9"/>
  <c r="BC212" i="9"/>
  <c r="BE219" i="9"/>
  <c r="BD219" i="9"/>
  <c r="BC219" i="9"/>
  <c r="P219" i="9"/>
  <c r="BF219" i="9"/>
  <c r="BA220" i="9"/>
  <c r="BG220" i="9"/>
  <c r="BC220" i="9"/>
  <c r="BE170" i="9"/>
  <c r="BD171" i="9"/>
  <c r="BC171" i="9"/>
  <c r="P171" i="9"/>
  <c r="BE171" i="9"/>
  <c r="BE174" i="9"/>
  <c r="BD175" i="9"/>
  <c r="BC175" i="9"/>
  <c r="P175" i="9"/>
  <c r="BE175" i="9"/>
  <c r="BF180" i="9"/>
  <c r="BF188" i="9"/>
  <c r="BF196" i="9"/>
  <c r="BF204" i="9"/>
  <c r="BF212" i="9"/>
  <c r="BF220" i="9"/>
  <c r="BC165" i="9"/>
  <c r="P165" i="9"/>
  <c r="BD165" i="9"/>
  <c r="BG171" i="9"/>
  <c r="BG175" i="9"/>
  <c r="Y6" i="8" l="1"/>
  <c r="Z6" i="8"/>
  <c r="AA6" i="8"/>
  <c r="AB6" i="8"/>
  <c r="AC6" i="8"/>
  <c r="AD6" i="8"/>
  <c r="AE6" i="8"/>
  <c r="Y7" i="8"/>
  <c r="Z7" i="8"/>
  <c r="AA7" i="8"/>
  <c r="AB7" i="8"/>
  <c r="AC7" i="8"/>
  <c r="AD7" i="8"/>
  <c r="AE7" i="8"/>
  <c r="Y8" i="8"/>
  <c r="Z8" i="8"/>
  <c r="AA8" i="8"/>
  <c r="AB8" i="8"/>
  <c r="AC8" i="8"/>
  <c r="AD8" i="8"/>
  <c r="AE8" i="8"/>
  <c r="Y9" i="8"/>
  <c r="Z9" i="8"/>
  <c r="AA9" i="8"/>
  <c r="AB9" i="8"/>
  <c r="AC9" i="8"/>
  <c r="AD9" i="8"/>
  <c r="AE9" i="8"/>
  <c r="Y10" i="8"/>
  <c r="Z10" i="8"/>
  <c r="AA10" i="8"/>
  <c r="AB10" i="8"/>
  <c r="AC10" i="8"/>
  <c r="AD10" i="8"/>
  <c r="AE10" i="8"/>
  <c r="Y11" i="8"/>
  <c r="Z11" i="8"/>
  <c r="AA11" i="8"/>
  <c r="AB11" i="8"/>
  <c r="AC11" i="8"/>
  <c r="AD11" i="8"/>
  <c r="AE11" i="8"/>
  <c r="Y12" i="8"/>
  <c r="Z12" i="8"/>
  <c r="AA12" i="8"/>
  <c r="AB12" i="8"/>
  <c r="AC12" i="8"/>
  <c r="AD12" i="8"/>
  <c r="AE12" i="8"/>
  <c r="Y13" i="8"/>
  <c r="Z13" i="8"/>
  <c r="AA13" i="8"/>
  <c r="AB13" i="8"/>
  <c r="AC13" i="8"/>
  <c r="AD13" i="8"/>
  <c r="AE13" i="8"/>
  <c r="Y14" i="8"/>
  <c r="Z14" i="8"/>
  <c r="AA14" i="8"/>
  <c r="AB14" i="8"/>
  <c r="AC14" i="8"/>
  <c r="AD14" i="8"/>
  <c r="AE14" i="8"/>
  <c r="Y15" i="8"/>
  <c r="Z15" i="8"/>
  <c r="AA15" i="8"/>
  <c r="AB15" i="8"/>
  <c r="AC15" i="8"/>
  <c r="AD15" i="8"/>
  <c r="AE15" i="8"/>
  <c r="Y16" i="8"/>
  <c r="Z16" i="8"/>
  <c r="AA16" i="8"/>
  <c r="AB16" i="8"/>
  <c r="AC16" i="8"/>
  <c r="AD16" i="8"/>
  <c r="AE16" i="8"/>
  <c r="Y17" i="8"/>
  <c r="Z17" i="8"/>
  <c r="AA17" i="8"/>
  <c r="AB17" i="8"/>
  <c r="AC17" i="8"/>
  <c r="AD17" i="8"/>
  <c r="AE17" i="8"/>
  <c r="Y18" i="8"/>
  <c r="Z18" i="8"/>
  <c r="AA18" i="8"/>
  <c r="AB18" i="8"/>
  <c r="AC18" i="8"/>
  <c r="AD18" i="8"/>
  <c r="AE18" i="8"/>
  <c r="Y19" i="8"/>
  <c r="Z19" i="8"/>
  <c r="AA19" i="8"/>
  <c r="AB19" i="8"/>
  <c r="AC19" i="8"/>
  <c r="AD19" i="8"/>
  <c r="AE19" i="8"/>
  <c r="Y20" i="8"/>
  <c r="Z20" i="8"/>
  <c r="AA20" i="8"/>
  <c r="AB20" i="8"/>
  <c r="AC20" i="8"/>
  <c r="AD20" i="8"/>
  <c r="AE20" i="8"/>
  <c r="Y21" i="8"/>
  <c r="Z21" i="8"/>
  <c r="AA21" i="8"/>
  <c r="AB21" i="8"/>
  <c r="AC21" i="8"/>
  <c r="AD21" i="8"/>
  <c r="AE21" i="8"/>
  <c r="Y22" i="8"/>
  <c r="Z22" i="8"/>
  <c r="AA22" i="8"/>
  <c r="AB22" i="8"/>
  <c r="AC22" i="8"/>
  <c r="AD22" i="8"/>
  <c r="AE22" i="8"/>
  <c r="Y23" i="8"/>
  <c r="Z23" i="8"/>
  <c r="AA23" i="8"/>
  <c r="AB23" i="8"/>
  <c r="AC23" i="8"/>
  <c r="AD23" i="8"/>
  <c r="AE23" i="8"/>
  <c r="Y24" i="8"/>
  <c r="Z24" i="8"/>
  <c r="AA24" i="8"/>
  <c r="AB24" i="8"/>
  <c r="AC24" i="8"/>
  <c r="AD24" i="8"/>
  <c r="AE24" i="8"/>
  <c r="Y25" i="8"/>
  <c r="Z25" i="8"/>
  <c r="AA25" i="8"/>
  <c r="AB25" i="8"/>
  <c r="AC25" i="8"/>
  <c r="AD25" i="8"/>
  <c r="AE25" i="8"/>
  <c r="Y26" i="8"/>
  <c r="Z26" i="8"/>
  <c r="AA26" i="8"/>
  <c r="AB26" i="8"/>
  <c r="AC26" i="8"/>
  <c r="AD26" i="8"/>
  <c r="AE26" i="8"/>
  <c r="Y27" i="8"/>
  <c r="Z27" i="8"/>
  <c r="AA27" i="8"/>
  <c r="AB27" i="8"/>
  <c r="AC27" i="8"/>
  <c r="AD27" i="8"/>
  <c r="AE27" i="8"/>
  <c r="Y28" i="8"/>
  <c r="Z28" i="8"/>
  <c r="AA28" i="8"/>
  <c r="AB28" i="8"/>
  <c r="AC28" i="8"/>
  <c r="AD28" i="8"/>
  <c r="AE28" i="8"/>
  <c r="Y29" i="8"/>
  <c r="Z29" i="8"/>
  <c r="AA29" i="8"/>
  <c r="AB29" i="8"/>
  <c r="AC29" i="8"/>
  <c r="AD29" i="8"/>
  <c r="AE29" i="8"/>
  <c r="Y30" i="8"/>
  <c r="Z30" i="8"/>
  <c r="AA30" i="8"/>
  <c r="AB30" i="8"/>
  <c r="AC30" i="8"/>
  <c r="AD30" i="8"/>
  <c r="AE30" i="8"/>
  <c r="Y31" i="8"/>
  <c r="Z31" i="8"/>
  <c r="AA31" i="8"/>
  <c r="AB31" i="8"/>
  <c r="AC31" i="8"/>
  <c r="AD31" i="8"/>
  <c r="AE31" i="8"/>
  <c r="Y32" i="8"/>
  <c r="Z32" i="8"/>
  <c r="AA32" i="8"/>
  <c r="AB32" i="8"/>
  <c r="AC32" i="8"/>
  <c r="AD32" i="8"/>
  <c r="AE32" i="8"/>
  <c r="Y33" i="8"/>
  <c r="Z33" i="8"/>
  <c r="AA33" i="8"/>
  <c r="AB33" i="8"/>
  <c r="AC33" i="8"/>
  <c r="AD33" i="8"/>
  <c r="AE33" i="8"/>
  <c r="Y34" i="8"/>
  <c r="Z34" i="8"/>
  <c r="AA34" i="8"/>
  <c r="AB34" i="8"/>
  <c r="AC34" i="8"/>
  <c r="AD34" i="8"/>
  <c r="AE34" i="8"/>
  <c r="Y35" i="8"/>
  <c r="Z35" i="8"/>
  <c r="AA35" i="8"/>
  <c r="AB35" i="8"/>
  <c r="AC35" i="8"/>
  <c r="AD35" i="8"/>
  <c r="AE35" i="8"/>
  <c r="Y36" i="8"/>
  <c r="Z36" i="8"/>
  <c r="AA36" i="8"/>
  <c r="AB36" i="8"/>
  <c r="AC36" i="8"/>
  <c r="AD36" i="8"/>
  <c r="AE36" i="8"/>
  <c r="Y37" i="8"/>
  <c r="Z37" i="8"/>
  <c r="AA37" i="8"/>
  <c r="AB37" i="8"/>
  <c r="AC37" i="8"/>
  <c r="AD37" i="8"/>
  <c r="AE37" i="8"/>
  <c r="Y38" i="8"/>
  <c r="Z38" i="8"/>
  <c r="AA38" i="8"/>
  <c r="AB38" i="8"/>
  <c r="AC38" i="8"/>
  <c r="AD38" i="8"/>
  <c r="AE38" i="8"/>
  <c r="Y39" i="8"/>
  <c r="Z39" i="8"/>
  <c r="AA39" i="8"/>
  <c r="AB39" i="8"/>
  <c r="AC39" i="8"/>
  <c r="AD39" i="8"/>
  <c r="AE39" i="8"/>
  <c r="Y40" i="8"/>
  <c r="Z40" i="8"/>
  <c r="AA40" i="8"/>
  <c r="AB40" i="8"/>
  <c r="AC40" i="8"/>
  <c r="AD40" i="8"/>
  <c r="AE40" i="8"/>
  <c r="Y41" i="8"/>
  <c r="Z41" i="8"/>
  <c r="AA41" i="8"/>
  <c r="AB41" i="8"/>
  <c r="AC41" i="8"/>
  <c r="AD41" i="8"/>
  <c r="AE41" i="8"/>
  <c r="Y42" i="8"/>
  <c r="Z42" i="8"/>
  <c r="AA42" i="8"/>
  <c r="AB42" i="8"/>
  <c r="AC42" i="8"/>
  <c r="AD42" i="8"/>
  <c r="AE42" i="8"/>
  <c r="Y43" i="8"/>
  <c r="Z43" i="8"/>
  <c r="AA43" i="8"/>
  <c r="AB43" i="8"/>
  <c r="AC43" i="8"/>
  <c r="AD43" i="8"/>
  <c r="AE43" i="8"/>
  <c r="Y44" i="8"/>
  <c r="Z44" i="8"/>
  <c r="AA44" i="8"/>
  <c r="AB44" i="8"/>
  <c r="AC44" i="8"/>
  <c r="AD44" i="8"/>
  <c r="AE44" i="8"/>
  <c r="Y45" i="8"/>
  <c r="Z45" i="8"/>
  <c r="AA45" i="8"/>
  <c r="AB45" i="8"/>
  <c r="AC45" i="8"/>
  <c r="AD45" i="8"/>
  <c r="AE45" i="8"/>
  <c r="Y46" i="8"/>
  <c r="Z46" i="8"/>
  <c r="AA46" i="8"/>
  <c r="AB46" i="8"/>
  <c r="AC46" i="8"/>
  <c r="AD46" i="8"/>
  <c r="AE46" i="8"/>
  <c r="Y47" i="8"/>
  <c r="Z47" i="8"/>
  <c r="AA47" i="8"/>
  <c r="AB47" i="8"/>
  <c r="AC47" i="8"/>
  <c r="AD47" i="8"/>
  <c r="AE47" i="8"/>
  <c r="Y48" i="8"/>
  <c r="Z48" i="8"/>
  <c r="AA48" i="8"/>
  <c r="AB48" i="8"/>
  <c r="AC48" i="8"/>
  <c r="AD48" i="8"/>
  <c r="AE48" i="8"/>
  <c r="Y49" i="8"/>
  <c r="Z49" i="8"/>
  <c r="AA49" i="8"/>
  <c r="AB49" i="8"/>
  <c r="AC49" i="8"/>
  <c r="AD49" i="8"/>
  <c r="AE49" i="8"/>
  <c r="Y50" i="8"/>
  <c r="Z50" i="8"/>
  <c r="AA50" i="8"/>
  <c r="AB50" i="8"/>
  <c r="AC50" i="8"/>
  <c r="AD50" i="8"/>
  <c r="AE50" i="8"/>
  <c r="Y51" i="8"/>
  <c r="Z51" i="8"/>
  <c r="AA51" i="8"/>
  <c r="AB51" i="8"/>
  <c r="AC51" i="8"/>
  <c r="AD51" i="8"/>
  <c r="AE51" i="8"/>
  <c r="Y52" i="8"/>
  <c r="Z52" i="8"/>
  <c r="AA52" i="8"/>
  <c r="AB52" i="8"/>
  <c r="AC52" i="8"/>
  <c r="AD52" i="8"/>
  <c r="AE52" i="8"/>
  <c r="Y53" i="8"/>
  <c r="Z53" i="8"/>
  <c r="AA53" i="8"/>
  <c r="AB53" i="8"/>
  <c r="AC53" i="8"/>
  <c r="AD53" i="8"/>
  <c r="AE53" i="8"/>
  <c r="Y54" i="8"/>
  <c r="Z54" i="8"/>
  <c r="AA54" i="8"/>
  <c r="AB54" i="8"/>
  <c r="AC54" i="8"/>
  <c r="AD54" i="8"/>
  <c r="AE54" i="8"/>
  <c r="Y55" i="8"/>
  <c r="Z55" i="8"/>
  <c r="AA55" i="8"/>
  <c r="AB55" i="8"/>
  <c r="AC55" i="8"/>
  <c r="AD55" i="8"/>
  <c r="AE55" i="8"/>
  <c r="Y56" i="8"/>
  <c r="Z56" i="8"/>
  <c r="AA56" i="8"/>
  <c r="AB56" i="8"/>
  <c r="AC56" i="8"/>
  <c r="AD56" i="8"/>
  <c r="AE56" i="8"/>
  <c r="Y57" i="8"/>
  <c r="Z57" i="8"/>
  <c r="AA57" i="8"/>
  <c r="AB57" i="8"/>
  <c r="AC57" i="8"/>
  <c r="AD57" i="8"/>
  <c r="AE57" i="8"/>
  <c r="Y58" i="8"/>
  <c r="Z58" i="8"/>
  <c r="AA58" i="8"/>
  <c r="AB58" i="8"/>
  <c r="AC58" i="8"/>
  <c r="AD58" i="8"/>
  <c r="AE58" i="8"/>
  <c r="Y59" i="8"/>
  <c r="Z59" i="8"/>
  <c r="AA59" i="8"/>
  <c r="AB59" i="8"/>
  <c r="AC59" i="8"/>
  <c r="AD59" i="8"/>
  <c r="AE59" i="8"/>
  <c r="Y60" i="8"/>
  <c r="Z60" i="8"/>
  <c r="AA60" i="8"/>
  <c r="AB60" i="8"/>
  <c r="AC60" i="8"/>
  <c r="AD60" i="8"/>
  <c r="AE60" i="8"/>
  <c r="Y61" i="8"/>
  <c r="Z61" i="8"/>
  <c r="AA61" i="8"/>
  <c r="AB61" i="8"/>
  <c r="AC61" i="8"/>
  <c r="AD61" i="8"/>
  <c r="AE61" i="8"/>
  <c r="Y62" i="8"/>
  <c r="Z62" i="8"/>
  <c r="AA62" i="8"/>
  <c r="AB62" i="8"/>
  <c r="AC62" i="8"/>
  <c r="AD62" i="8"/>
  <c r="AE62" i="8"/>
  <c r="Y63" i="8"/>
  <c r="Z63" i="8"/>
  <c r="AA63" i="8"/>
  <c r="AB63" i="8"/>
  <c r="AC63" i="8"/>
  <c r="AD63" i="8"/>
  <c r="AE63" i="8"/>
  <c r="Y64" i="8"/>
  <c r="Z64" i="8"/>
  <c r="AA64" i="8"/>
  <c r="AB64" i="8"/>
  <c r="AC64" i="8"/>
  <c r="AD64" i="8"/>
  <c r="AE64" i="8"/>
  <c r="Y65" i="8"/>
  <c r="Z65" i="8"/>
  <c r="AA65" i="8"/>
  <c r="AB65" i="8"/>
  <c r="AC65" i="8"/>
  <c r="AD65" i="8"/>
  <c r="AE65" i="8"/>
  <c r="Y66" i="8"/>
  <c r="Z66" i="8"/>
  <c r="AA66" i="8"/>
  <c r="AB66" i="8"/>
  <c r="AC66" i="8"/>
  <c r="AD66" i="8"/>
  <c r="AE66" i="8"/>
  <c r="Y67" i="8"/>
  <c r="Z67" i="8"/>
  <c r="AA67" i="8"/>
  <c r="AB67" i="8"/>
  <c r="AC67" i="8"/>
  <c r="AD67" i="8"/>
  <c r="AE67" i="8"/>
  <c r="Y68" i="8"/>
  <c r="Z68" i="8"/>
  <c r="AA68" i="8"/>
  <c r="AB68" i="8"/>
  <c r="AC68" i="8"/>
  <c r="AD68" i="8"/>
  <c r="AE68" i="8"/>
  <c r="Y69" i="8"/>
  <c r="Z69" i="8"/>
  <c r="AA69" i="8"/>
  <c r="AB69" i="8"/>
  <c r="AC69" i="8"/>
  <c r="AD69" i="8"/>
  <c r="AE69" i="8"/>
  <c r="Y70" i="8"/>
  <c r="Z70" i="8"/>
  <c r="AA70" i="8"/>
  <c r="AB70" i="8"/>
  <c r="AC70" i="8"/>
  <c r="AD70" i="8"/>
  <c r="AE70" i="8"/>
  <c r="Y71" i="8"/>
  <c r="Z71" i="8"/>
  <c r="AA71" i="8"/>
  <c r="AB71" i="8"/>
  <c r="AC71" i="8"/>
  <c r="AD71" i="8"/>
  <c r="AE71" i="8"/>
  <c r="Y72" i="8"/>
  <c r="Z72" i="8"/>
  <c r="AA72" i="8"/>
  <c r="AB72" i="8"/>
  <c r="AC72" i="8"/>
  <c r="AD72" i="8"/>
  <c r="AE72" i="8"/>
  <c r="Y73" i="8"/>
  <c r="Z73" i="8"/>
  <c r="AA73" i="8"/>
  <c r="AB73" i="8"/>
  <c r="AC73" i="8"/>
  <c r="AD73" i="8"/>
  <c r="AE73" i="8"/>
  <c r="Y74" i="8"/>
  <c r="Z74" i="8"/>
  <c r="AA74" i="8"/>
  <c r="AB74" i="8"/>
  <c r="AC74" i="8"/>
  <c r="AD74" i="8"/>
  <c r="AE74" i="8"/>
  <c r="Y75" i="8"/>
  <c r="Z75" i="8"/>
  <c r="AA75" i="8"/>
  <c r="AB75" i="8"/>
  <c r="AC75" i="8"/>
  <c r="AD75" i="8"/>
  <c r="AE75" i="8"/>
  <c r="Y76" i="8"/>
  <c r="Z76" i="8"/>
  <c r="AA76" i="8"/>
  <c r="AB76" i="8"/>
  <c r="AC76" i="8"/>
  <c r="AD76" i="8"/>
  <c r="AE76" i="8"/>
  <c r="Y77" i="8"/>
  <c r="Z77" i="8"/>
  <c r="AA77" i="8"/>
  <c r="AB77" i="8"/>
  <c r="AC77" i="8"/>
  <c r="AD77" i="8"/>
  <c r="AE77" i="8"/>
  <c r="Y78" i="8"/>
  <c r="Z78" i="8"/>
  <c r="AA78" i="8"/>
  <c r="AB78" i="8"/>
  <c r="AC78" i="8"/>
  <c r="AD78" i="8"/>
  <c r="AE78" i="8"/>
  <c r="Y79" i="8"/>
  <c r="Z79" i="8"/>
  <c r="AA79" i="8"/>
  <c r="AB79" i="8"/>
  <c r="AC79" i="8"/>
  <c r="AD79" i="8"/>
  <c r="AE79" i="8"/>
  <c r="Y80" i="8"/>
  <c r="Z80" i="8"/>
  <c r="AA80" i="8"/>
  <c r="AB80" i="8"/>
  <c r="AC80" i="8"/>
  <c r="AD80" i="8"/>
  <c r="AE80" i="8"/>
  <c r="Y81" i="8"/>
  <c r="Z81" i="8"/>
  <c r="AA81" i="8"/>
  <c r="AB81" i="8"/>
  <c r="AC81" i="8"/>
  <c r="AD81" i="8"/>
  <c r="AE81" i="8"/>
  <c r="Y82" i="8"/>
  <c r="Z82" i="8"/>
  <c r="AA82" i="8"/>
  <c r="AB82" i="8"/>
  <c r="AC82" i="8"/>
  <c r="AD82" i="8"/>
  <c r="AE82" i="8"/>
  <c r="Y83" i="8"/>
  <c r="Z83" i="8"/>
  <c r="AA83" i="8"/>
  <c r="AB83" i="8"/>
  <c r="AC83" i="8"/>
  <c r="AD83" i="8"/>
  <c r="AE83" i="8"/>
  <c r="Y84" i="8"/>
  <c r="Z84" i="8"/>
  <c r="AA84" i="8"/>
  <c r="AB84" i="8"/>
  <c r="AC84" i="8"/>
  <c r="AD84" i="8"/>
  <c r="AE84" i="8"/>
  <c r="Y85" i="8"/>
  <c r="Z85" i="8"/>
  <c r="AA85" i="8"/>
  <c r="AB85" i="8"/>
  <c r="AC85" i="8"/>
  <c r="AD85" i="8"/>
  <c r="AE85" i="8"/>
  <c r="Y86" i="8"/>
  <c r="Z86" i="8"/>
  <c r="AA86" i="8"/>
  <c r="AB86" i="8"/>
  <c r="AC86" i="8"/>
  <c r="AD86" i="8"/>
  <c r="AE86" i="8"/>
  <c r="Y87" i="8"/>
  <c r="Z87" i="8"/>
  <c r="AA87" i="8"/>
  <c r="AB87" i="8"/>
  <c r="AC87" i="8"/>
  <c r="AD87" i="8"/>
  <c r="AE87" i="8"/>
  <c r="Y88" i="8"/>
  <c r="Z88" i="8"/>
  <c r="AA88" i="8"/>
  <c r="AB88" i="8"/>
  <c r="AC88" i="8"/>
  <c r="AD88" i="8"/>
  <c r="AE88" i="8"/>
  <c r="Y89" i="8"/>
  <c r="Z89" i="8"/>
  <c r="AA89" i="8"/>
  <c r="AB89" i="8"/>
  <c r="AC89" i="8"/>
  <c r="AD89" i="8"/>
  <c r="AE89" i="8"/>
  <c r="Y90" i="8"/>
  <c r="Z90" i="8"/>
  <c r="AA90" i="8"/>
  <c r="AB90" i="8"/>
  <c r="AC90" i="8"/>
  <c r="AD90" i="8"/>
  <c r="AE90" i="8"/>
  <c r="Y91" i="8"/>
  <c r="Z91" i="8"/>
  <c r="AA91" i="8"/>
  <c r="AB91" i="8"/>
  <c r="AC91" i="8"/>
  <c r="AD91" i="8"/>
  <c r="AE91" i="8"/>
  <c r="Y92" i="8"/>
  <c r="Z92" i="8"/>
  <c r="AA92" i="8"/>
  <c r="AB92" i="8"/>
  <c r="AC92" i="8"/>
  <c r="AD92" i="8"/>
  <c r="AE92" i="8"/>
  <c r="Y93" i="8"/>
  <c r="Z93" i="8"/>
  <c r="AA93" i="8"/>
  <c r="AB93" i="8"/>
  <c r="AC93" i="8"/>
  <c r="AD93" i="8"/>
  <c r="AE93" i="8"/>
  <c r="Y94" i="8"/>
  <c r="Z94" i="8"/>
  <c r="AA94" i="8"/>
  <c r="AB94" i="8"/>
  <c r="AC94" i="8"/>
  <c r="AD94" i="8"/>
  <c r="AE94" i="8"/>
  <c r="Y95" i="8"/>
  <c r="Z95" i="8"/>
  <c r="AA95" i="8"/>
  <c r="AB95" i="8"/>
  <c r="AC95" i="8"/>
  <c r="AD95" i="8"/>
  <c r="AE95" i="8"/>
  <c r="Y96" i="8"/>
  <c r="Z96" i="8"/>
  <c r="AA96" i="8"/>
  <c r="AB96" i="8"/>
  <c r="AC96" i="8"/>
  <c r="AD96" i="8"/>
  <c r="AE96" i="8"/>
  <c r="Y97" i="8"/>
  <c r="Z97" i="8"/>
  <c r="AA97" i="8"/>
  <c r="AB97" i="8"/>
  <c r="AC97" i="8"/>
  <c r="AD97" i="8"/>
  <c r="AE97" i="8"/>
  <c r="Y98" i="8"/>
  <c r="Z98" i="8"/>
  <c r="AA98" i="8"/>
  <c r="AB98" i="8"/>
  <c r="AC98" i="8"/>
  <c r="AD98" i="8"/>
  <c r="AE98" i="8"/>
  <c r="Y99" i="8"/>
  <c r="Z99" i="8"/>
  <c r="AA99" i="8"/>
  <c r="AB99" i="8"/>
  <c r="AC99" i="8"/>
  <c r="AD99" i="8"/>
  <c r="AE99" i="8"/>
  <c r="Y100" i="8"/>
  <c r="Z100" i="8"/>
  <c r="AA100" i="8"/>
  <c r="AB100" i="8"/>
  <c r="AC100" i="8"/>
  <c r="AD100" i="8"/>
  <c r="AE100" i="8"/>
  <c r="Y101" i="8"/>
  <c r="Z101" i="8"/>
  <c r="AA101" i="8"/>
  <c r="AB101" i="8"/>
  <c r="AC101" i="8"/>
  <c r="AD101" i="8"/>
  <c r="AE101" i="8"/>
  <c r="Y102" i="8"/>
  <c r="Z102" i="8"/>
  <c r="AA102" i="8"/>
  <c r="AB102" i="8"/>
  <c r="AC102" i="8"/>
  <c r="AD102" i="8"/>
  <c r="AE102" i="8"/>
  <c r="Y103" i="8"/>
  <c r="Z103" i="8"/>
  <c r="AA103" i="8"/>
  <c r="AB103" i="8"/>
  <c r="AC103" i="8"/>
  <c r="AD103" i="8"/>
  <c r="AE103" i="8"/>
  <c r="Y104" i="8"/>
  <c r="Z104" i="8"/>
  <c r="AA104" i="8"/>
  <c r="AB104" i="8"/>
  <c r="AC104" i="8"/>
  <c r="AD104" i="8"/>
  <c r="AE104" i="8"/>
  <c r="Y105" i="8"/>
  <c r="Z105" i="8"/>
  <c r="AA105" i="8"/>
  <c r="AB105" i="8"/>
  <c r="AC105" i="8"/>
  <c r="AD105" i="8"/>
  <c r="AE105" i="8"/>
  <c r="Y106" i="8"/>
  <c r="Z106" i="8"/>
  <c r="AA106" i="8"/>
  <c r="AB106" i="8"/>
  <c r="AC106" i="8"/>
  <c r="AD106" i="8"/>
  <c r="AE106" i="8"/>
  <c r="Y107" i="8"/>
  <c r="Z107" i="8"/>
  <c r="AA107" i="8"/>
  <c r="AB107" i="8"/>
  <c r="AC107" i="8"/>
  <c r="AD107" i="8"/>
  <c r="AE107" i="8"/>
  <c r="Y108" i="8"/>
  <c r="Z108" i="8"/>
  <c r="AA108" i="8"/>
  <c r="AB108" i="8"/>
  <c r="AC108" i="8"/>
  <c r="AD108" i="8"/>
  <c r="AE108" i="8"/>
  <c r="Y109" i="8"/>
  <c r="Z109" i="8"/>
  <c r="AA109" i="8"/>
  <c r="AB109" i="8"/>
  <c r="AC109" i="8"/>
  <c r="AD109" i="8"/>
  <c r="AE109" i="8"/>
  <c r="Y110" i="8"/>
  <c r="Z110" i="8"/>
  <c r="AA110" i="8"/>
  <c r="AB110" i="8"/>
  <c r="AC110" i="8"/>
  <c r="AD110" i="8"/>
  <c r="AE110" i="8"/>
  <c r="Y111" i="8"/>
  <c r="Z111" i="8"/>
  <c r="AA111" i="8"/>
  <c r="AB111" i="8"/>
  <c r="AC111" i="8"/>
  <c r="AD111" i="8"/>
  <c r="AE111" i="8"/>
  <c r="Y112" i="8"/>
  <c r="Z112" i="8"/>
  <c r="AA112" i="8"/>
  <c r="AB112" i="8"/>
  <c r="AC112" i="8"/>
  <c r="AD112" i="8"/>
  <c r="AE112" i="8"/>
  <c r="Y113" i="8"/>
  <c r="Z113" i="8"/>
  <c r="AA113" i="8"/>
  <c r="AB113" i="8"/>
  <c r="AC113" i="8"/>
  <c r="AD113" i="8"/>
  <c r="AE113" i="8"/>
  <c r="Y114" i="8"/>
  <c r="Z114" i="8"/>
  <c r="AA114" i="8"/>
  <c r="AB114" i="8"/>
  <c r="AC114" i="8"/>
  <c r="AD114" i="8"/>
  <c r="AE114" i="8"/>
  <c r="Y115" i="8"/>
  <c r="Z115" i="8"/>
  <c r="AA115" i="8"/>
  <c r="AB115" i="8"/>
  <c r="AC115" i="8"/>
  <c r="AD115" i="8"/>
  <c r="AE115" i="8"/>
  <c r="Y116" i="8"/>
  <c r="Z116" i="8"/>
  <c r="AA116" i="8"/>
  <c r="AB116" i="8"/>
  <c r="AC116" i="8"/>
  <c r="AD116" i="8"/>
  <c r="AE116" i="8"/>
  <c r="Y117" i="8"/>
  <c r="Z117" i="8"/>
  <c r="AA117" i="8"/>
  <c r="AB117" i="8"/>
  <c r="AC117" i="8"/>
  <c r="AD117" i="8"/>
  <c r="AE117" i="8"/>
  <c r="Y118" i="8"/>
  <c r="Z118" i="8"/>
  <c r="AA118" i="8"/>
  <c r="AB118" i="8"/>
  <c r="AC118" i="8"/>
  <c r="AD118" i="8"/>
  <c r="AE118" i="8"/>
  <c r="Y119" i="8"/>
  <c r="Z119" i="8"/>
  <c r="AA119" i="8"/>
  <c r="AB119" i="8"/>
  <c r="AC119" i="8"/>
  <c r="AD119" i="8"/>
  <c r="AE119" i="8"/>
  <c r="Y120" i="8"/>
  <c r="Z120" i="8"/>
  <c r="AA120" i="8"/>
  <c r="AB120" i="8"/>
  <c r="AC120" i="8"/>
  <c r="AD120" i="8"/>
  <c r="AE120" i="8"/>
  <c r="Y121" i="8"/>
  <c r="Z121" i="8"/>
  <c r="AA121" i="8"/>
  <c r="AB121" i="8"/>
  <c r="AC121" i="8"/>
  <c r="AD121" i="8"/>
  <c r="AE121" i="8"/>
  <c r="Y122" i="8"/>
  <c r="Z122" i="8"/>
  <c r="AA122" i="8"/>
  <c r="AB122" i="8"/>
  <c r="AC122" i="8"/>
  <c r="AD122" i="8"/>
  <c r="AE122" i="8"/>
  <c r="Y123" i="8"/>
  <c r="Z123" i="8"/>
  <c r="AA123" i="8"/>
  <c r="AB123" i="8"/>
  <c r="AC123" i="8"/>
  <c r="AD123" i="8"/>
  <c r="AE123" i="8"/>
  <c r="Y124" i="8"/>
  <c r="Z124" i="8"/>
  <c r="AA124" i="8"/>
  <c r="AB124" i="8"/>
  <c r="AC124" i="8"/>
  <c r="AD124" i="8"/>
  <c r="AE124" i="8"/>
  <c r="Y125" i="8"/>
  <c r="Z125" i="8"/>
  <c r="AA125" i="8"/>
  <c r="AB125" i="8"/>
  <c r="AC125" i="8"/>
  <c r="AD125" i="8"/>
  <c r="AE125" i="8"/>
  <c r="Y126" i="8"/>
  <c r="Z126" i="8"/>
  <c r="AA126" i="8"/>
  <c r="AB126" i="8"/>
  <c r="AC126" i="8"/>
  <c r="AD126" i="8"/>
  <c r="AE126" i="8"/>
  <c r="Y127" i="8"/>
  <c r="Z127" i="8"/>
  <c r="AA127" i="8"/>
  <c r="AB127" i="8"/>
  <c r="AC127" i="8"/>
  <c r="AD127" i="8"/>
  <c r="AE127" i="8"/>
  <c r="Y128" i="8"/>
  <c r="Z128" i="8"/>
  <c r="AA128" i="8"/>
  <c r="AB128" i="8"/>
  <c r="AC128" i="8"/>
  <c r="AD128" i="8"/>
  <c r="AE128" i="8"/>
  <c r="Y129" i="8"/>
  <c r="Z129" i="8"/>
  <c r="AA129" i="8"/>
  <c r="AB129" i="8"/>
  <c r="AC129" i="8"/>
  <c r="AD129" i="8"/>
  <c r="AE129" i="8"/>
  <c r="Y130" i="8"/>
  <c r="Z130" i="8"/>
  <c r="AA130" i="8"/>
  <c r="AB130" i="8"/>
  <c r="AC130" i="8"/>
  <c r="AD130" i="8"/>
  <c r="AE130" i="8"/>
  <c r="Y131" i="8"/>
  <c r="Z131" i="8"/>
  <c r="AA131" i="8"/>
  <c r="AB131" i="8"/>
  <c r="AC131" i="8"/>
  <c r="AD131" i="8"/>
  <c r="AE131" i="8"/>
  <c r="Y132" i="8"/>
  <c r="Z132" i="8"/>
  <c r="AA132" i="8"/>
  <c r="AB132" i="8"/>
  <c r="AC132" i="8"/>
  <c r="AD132" i="8"/>
  <c r="AE132" i="8"/>
  <c r="Y133" i="8"/>
  <c r="Z133" i="8"/>
  <c r="AA133" i="8"/>
  <c r="AB133" i="8"/>
  <c r="AC133" i="8"/>
  <c r="AD133" i="8"/>
  <c r="AE133" i="8"/>
  <c r="Y134" i="8"/>
  <c r="Z134" i="8"/>
  <c r="AA134" i="8"/>
  <c r="AB134" i="8"/>
  <c r="AC134" i="8"/>
  <c r="AD134" i="8"/>
  <c r="AE134" i="8"/>
  <c r="Y135" i="8"/>
  <c r="Z135" i="8"/>
  <c r="AA135" i="8"/>
  <c r="AB135" i="8"/>
  <c r="AC135" i="8"/>
  <c r="AD135" i="8"/>
  <c r="AE135" i="8"/>
  <c r="Y136" i="8"/>
  <c r="Z136" i="8"/>
  <c r="AA136" i="8"/>
  <c r="AB136" i="8"/>
  <c r="AC136" i="8"/>
  <c r="AD136" i="8"/>
  <c r="AE136" i="8"/>
  <c r="Y137" i="8"/>
  <c r="Z137" i="8"/>
  <c r="AA137" i="8"/>
  <c r="AB137" i="8"/>
  <c r="AC137" i="8"/>
  <c r="AD137" i="8"/>
  <c r="AE137" i="8"/>
  <c r="Y138" i="8"/>
  <c r="Z138" i="8"/>
  <c r="AA138" i="8"/>
  <c r="AB138" i="8"/>
  <c r="AC138" i="8"/>
  <c r="AD138" i="8"/>
  <c r="AE138" i="8"/>
  <c r="Y139" i="8"/>
  <c r="Z139" i="8"/>
  <c r="AA139" i="8"/>
  <c r="AB139" i="8"/>
  <c r="AC139" i="8"/>
  <c r="AD139" i="8"/>
  <c r="AE139" i="8"/>
  <c r="Y140" i="8"/>
  <c r="Z140" i="8"/>
  <c r="AA140" i="8"/>
  <c r="AB140" i="8"/>
  <c r="AC140" i="8"/>
  <c r="AD140" i="8"/>
  <c r="AE140" i="8"/>
  <c r="Y141" i="8"/>
  <c r="Z141" i="8"/>
  <c r="AA141" i="8"/>
  <c r="AB141" i="8"/>
  <c r="AC141" i="8"/>
  <c r="AD141" i="8"/>
  <c r="AE141" i="8"/>
  <c r="Y142" i="8"/>
  <c r="Z142" i="8"/>
  <c r="AA142" i="8"/>
  <c r="AB142" i="8"/>
  <c r="AC142" i="8"/>
  <c r="AD142" i="8"/>
  <c r="AE142" i="8"/>
  <c r="Y143" i="8"/>
  <c r="Z143" i="8"/>
  <c r="AA143" i="8"/>
  <c r="AB143" i="8"/>
  <c r="AC143" i="8"/>
  <c r="AD143" i="8"/>
  <c r="AE143" i="8"/>
  <c r="Y144" i="8"/>
  <c r="Z144" i="8"/>
  <c r="AA144" i="8"/>
  <c r="AB144" i="8"/>
  <c r="AC144" i="8"/>
  <c r="AD144" i="8"/>
  <c r="AE144" i="8"/>
  <c r="Y145" i="8"/>
  <c r="Z145" i="8"/>
  <c r="AA145" i="8"/>
  <c r="AB145" i="8"/>
  <c r="AC145" i="8"/>
  <c r="AD145" i="8"/>
  <c r="AE145" i="8"/>
  <c r="Y146" i="8"/>
  <c r="Z146" i="8"/>
  <c r="AA146" i="8"/>
  <c r="AB146" i="8"/>
  <c r="AC146" i="8"/>
  <c r="AD146" i="8"/>
  <c r="AE146" i="8"/>
  <c r="Y147" i="8"/>
  <c r="Z147" i="8"/>
  <c r="AA147" i="8"/>
  <c r="AB147" i="8"/>
  <c r="AC147" i="8"/>
  <c r="AD147" i="8"/>
  <c r="AE147" i="8"/>
  <c r="Y148" i="8"/>
  <c r="Z148" i="8"/>
  <c r="AA148" i="8"/>
  <c r="AB148" i="8"/>
  <c r="AC148" i="8"/>
  <c r="AD148" i="8"/>
  <c r="AE148" i="8"/>
  <c r="Y149" i="8"/>
  <c r="Z149" i="8"/>
  <c r="AA149" i="8"/>
  <c r="AB149" i="8"/>
  <c r="AC149" i="8"/>
  <c r="AD149" i="8"/>
  <c r="AE149" i="8"/>
  <c r="Y150" i="8"/>
  <c r="Z150" i="8"/>
  <c r="AA150" i="8"/>
  <c r="AB150" i="8"/>
  <c r="AC150" i="8"/>
  <c r="AD150" i="8"/>
  <c r="AE150" i="8"/>
  <c r="Y151" i="8"/>
  <c r="Z151" i="8"/>
  <c r="AA151" i="8"/>
  <c r="AB151" i="8"/>
  <c r="AC151" i="8"/>
  <c r="AD151" i="8"/>
  <c r="AE151" i="8"/>
  <c r="Y152" i="8"/>
  <c r="Z152" i="8"/>
  <c r="AA152" i="8"/>
  <c r="AB152" i="8"/>
  <c r="AC152" i="8"/>
  <c r="AD152" i="8"/>
  <c r="AE152" i="8"/>
  <c r="Y153" i="8"/>
  <c r="Z153" i="8"/>
  <c r="AA153" i="8"/>
  <c r="AB153" i="8"/>
  <c r="AC153" i="8"/>
  <c r="AD153" i="8"/>
  <c r="AE153" i="8"/>
  <c r="Y154" i="8"/>
  <c r="Z154" i="8"/>
  <c r="AA154" i="8"/>
  <c r="AB154" i="8"/>
  <c r="AC154" i="8"/>
  <c r="AD154" i="8"/>
  <c r="AE154" i="8"/>
  <c r="Y155" i="8"/>
  <c r="Z155" i="8"/>
  <c r="AA155" i="8"/>
  <c r="AB155" i="8"/>
  <c r="AC155" i="8"/>
  <c r="AD155" i="8"/>
  <c r="AE155" i="8"/>
  <c r="Y156" i="8"/>
  <c r="Z156" i="8"/>
  <c r="AA156" i="8"/>
  <c r="AB156" i="8"/>
  <c r="AC156" i="8"/>
  <c r="AD156" i="8"/>
  <c r="AE156" i="8"/>
  <c r="Y157" i="8"/>
  <c r="Z157" i="8"/>
  <c r="AA157" i="8"/>
  <c r="AB157" i="8"/>
  <c r="AC157" i="8"/>
  <c r="AD157" i="8"/>
  <c r="AE157" i="8"/>
  <c r="Y158" i="8"/>
  <c r="Z158" i="8"/>
  <c r="AA158" i="8"/>
  <c r="AB158" i="8"/>
  <c r="AC158" i="8"/>
  <c r="AD158" i="8"/>
  <c r="AE158" i="8"/>
  <c r="Y159" i="8"/>
  <c r="Z159" i="8"/>
  <c r="AA159" i="8"/>
  <c r="AB159" i="8"/>
  <c r="AC159" i="8"/>
  <c r="AD159" i="8"/>
  <c r="AE159" i="8"/>
  <c r="Y160" i="8"/>
  <c r="Z160" i="8"/>
  <c r="AA160" i="8"/>
  <c r="AB160" i="8"/>
  <c r="AC160" i="8"/>
  <c r="AD160" i="8"/>
  <c r="AE160" i="8"/>
  <c r="Y161" i="8"/>
  <c r="Z161" i="8"/>
  <c r="AA161" i="8"/>
  <c r="AB161" i="8"/>
  <c r="AC161" i="8"/>
  <c r="AD161" i="8"/>
  <c r="AE161" i="8"/>
  <c r="Y162" i="8"/>
  <c r="Z162" i="8"/>
  <c r="AA162" i="8"/>
  <c r="AB162" i="8"/>
  <c r="AC162" i="8"/>
  <c r="AD162" i="8"/>
  <c r="AE162" i="8"/>
  <c r="Y163" i="8"/>
  <c r="Z163" i="8"/>
  <c r="AA163" i="8"/>
  <c r="AB163" i="8"/>
  <c r="AC163" i="8"/>
  <c r="AD163" i="8"/>
  <c r="AE163" i="8"/>
  <c r="Y164" i="8"/>
  <c r="Z164" i="8"/>
  <c r="AA164" i="8"/>
  <c r="AB164" i="8"/>
  <c r="AC164" i="8"/>
  <c r="AD164" i="8"/>
  <c r="AE164" i="8"/>
  <c r="Y165" i="8"/>
  <c r="Z165" i="8"/>
  <c r="AA165" i="8"/>
  <c r="AB165" i="8"/>
  <c r="AC165" i="8"/>
  <c r="AD165" i="8"/>
  <c r="AE165" i="8"/>
  <c r="Y166" i="8"/>
  <c r="Z166" i="8"/>
  <c r="AA166" i="8"/>
  <c r="AB166" i="8"/>
  <c r="AC166" i="8"/>
  <c r="AD166" i="8"/>
  <c r="AE166" i="8"/>
  <c r="Y167" i="8"/>
  <c r="Z167" i="8"/>
  <c r="AA167" i="8"/>
  <c r="AB167" i="8"/>
  <c r="AC167" i="8"/>
  <c r="AD167" i="8"/>
  <c r="AE167" i="8"/>
  <c r="Y168" i="8"/>
  <c r="Z168" i="8"/>
  <c r="AA168" i="8"/>
  <c r="AB168" i="8"/>
  <c r="AC168" i="8"/>
  <c r="AD168" i="8"/>
  <c r="AE168" i="8"/>
  <c r="Y169" i="8"/>
  <c r="Z169" i="8"/>
  <c r="AA169" i="8"/>
  <c r="AB169" i="8"/>
  <c r="AC169" i="8"/>
  <c r="AD169" i="8"/>
  <c r="AE169" i="8"/>
  <c r="Y170" i="8"/>
  <c r="Z170" i="8"/>
  <c r="AA170" i="8"/>
  <c r="AB170" i="8"/>
  <c r="AC170" i="8"/>
  <c r="AD170" i="8"/>
  <c r="AE170" i="8"/>
  <c r="Y171" i="8"/>
  <c r="Z171" i="8"/>
  <c r="AA171" i="8"/>
  <c r="AB171" i="8"/>
  <c r="AC171" i="8"/>
  <c r="AD171" i="8"/>
  <c r="AE171" i="8"/>
  <c r="Y172" i="8"/>
  <c r="Z172" i="8"/>
  <c r="AA172" i="8"/>
  <c r="AB172" i="8"/>
  <c r="AC172" i="8"/>
  <c r="AD172" i="8"/>
  <c r="AE172" i="8"/>
  <c r="Y173" i="8"/>
  <c r="Z173" i="8"/>
  <c r="AA173" i="8"/>
  <c r="AB173" i="8"/>
  <c r="AC173" i="8"/>
  <c r="AD173" i="8"/>
  <c r="AE173" i="8"/>
  <c r="Y174" i="8"/>
  <c r="Z174" i="8"/>
  <c r="AA174" i="8"/>
  <c r="AB174" i="8"/>
  <c r="AC174" i="8"/>
  <c r="AD174" i="8"/>
  <c r="AE174" i="8"/>
  <c r="Y175" i="8"/>
  <c r="Z175" i="8"/>
  <c r="AA175" i="8"/>
  <c r="AB175" i="8"/>
  <c r="AC175" i="8"/>
  <c r="AD175" i="8"/>
  <c r="AE175" i="8"/>
  <c r="Y176" i="8"/>
  <c r="Z176" i="8"/>
  <c r="AA176" i="8"/>
  <c r="AB176" i="8"/>
  <c r="AC176" i="8"/>
  <c r="AD176" i="8"/>
  <c r="AE176" i="8"/>
  <c r="Y177" i="8"/>
  <c r="Z177" i="8"/>
  <c r="AA177" i="8"/>
  <c r="AB177" i="8"/>
  <c r="AC177" i="8"/>
  <c r="AD177" i="8"/>
  <c r="AE177" i="8"/>
  <c r="Y178" i="8"/>
  <c r="Z178" i="8"/>
  <c r="AA178" i="8"/>
  <c r="AB178" i="8"/>
  <c r="AC178" i="8"/>
  <c r="AD178" i="8"/>
  <c r="AE178" i="8"/>
  <c r="Y179" i="8"/>
  <c r="Z179" i="8"/>
  <c r="AA179" i="8"/>
  <c r="AB179" i="8"/>
  <c r="AC179" i="8"/>
  <c r="AD179" i="8"/>
  <c r="AE179" i="8"/>
  <c r="Y180" i="8"/>
  <c r="Z180" i="8"/>
  <c r="AA180" i="8"/>
  <c r="AB180" i="8"/>
  <c r="AC180" i="8"/>
  <c r="AD180" i="8"/>
  <c r="AE180" i="8"/>
  <c r="Y181" i="8"/>
  <c r="Z181" i="8"/>
  <c r="AA181" i="8"/>
  <c r="AB181" i="8"/>
  <c r="AC181" i="8"/>
  <c r="AD181" i="8"/>
  <c r="AE181" i="8"/>
  <c r="Y182" i="8"/>
  <c r="Z182" i="8"/>
  <c r="AA182" i="8"/>
  <c r="AB182" i="8"/>
  <c r="AC182" i="8"/>
  <c r="AD182" i="8"/>
  <c r="AE182" i="8"/>
  <c r="Y183" i="8"/>
  <c r="Z183" i="8"/>
  <c r="AA183" i="8"/>
  <c r="AB183" i="8"/>
  <c r="AC183" i="8"/>
  <c r="AD183" i="8"/>
  <c r="AE183" i="8"/>
  <c r="Y184" i="8"/>
  <c r="Z184" i="8"/>
  <c r="AA184" i="8"/>
  <c r="AB184" i="8"/>
  <c r="AC184" i="8"/>
  <c r="AD184" i="8"/>
  <c r="AE184" i="8"/>
  <c r="Y185" i="8"/>
  <c r="Z185" i="8"/>
  <c r="AA185" i="8"/>
  <c r="AB185" i="8"/>
  <c r="AC185" i="8"/>
  <c r="AD185" i="8"/>
  <c r="AE185" i="8"/>
  <c r="Y186" i="8"/>
  <c r="Z186" i="8"/>
  <c r="AA186" i="8"/>
  <c r="AB186" i="8"/>
  <c r="AC186" i="8"/>
  <c r="AD186" i="8"/>
  <c r="AE186" i="8"/>
  <c r="Y187" i="8"/>
  <c r="Z187" i="8"/>
  <c r="AA187" i="8"/>
  <c r="AB187" i="8"/>
  <c r="AC187" i="8"/>
  <c r="AD187" i="8"/>
  <c r="AE187" i="8"/>
  <c r="Y188" i="8"/>
  <c r="Z188" i="8"/>
  <c r="AA188" i="8"/>
  <c r="AB188" i="8"/>
  <c r="AC188" i="8"/>
  <c r="AD188" i="8"/>
  <c r="AE188" i="8"/>
  <c r="Y189" i="8"/>
  <c r="Z189" i="8"/>
  <c r="AA189" i="8"/>
  <c r="AB189" i="8"/>
  <c r="AC189" i="8"/>
  <c r="AD189" i="8"/>
  <c r="AE189" i="8"/>
  <c r="Y190" i="8"/>
  <c r="Z190" i="8"/>
  <c r="AA190" i="8"/>
  <c r="AB190" i="8"/>
  <c r="AC190" i="8"/>
  <c r="AD190" i="8"/>
  <c r="AE190" i="8"/>
  <c r="Y191" i="8"/>
  <c r="Z191" i="8"/>
  <c r="AA191" i="8"/>
  <c r="AB191" i="8"/>
  <c r="AC191" i="8"/>
  <c r="AD191" i="8"/>
  <c r="AE191" i="8"/>
  <c r="Y192" i="8"/>
  <c r="Z192" i="8"/>
  <c r="AA192" i="8"/>
  <c r="AB192" i="8"/>
  <c r="AC192" i="8"/>
  <c r="AD192" i="8"/>
  <c r="AE192" i="8"/>
  <c r="Y193" i="8"/>
  <c r="Z193" i="8"/>
  <c r="AA193" i="8"/>
  <c r="AB193" i="8"/>
  <c r="AC193" i="8"/>
  <c r="AD193" i="8"/>
  <c r="AE193" i="8"/>
  <c r="Y194" i="8"/>
  <c r="Z194" i="8"/>
  <c r="AA194" i="8"/>
  <c r="AB194" i="8"/>
  <c r="AC194" i="8"/>
  <c r="AD194" i="8"/>
  <c r="AE194" i="8"/>
  <c r="Y195" i="8"/>
  <c r="Z195" i="8"/>
  <c r="AA195" i="8"/>
  <c r="AB195" i="8"/>
  <c r="AC195" i="8"/>
  <c r="AD195" i="8"/>
  <c r="AE195" i="8"/>
  <c r="Y196" i="8"/>
  <c r="Z196" i="8"/>
  <c r="AA196" i="8"/>
  <c r="AB196" i="8"/>
  <c r="AC196" i="8"/>
  <c r="AD196" i="8"/>
  <c r="AE196" i="8"/>
  <c r="Y197" i="8"/>
  <c r="Z197" i="8"/>
  <c r="AA197" i="8"/>
  <c r="AB197" i="8"/>
  <c r="AC197" i="8"/>
  <c r="AD197" i="8"/>
  <c r="AE197" i="8"/>
  <c r="Y198" i="8"/>
  <c r="Z198" i="8"/>
  <c r="AA198" i="8"/>
  <c r="AB198" i="8"/>
  <c r="AC198" i="8"/>
  <c r="AD198" i="8"/>
  <c r="AE198" i="8"/>
  <c r="Y199" i="8"/>
  <c r="Z199" i="8"/>
  <c r="AA199" i="8"/>
  <c r="AB199" i="8"/>
  <c r="AC199" i="8"/>
  <c r="AD199" i="8"/>
  <c r="AE199" i="8"/>
  <c r="Y200" i="8"/>
  <c r="Z200" i="8"/>
  <c r="AA200" i="8"/>
  <c r="AB200" i="8"/>
  <c r="AC200" i="8"/>
  <c r="AD200" i="8"/>
  <c r="AE200" i="8"/>
  <c r="Y201" i="8"/>
  <c r="Z201" i="8"/>
  <c r="AA201" i="8"/>
  <c r="AB201" i="8"/>
  <c r="AC201" i="8"/>
  <c r="AD201" i="8"/>
  <c r="AE201" i="8"/>
  <c r="Y202" i="8"/>
  <c r="Z202" i="8"/>
  <c r="AA202" i="8"/>
  <c r="AB202" i="8"/>
  <c r="AC202" i="8"/>
  <c r="AD202" i="8"/>
  <c r="AE202" i="8"/>
  <c r="Y203" i="8"/>
  <c r="Z203" i="8"/>
  <c r="AA203" i="8"/>
  <c r="AB203" i="8"/>
  <c r="AC203" i="8"/>
  <c r="AD203" i="8"/>
  <c r="AE203" i="8"/>
  <c r="Y204" i="8"/>
  <c r="Z204" i="8"/>
  <c r="AA204" i="8"/>
  <c r="AB204" i="8"/>
  <c r="AC204" i="8"/>
  <c r="AD204" i="8"/>
  <c r="AE204" i="8"/>
  <c r="Y205" i="8"/>
  <c r="Z205" i="8"/>
  <c r="AA205" i="8"/>
  <c r="AB205" i="8"/>
  <c r="AC205" i="8"/>
  <c r="AD205" i="8"/>
  <c r="AE205" i="8"/>
  <c r="Y206" i="8"/>
  <c r="Z206" i="8"/>
  <c r="AA206" i="8"/>
  <c r="AB206" i="8"/>
  <c r="AC206" i="8"/>
  <c r="AD206" i="8"/>
  <c r="AE206" i="8"/>
  <c r="Y207" i="8"/>
  <c r="Z207" i="8"/>
  <c r="AA207" i="8"/>
  <c r="AB207" i="8"/>
  <c r="AC207" i="8"/>
  <c r="AD207" i="8"/>
  <c r="AE207" i="8"/>
  <c r="Y208" i="8"/>
  <c r="Z208" i="8"/>
  <c r="AA208" i="8"/>
  <c r="AB208" i="8"/>
  <c r="AC208" i="8"/>
  <c r="AD208" i="8"/>
  <c r="AE208" i="8"/>
  <c r="Y209" i="8"/>
  <c r="Z209" i="8"/>
  <c r="AA209" i="8"/>
  <c r="AB209" i="8"/>
  <c r="AC209" i="8"/>
  <c r="AD209" i="8"/>
  <c r="AE209" i="8"/>
  <c r="Y210" i="8"/>
  <c r="Z210" i="8"/>
  <c r="AA210" i="8"/>
  <c r="AB210" i="8"/>
  <c r="AC210" i="8"/>
  <c r="AD210" i="8"/>
  <c r="AE210" i="8"/>
  <c r="Y211" i="8"/>
  <c r="Z211" i="8"/>
  <c r="AA211" i="8"/>
  <c r="AB211" i="8"/>
  <c r="AC211" i="8"/>
  <c r="AD211" i="8"/>
  <c r="AE211" i="8"/>
  <c r="Y212" i="8"/>
  <c r="Z212" i="8"/>
  <c r="AA212" i="8"/>
  <c r="AB212" i="8"/>
  <c r="AC212" i="8"/>
  <c r="AD212" i="8"/>
  <c r="AE212" i="8"/>
  <c r="Y213" i="8"/>
  <c r="Z213" i="8"/>
  <c r="AA213" i="8"/>
  <c r="AB213" i="8"/>
  <c r="AC213" i="8"/>
  <c r="AD213" i="8"/>
  <c r="AE213" i="8"/>
  <c r="Y214" i="8"/>
  <c r="Z214" i="8"/>
  <c r="AA214" i="8"/>
  <c r="AB214" i="8"/>
  <c r="AC214" i="8"/>
  <c r="AD214" i="8"/>
  <c r="AE214" i="8"/>
  <c r="Y215" i="8"/>
  <c r="Z215" i="8"/>
  <c r="AA215" i="8"/>
  <c r="AB215" i="8"/>
  <c r="AC215" i="8"/>
  <c r="AD215" i="8"/>
  <c r="AE215" i="8"/>
  <c r="Y216" i="8"/>
  <c r="Z216" i="8"/>
  <c r="AA216" i="8"/>
  <c r="AB216" i="8"/>
  <c r="AC216" i="8"/>
  <c r="AD216" i="8"/>
  <c r="AE216" i="8"/>
  <c r="Y217" i="8"/>
  <c r="Z217" i="8"/>
  <c r="AA217" i="8"/>
  <c r="AB217" i="8"/>
  <c r="AC217" i="8"/>
  <c r="AD217" i="8"/>
  <c r="AE217" i="8"/>
  <c r="Y218" i="8"/>
  <c r="Z218" i="8"/>
  <c r="AA218" i="8"/>
  <c r="AB218" i="8"/>
  <c r="AC218" i="8"/>
  <c r="AD218" i="8"/>
  <c r="AE218" i="8"/>
  <c r="Y219" i="8"/>
  <c r="Z219" i="8"/>
  <c r="AA219" i="8"/>
  <c r="AB219" i="8"/>
  <c r="AC219" i="8"/>
  <c r="AD219" i="8"/>
  <c r="AE219" i="8"/>
  <c r="Y220" i="8"/>
  <c r="Z220" i="8"/>
  <c r="AA220" i="8"/>
  <c r="AB220" i="8"/>
  <c r="AC220" i="8"/>
  <c r="AD220" i="8"/>
  <c r="AE220" i="8"/>
  <c r="AA5" i="8"/>
  <c r="AB5" i="8"/>
  <c r="AC5" i="8"/>
  <c r="AD5" i="8"/>
  <c r="AE5" i="8"/>
  <c r="Z5" i="8"/>
  <c r="Y5" i="8"/>
  <c r="J209" i="2" l="1"/>
  <c r="J209" i="4"/>
  <c r="P209" i="4"/>
  <c r="P212" i="4" s="1"/>
  <c r="H209" i="2"/>
  <c r="H209" i="4"/>
  <c r="G209" i="2"/>
  <c r="O7" i="5"/>
  <c r="O8" i="5"/>
  <c r="O16" i="5"/>
  <c r="O24" i="5"/>
  <c r="O32" i="5"/>
  <c r="O40" i="5"/>
  <c r="O48" i="5"/>
  <c r="O56" i="5"/>
  <c r="O64" i="5"/>
  <c r="O72" i="5"/>
  <c r="O80" i="5"/>
  <c r="O88" i="5"/>
  <c r="O96" i="5"/>
  <c r="O104" i="5"/>
  <c r="O112" i="5"/>
  <c r="O120" i="5"/>
  <c r="O128" i="5"/>
  <c r="O136" i="5"/>
  <c r="O144" i="5"/>
  <c r="O152" i="5"/>
  <c r="O160" i="5"/>
  <c r="O168" i="5"/>
  <c r="O176" i="5"/>
  <c r="O184" i="5"/>
  <c r="O192" i="5"/>
  <c r="O200" i="5"/>
  <c r="O208" i="5"/>
  <c r="O161" i="5"/>
  <c r="O33" i="5"/>
  <c r="Q5" i="5"/>
  <c r="Q6" i="5"/>
  <c r="R7" i="5"/>
  <c r="R8" i="5"/>
  <c r="X8" i="5" s="1"/>
  <c r="R9" i="5"/>
  <c r="Q10" i="5"/>
  <c r="Q12" i="5"/>
  <c r="Q13" i="5"/>
  <c r="R15" i="5"/>
  <c r="R20" i="5"/>
  <c r="Q24" i="5"/>
  <c r="Q25" i="5"/>
  <c r="W25" i="5" s="1"/>
  <c r="R28" i="5"/>
  <c r="Q29" i="5"/>
  <c r="Q32" i="5"/>
  <c r="W32" i="5" s="1"/>
  <c r="Q33" i="5"/>
  <c r="R36" i="5"/>
  <c r="Q40" i="5"/>
  <c r="Q41" i="5"/>
  <c r="U41" i="5" s="1"/>
  <c r="R44" i="5"/>
  <c r="Q45" i="5"/>
  <c r="R47" i="5"/>
  <c r="V47" i="5" s="1"/>
  <c r="Q48" i="5"/>
  <c r="W48" i="5" s="1"/>
  <c r="Q49" i="5"/>
  <c r="R52" i="5"/>
  <c r="Q53" i="5"/>
  <c r="R55" i="5"/>
  <c r="X55" i="5" s="1"/>
  <c r="Q56" i="5"/>
  <c r="R57" i="5"/>
  <c r="X57" i="5" s="1"/>
  <c r="R60" i="5"/>
  <c r="R63" i="5"/>
  <c r="V63" i="5" s="1"/>
  <c r="Q64" i="5"/>
  <c r="W64" i="5" s="1"/>
  <c r="Q65" i="5"/>
  <c r="R67" i="5"/>
  <c r="R68" i="5"/>
  <c r="Q69" i="5"/>
  <c r="Q72" i="5"/>
  <c r="Q73" i="5"/>
  <c r="U73" i="5" s="1"/>
  <c r="Q74" i="5"/>
  <c r="R75" i="5"/>
  <c r="X75" i="5" s="1"/>
  <c r="Q77" i="5"/>
  <c r="Q80" i="5"/>
  <c r="U80" i="5" s="1"/>
  <c r="Q81" i="5"/>
  <c r="R83" i="5"/>
  <c r="R84" i="5"/>
  <c r="Q89" i="5"/>
  <c r="W89" i="5" s="1"/>
  <c r="R91" i="5"/>
  <c r="X91" i="5" s="1"/>
  <c r="Q93" i="5"/>
  <c r="R95" i="5"/>
  <c r="V95" i="5" s="1"/>
  <c r="Q96" i="5"/>
  <c r="U96" i="5" s="1"/>
  <c r="R100" i="5"/>
  <c r="R103" i="5"/>
  <c r="X103" i="5" s="1"/>
  <c r="Q104" i="5"/>
  <c r="Q105" i="5"/>
  <c r="U105" i="5" s="1"/>
  <c r="Q106" i="5"/>
  <c r="Q108" i="5"/>
  <c r="Q109" i="5"/>
  <c r="Q112" i="5"/>
  <c r="R113" i="5"/>
  <c r="R116" i="5"/>
  <c r="R117" i="5"/>
  <c r="R119" i="5"/>
  <c r="X119" i="5" s="1"/>
  <c r="R120" i="5"/>
  <c r="Q121" i="5"/>
  <c r="R123" i="5"/>
  <c r="R125" i="5"/>
  <c r="Q128" i="5"/>
  <c r="W128" i="5" s="1"/>
  <c r="Q129" i="5"/>
  <c r="U129" i="5" s="1"/>
  <c r="Q131" i="5"/>
  <c r="W131" i="5" s="1"/>
  <c r="R132" i="5"/>
  <c r="Q133" i="5"/>
  <c r="Q136" i="5"/>
  <c r="R137" i="5"/>
  <c r="X137" i="5" s="1"/>
  <c r="Q138" i="5"/>
  <c r="R145" i="5"/>
  <c r="V145" i="5" s="1"/>
  <c r="Q148" i="5"/>
  <c r="R149" i="5"/>
  <c r="R151" i="5"/>
  <c r="X151" i="5" s="1"/>
  <c r="Q153" i="5"/>
  <c r="R155" i="5"/>
  <c r="X155" i="5" s="1"/>
  <c r="Q156" i="5"/>
  <c r="Q157" i="5"/>
  <c r="R161" i="5"/>
  <c r="Q164" i="5"/>
  <c r="R167" i="5"/>
  <c r="X167" i="5" s="1"/>
  <c r="Q169" i="5"/>
  <c r="Q170" i="5"/>
  <c r="R171" i="5"/>
  <c r="X171" i="5" s="1"/>
  <c r="Q172" i="5"/>
  <c r="Q173" i="5"/>
  <c r="R177" i="5"/>
  <c r="X177" i="5" s="1"/>
  <c r="R181" i="5"/>
  <c r="R183" i="5"/>
  <c r="X183" i="5" s="1"/>
  <c r="Q184" i="5"/>
  <c r="S184" i="5" s="1"/>
  <c r="R185" i="5"/>
  <c r="R187" i="5"/>
  <c r="X187" i="5" s="1"/>
  <c r="R191" i="5"/>
  <c r="V191" i="5" s="1"/>
  <c r="Q192" i="5"/>
  <c r="W192" i="5" s="1"/>
  <c r="R193" i="5"/>
  <c r="R195" i="5"/>
  <c r="X195" i="5" s="1"/>
  <c r="Q196" i="5"/>
  <c r="R197" i="5"/>
  <c r="R199" i="5"/>
  <c r="X199" i="5" s="1"/>
  <c r="Q200" i="5"/>
  <c r="W200" i="5" s="1"/>
  <c r="Q201" i="5"/>
  <c r="Q202" i="5"/>
  <c r="R203" i="5"/>
  <c r="X203" i="5" s="1"/>
  <c r="Q204" i="5"/>
  <c r="R4" i="5"/>
  <c r="D30" i="5"/>
  <c r="Q116" i="5"/>
  <c r="Q68" i="5"/>
  <c r="Q52" i="5"/>
  <c r="Q28" i="5"/>
  <c r="Q185" i="5"/>
  <c r="R93" i="5"/>
  <c r="Q57" i="5"/>
  <c r="S57" i="5" s="1"/>
  <c r="AN208" i="4"/>
  <c r="AN207" i="4"/>
  <c r="AP207" i="4" s="1"/>
  <c r="AN206" i="4"/>
  <c r="AN205" i="4"/>
  <c r="AO205" i="4" s="1"/>
  <c r="AN204" i="4"/>
  <c r="AN203" i="4"/>
  <c r="AP203" i="4" s="1"/>
  <c r="AN202" i="4"/>
  <c r="AN201" i="4"/>
  <c r="AP201" i="4" s="1"/>
  <c r="AN200" i="4"/>
  <c r="AN199" i="4"/>
  <c r="AN198" i="4"/>
  <c r="AP198" i="4" s="1"/>
  <c r="AN197" i="4"/>
  <c r="AO197" i="4" s="1"/>
  <c r="AN196" i="4"/>
  <c r="AN195" i="4"/>
  <c r="AN194" i="4"/>
  <c r="AP194" i="4" s="1"/>
  <c r="AN193" i="4"/>
  <c r="AO193" i="4" s="1"/>
  <c r="AN192" i="4"/>
  <c r="AO192" i="4" s="1"/>
  <c r="AN191" i="4"/>
  <c r="AN190" i="4"/>
  <c r="AO190" i="4" s="1"/>
  <c r="AN189" i="4"/>
  <c r="AO189" i="4" s="1"/>
  <c r="AN188" i="4"/>
  <c r="AO188" i="4" s="1"/>
  <c r="AN187" i="4"/>
  <c r="AO187" i="4" s="1"/>
  <c r="AN186" i="4"/>
  <c r="AO186" i="4" s="1"/>
  <c r="AN185" i="4"/>
  <c r="AP185" i="4" s="1"/>
  <c r="AN184" i="4"/>
  <c r="AO184" i="4" s="1"/>
  <c r="AN183" i="4"/>
  <c r="AN182" i="4"/>
  <c r="AN181" i="4"/>
  <c r="AP181" i="4" s="1"/>
  <c r="AN180" i="4"/>
  <c r="AO180" i="4" s="1"/>
  <c r="AN179" i="4"/>
  <c r="AO179" i="4" s="1"/>
  <c r="AN178" i="4"/>
  <c r="AO178" i="4" s="1"/>
  <c r="AN177" i="4"/>
  <c r="AN176" i="4"/>
  <c r="AP176" i="4" s="1"/>
  <c r="AN175" i="4"/>
  <c r="AO175" i="4" s="1"/>
  <c r="AN174" i="4"/>
  <c r="AO174" i="4" s="1"/>
  <c r="AN173" i="4"/>
  <c r="AN172" i="4"/>
  <c r="AP172" i="4" s="1"/>
  <c r="AN171" i="4"/>
  <c r="AO171" i="4" s="1"/>
  <c r="AN170" i="4"/>
  <c r="AP170" i="4" s="1"/>
  <c r="AN169" i="4"/>
  <c r="AO169" i="4" s="1"/>
  <c r="AN168" i="4"/>
  <c r="AO168" i="4" s="1"/>
  <c r="AN167" i="4"/>
  <c r="AO167" i="4" s="1"/>
  <c r="AN166" i="4"/>
  <c r="AN165" i="4"/>
  <c r="AP165" i="4" s="1"/>
  <c r="AN164" i="4"/>
  <c r="AO164" i="4" s="1"/>
  <c r="AN163" i="4"/>
  <c r="AN162" i="4"/>
  <c r="AN161" i="4"/>
  <c r="AN160" i="4"/>
  <c r="AP160" i="4" s="1"/>
  <c r="AN159" i="4"/>
  <c r="AP159" i="4" s="1"/>
  <c r="AN158" i="4"/>
  <c r="AN157" i="4"/>
  <c r="AP157" i="4" s="1"/>
  <c r="AN156" i="4"/>
  <c r="AN155" i="4"/>
  <c r="AN154" i="4"/>
  <c r="AP154" i="4" s="1"/>
  <c r="AN153" i="4"/>
  <c r="AO153" i="4" s="1"/>
  <c r="AN152" i="4"/>
  <c r="AO152" i="4" s="1"/>
  <c r="AN151" i="4"/>
  <c r="AN150" i="4"/>
  <c r="AO150" i="4" s="1"/>
  <c r="AN149" i="4"/>
  <c r="AN148" i="4"/>
  <c r="AN147" i="4"/>
  <c r="AO147" i="4" s="1"/>
  <c r="AN146" i="4"/>
  <c r="AO146" i="4" s="1"/>
  <c r="AN145" i="4"/>
  <c r="AN144" i="4"/>
  <c r="AN143" i="4"/>
  <c r="AN142" i="4"/>
  <c r="AO142" i="4" s="1"/>
  <c r="AN141" i="4"/>
  <c r="AN140" i="4"/>
  <c r="AP140" i="4" s="1"/>
  <c r="AN139" i="4"/>
  <c r="AO139" i="4" s="1"/>
  <c r="AN138" i="4"/>
  <c r="AN137" i="4"/>
  <c r="AN136" i="4"/>
  <c r="AP136" i="4" s="1"/>
  <c r="AN135" i="4"/>
  <c r="AN134" i="4"/>
  <c r="AP134" i="4" s="1"/>
  <c r="AN133" i="4"/>
  <c r="AN132" i="4"/>
  <c r="AN131" i="4"/>
  <c r="AO131" i="4" s="1"/>
  <c r="AN130" i="4"/>
  <c r="AN129" i="4"/>
  <c r="AN128" i="4"/>
  <c r="AP128" i="4" s="1"/>
  <c r="AN127" i="4"/>
  <c r="AP127" i="4" s="1"/>
  <c r="AN126" i="4"/>
  <c r="AP126" i="4" s="1"/>
  <c r="AN125" i="4"/>
  <c r="AO125" i="4" s="1"/>
  <c r="AN124" i="4"/>
  <c r="AN123" i="4"/>
  <c r="AN122" i="4"/>
  <c r="AP122" i="4" s="1"/>
  <c r="AN121" i="4"/>
  <c r="AO121" i="4" s="1"/>
  <c r="AN120" i="4"/>
  <c r="AP120" i="4" s="1"/>
  <c r="AN119" i="4"/>
  <c r="AN118" i="4"/>
  <c r="AO118" i="4" s="1"/>
  <c r="AN117" i="4"/>
  <c r="AN116" i="4"/>
  <c r="AN115" i="4"/>
  <c r="AN114" i="4"/>
  <c r="AO114" i="4" s="1"/>
  <c r="AN113" i="4"/>
  <c r="AN112" i="4"/>
  <c r="AP112" i="4" s="1"/>
  <c r="AN111" i="4"/>
  <c r="AN110" i="4"/>
  <c r="AO110" i="4" s="1"/>
  <c r="AN109" i="4"/>
  <c r="AO109" i="4" s="1"/>
  <c r="AN108" i="4"/>
  <c r="AO108" i="4" s="1"/>
  <c r="AN107" i="4"/>
  <c r="AN106" i="4"/>
  <c r="AO106" i="4" s="1"/>
  <c r="AN105" i="4"/>
  <c r="AP105" i="4" s="1"/>
  <c r="AN104" i="4"/>
  <c r="AO104" i="4" s="1"/>
  <c r="AN103" i="4"/>
  <c r="AN102" i="4"/>
  <c r="AO102" i="4" s="1"/>
  <c r="AN101" i="4"/>
  <c r="AN100" i="4"/>
  <c r="AN99" i="4"/>
  <c r="AP99" i="4" s="1"/>
  <c r="AN98" i="4"/>
  <c r="AP98" i="4" s="1"/>
  <c r="AN97" i="4"/>
  <c r="AN96" i="4"/>
  <c r="AN95" i="4"/>
  <c r="AN94" i="4"/>
  <c r="AN93" i="4"/>
  <c r="AP93" i="4" s="1"/>
  <c r="AN92" i="4"/>
  <c r="AN91" i="4"/>
  <c r="AN90" i="4"/>
  <c r="AO90" i="4" s="1"/>
  <c r="AN89" i="4"/>
  <c r="AP89" i="4" s="1"/>
  <c r="AN88" i="4"/>
  <c r="AP88" i="4" s="1"/>
  <c r="AN87" i="4"/>
  <c r="AP87" i="4" s="1"/>
  <c r="AN86" i="4"/>
  <c r="AP86" i="4" s="1"/>
  <c r="AN85" i="4"/>
  <c r="AN84" i="4"/>
  <c r="AO84" i="4" s="1"/>
  <c r="AN83" i="4"/>
  <c r="AN82" i="4"/>
  <c r="AP82" i="4" s="1"/>
  <c r="AN81" i="4"/>
  <c r="AP81" i="4" s="1"/>
  <c r="AN80" i="4"/>
  <c r="AO80" i="4" s="1"/>
  <c r="AN79" i="4"/>
  <c r="AN78" i="4"/>
  <c r="AN77" i="4"/>
  <c r="AN76" i="4"/>
  <c r="AO76" i="4" s="1"/>
  <c r="AN75" i="4"/>
  <c r="AN74" i="4"/>
  <c r="AN73" i="4"/>
  <c r="AP73" i="4" s="1"/>
  <c r="AN72" i="4"/>
  <c r="AO72" i="4" s="1"/>
  <c r="AN71" i="4"/>
  <c r="AP71" i="4" s="1"/>
  <c r="AN70" i="4"/>
  <c r="AP70" i="4" s="1"/>
  <c r="AN69" i="4"/>
  <c r="AN68" i="4"/>
  <c r="AN67" i="4"/>
  <c r="AP67" i="4" s="1"/>
  <c r="AN66" i="4"/>
  <c r="AO66" i="4" s="1"/>
  <c r="AN65" i="4"/>
  <c r="AN64" i="4"/>
  <c r="AN63" i="4"/>
  <c r="AP63" i="4" s="1"/>
  <c r="AN62" i="4"/>
  <c r="AN61" i="4"/>
  <c r="AN60" i="4"/>
  <c r="AN59" i="4"/>
  <c r="AN58" i="4"/>
  <c r="AO58" i="4" s="1"/>
  <c r="AN57" i="4"/>
  <c r="AO57" i="4" s="1"/>
  <c r="AN56" i="4"/>
  <c r="AN55" i="4"/>
  <c r="AN54" i="4"/>
  <c r="AO54" i="4" s="1"/>
  <c r="AN53" i="4"/>
  <c r="AO53" i="4" s="1"/>
  <c r="AN52" i="4"/>
  <c r="AP52" i="4" s="1"/>
  <c r="AN51" i="4"/>
  <c r="AP51" i="4" s="1"/>
  <c r="AN50" i="4"/>
  <c r="AP50" i="4" s="1"/>
  <c r="AN49" i="4"/>
  <c r="AN48" i="4"/>
  <c r="AN47" i="4"/>
  <c r="AN46" i="4"/>
  <c r="AP46" i="4" s="1"/>
  <c r="AN45" i="4"/>
  <c r="AN44" i="4"/>
  <c r="AN43" i="4"/>
  <c r="AO43" i="4" s="1"/>
  <c r="AN42" i="4"/>
  <c r="AP42" i="4" s="1"/>
  <c r="AN41" i="4"/>
  <c r="AO41" i="4" s="1"/>
  <c r="AN40" i="4"/>
  <c r="AO40" i="4" s="1"/>
  <c r="AN39" i="4"/>
  <c r="AN38" i="4"/>
  <c r="AO38" i="4" s="1"/>
  <c r="AN37" i="4"/>
  <c r="AN36" i="4"/>
  <c r="AN35" i="4"/>
  <c r="AN34" i="4"/>
  <c r="AO34" i="4" s="1"/>
  <c r="AN33" i="4"/>
  <c r="AO33" i="4" s="1"/>
  <c r="AN32" i="4"/>
  <c r="AP32" i="4" s="1"/>
  <c r="AN31" i="4"/>
  <c r="AN30" i="4"/>
  <c r="AN29" i="4"/>
  <c r="AO29" i="4" s="1"/>
  <c r="AN28" i="4"/>
  <c r="AP28" i="4" s="1"/>
  <c r="AN27" i="4"/>
  <c r="AP27" i="4" s="1"/>
  <c r="AN26" i="4"/>
  <c r="AN25" i="4"/>
  <c r="AO25" i="4" s="1"/>
  <c r="AN24" i="4"/>
  <c r="AO24" i="4" s="1"/>
  <c r="AN23" i="4"/>
  <c r="AN22" i="4"/>
  <c r="AN21" i="4"/>
  <c r="AN20" i="4"/>
  <c r="AP20" i="4" s="1"/>
  <c r="AN19" i="4"/>
  <c r="AP19" i="4" s="1"/>
  <c r="AN18" i="4"/>
  <c r="AN17" i="4"/>
  <c r="AP17" i="4" s="1"/>
  <c r="AN16" i="4"/>
  <c r="AN15" i="4"/>
  <c r="AO15" i="4" s="1"/>
  <c r="AN14" i="4"/>
  <c r="AN13" i="4"/>
  <c r="AO13" i="4" s="1"/>
  <c r="AN12" i="4"/>
  <c r="AO12" i="4" s="1"/>
  <c r="AN11" i="4"/>
  <c r="AN10" i="4"/>
  <c r="AP10" i="4" s="1"/>
  <c r="AN9" i="4"/>
  <c r="AO9" i="4" s="1"/>
  <c r="AN8" i="4"/>
  <c r="AN7" i="4"/>
  <c r="AO7" i="4" s="1"/>
  <c r="AN6" i="4"/>
  <c r="AN5" i="4"/>
  <c r="AN4" i="4"/>
  <c r="AP4" i="4" s="1"/>
  <c r="S30" i="4"/>
  <c r="Q30" i="4"/>
  <c r="O30" i="4"/>
  <c r="M30" i="4"/>
  <c r="G209" i="4"/>
  <c r="D30" i="4"/>
  <c r="AH1" i="4"/>
  <c r="S32" i="5"/>
  <c r="AP189" i="4"/>
  <c r="AN5" i="2"/>
  <c r="AN6" i="2"/>
  <c r="AO6" i="2" s="1"/>
  <c r="AN7" i="2"/>
  <c r="AN8" i="2"/>
  <c r="AN9" i="2"/>
  <c r="AP9" i="2" s="1"/>
  <c r="AN10" i="2"/>
  <c r="AN11" i="2"/>
  <c r="AN12" i="2"/>
  <c r="AN13" i="2"/>
  <c r="AP13" i="2" s="1"/>
  <c r="AN14" i="2"/>
  <c r="AP14" i="2" s="1"/>
  <c r="AN15" i="2"/>
  <c r="AN16" i="2"/>
  <c r="AN17" i="2"/>
  <c r="AP17" i="2" s="1"/>
  <c r="AN18" i="2"/>
  <c r="AN19" i="2"/>
  <c r="AN20" i="2"/>
  <c r="AN21" i="2"/>
  <c r="AP21" i="2" s="1"/>
  <c r="AN22" i="2"/>
  <c r="AN23" i="2"/>
  <c r="AN24" i="2"/>
  <c r="AP24" i="2" s="1"/>
  <c r="AN25" i="2"/>
  <c r="AP25" i="2" s="1"/>
  <c r="AN26" i="2"/>
  <c r="AP26" i="2" s="1"/>
  <c r="AN27" i="2"/>
  <c r="AN28" i="2"/>
  <c r="AN29" i="2"/>
  <c r="AP29" i="2" s="1"/>
  <c r="AN30" i="2"/>
  <c r="AN31" i="2"/>
  <c r="AP31" i="2" s="1"/>
  <c r="AN32" i="2"/>
  <c r="AO32" i="2" s="1"/>
  <c r="AN33" i="2"/>
  <c r="AN34" i="2"/>
  <c r="AP34" i="2" s="1"/>
  <c r="AN35" i="2"/>
  <c r="AN36" i="2"/>
  <c r="AN37" i="2"/>
  <c r="AN38" i="2"/>
  <c r="AP38" i="2" s="1"/>
  <c r="AN39" i="2"/>
  <c r="AN40" i="2"/>
  <c r="AN41" i="2"/>
  <c r="AP41" i="2" s="1"/>
  <c r="AN42" i="2"/>
  <c r="AN43" i="2"/>
  <c r="AN44" i="2"/>
  <c r="AP44" i="2" s="1"/>
  <c r="AN45" i="2"/>
  <c r="AP45" i="2" s="1"/>
  <c r="AN46" i="2"/>
  <c r="AP46" i="2" s="1"/>
  <c r="AN47" i="2"/>
  <c r="AN48" i="2"/>
  <c r="AP48" i="2" s="1"/>
  <c r="AN49" i="2"/>
  <c r="AN50" i="2"/>
  <c r="AP50" i="2" s="1"/>
  <c r="AN51" i="2"/>
  <c r="AP51" i="2" s="1"/>
  <c r="AN52" i="2"/>
  <c r="AN53" i="2"/>
  <c r="AO53" i="2" s="1"/>
  <c r="AN54" i="2"/>
  <c r="AP54" i="2" s="1"/>
  <c r="AN55" i="2"/>
  <c r="AN56" i="2"/>
  <c r="AN57" i="2"/>
  <c r="AN58" i="2"/>
  <c r="AP58" i="2" s="1"/>
  <c r="AN59" i="2"/>
  <c r="AN60" i="2"/>
  <c r="AN61" i="2"/>
  <c r="AN62" i="2"/>
  <c r="AN63" i="2"/>
  <c r="AP63" i="2" s="1"/>
  <c r="AN64" i="2"/>
  <c r="AN65" i="2"/>
  <c r="AN66" i="2"/>
  <c r="AP66" i="2" s="1"/>
  <c r="AN67" i="2"/>
  <c r="AP67" i="2" s="1"/>
  <c r="AN68" i="2"/>
  <c r="AN69" i="2"/>
  <c r="AP69" i="2" s="1"/>
  <c r="AN70" i="2"/>
  <c r="AN71" i="2"/>
  <c r="AP71" i="2" s="1"/>
  <c r="AN72" i="2"/>
  <c r="AN73" i="2"/>
  <c r="AP73" i="2" s="1"/>
  <c r="AN74" i="2"/>
  <c r="AP74" i="2" s="1"/>
  <c r="AN75" i="2"/>
  <c r="AN76" i="2"/>
  <c r="AN77" i="2"/>
  <c r="AN78" i="2"/>
  <c r="AN79" i="2"/>
  <c r="AN80" i="2"/>
  <c r="AN81" i="2"/>
  <c r="AP81" i="2" s="1"/>
  <c r="AN82" i="2"/>
  <c r="AP82" i="2" s="1"/>
  <c r="AN83" i="2"/>
  <c r="AN84" i="2"/>
  <c r="AP84" i="2" s="1"/>
  <c r="AN85" i="2"/>
  <c r="AP85" i="2" s="1"/>
  <c r="AN86" i="2"/>
  <c r="AP86" i="2" s="1"/>
  <c r="AN87" i="2"/>
  <c r="AN88" i="2"/>
  <c r="AP88" i="2" s="1"/>
  <c r="AN89" i="2"/>
  <c r="AP89" i="2" s="1"/>
  <c r="AN90" i="2"/>
  <c r="AP90" i="2" s="1"/>
  <c r="AN91" i="2"/>
  <c r="AN92" i="2"/>
  <c r="AN93" i="2"/>
  <c r="AP93" i="2" s="1"/>
  <c r="AN94" i="2"/>
  <c r="AP94" i="2" s="1"/>
  <c r="AN95" i="2"/>
  <c r="AN96" i="2"/>
  <c r="AN97" i="2"/>
  <c r="AP97" i="2" s="1"/>
  <c r="AN98" i="2"/>
  <c r="AP98" i="2" s="1"/>
  <c r="AN99" i="2"/>
  <c r="AP99" i="2" s="1"/>
  <c r="AN100" i="2"/>
  <c r="AP100" i="2" s="1"/>
  <c r="AN101" i="2"/>
  <c r="AN102" i="2"/>
  <c r="AN103" i="2"/>
  <c r="AP103" i="2" s="1"/>
  <c r="AN104" i="2"/>
  <c r="AN105" i="2"/>
  <c r="AN106" i="2"/>
  <c r="AN107" i="2"/>
  <c r="AN108" i="2"/>
  <c r="AP108" i="2" s="1"/>
  <c r="AN109" i="2"/>
  <c r="AN110" i="2"/>
  <c r="AN111" i="2"/>
  <c r="AP111" i="2" s="1"/>
  <c r="AN112" i="2"/>
  <c r="AN113" i="2"/>
  <c r="AN114" i="2"/>
  <c r="AN115" i="2"/>
  <c r="AP115" i="2" s="1"/>
  <c r="AN116" i="2"/>
  <c r="AN117" i="2"/>
  <c r="AN118" i="2"/>
  <c r="AN119" i="2"/>
  <c r="AP119" i="2" s="1"/>
  <c r="AN120" i="2"/>
  <c r="AN121" i="2"/>
  <c r="AP121" i="2" s="1"/>
  <c r="AN122" i="2"/>
  <c r="AN123" i="2"/>
  <c r="AP123" i="2" s="1"/>
  <c r="AN124" i="2"/>
  <c r="AN125" i="2"/>
  <c r="AN126" i="2"/>
  <c r="AN127" i="2"/>
  <c r="AP127" i="2" s="1"/>
  <c r="AN128" i="2"/>
  <c r="AN129" i="2"/>
  <c r="AN130" i="2"/>
  <c r="AN131" i="2"/>
  <c r="AP131" i="2" s="1"/>
  <c r="AN132" i="2"/>
  <c r="AP132" i="2" s="1"/>
  <c r="AN133" i="2"/>
  <c r="AN134" i="2"/>
  <c r="AN135" i="2"/>
  <c r="AP135" i="2" s="1"/>
  <c r="AN136" i="2"/>
  <c r="AN137" i="2"/>
  <c r="AN138" i="2"/>
  <c r="AN139" i="2"/>
  <c r="AN140" i="2"/>
  <c r="AP140" i="2" s="1"/>
  <c r="AN141" i="2"/>
  <c r="AN142" i="2"/>
  <c r="AN143" i="2"/>
  <c r="AP143" i="2" s="1"/>
  <c r="AN144" i="2"/>
  <c r="AN145" i="2"/>
  <c r="AN146" i="2"/>
  <c r="AN147" i="2"/>
  <c r="AP147" i="2" s="1"/>
  <c r="AN148" i="2"/>
  <c r="AN149" i="2"/>
  <c r="AN150" i="2"/>
  <c r="AN151" i="2"/>
  <c r="AP151" i="2" s="1"/>
  <c r="AN152" i="2"/>
  <c r="AN153" i="2"/>
  <c r="AN154" i="2"/>
  <c r="AN155" i="2"/>
  <c r="AN156" i="2"/>
  <c r="AN157" i="2"/>
  <c r="AN158" i="2"/>
  <c r="AN159" i="2"/>
  <c r="AP159" i="2" s="1"/>
  <c r="AN160" i="2"/>
  <c r="AN161" i="2"/>
  <c r="AN162" i="2"/>
  <c r="AN163" i="2"/>
  <c r="AP163" i="2" s="1"/>
  <c r="AN164" i="2"/>
  <c r="AP164" i="2" s="1"/>
  <c r="AN165" i="2"/>
  <c r="AN166" i="2"/>
  <c r="AN167" i="2"/>
  <c r="AP167" i="2" s="1"/>
  <c r="AN168" i="2"/>
  <c r="AN169" i="2"/>
  <c r="AN170" i="2"/>
  <c r="AN171" i="2"/>
  <c r="AN172" i="2"/>
  <c r="AN173" i="2"/>
  <c r="AN174" i="2"/>
  <c r="AN175" i="2"/>
  <c r="AP175" i="2" s="1"/>
  <c r="AN176" i="2"/>
  <c r="AN177" i="2"/>
  <c r="AN178" i="2"/>
  <c r="AN179" i="2"/>
  <c r="AP179" i="2" s="1"/>
  <c r="AN180" i="2"/>
  <c r="AN181" i="2"/>
  <c r="AN182" i="2"/>
  <c r="AN183" i="2"/>
  <c r="AP183" i="2" s="1"/>
  <c r="AN184" i="2"/>
  <c r="AN185" i="2"/>
  <c r="AN186" i="2"/>
  <c r="AN187" i="2"/>
  <c r="AP187" i="2" s="1"/>
  <c r="AN188" i="2"/>
  <c r="AP188" i="2" s="1"/>
  <c r="AN189" i="2"/>
  <c r="AN190" i="2"/>
  <c r="AN191" i="2"/>
  <c r="AP191" i="2" s="1"/>
  <c r="AN192" i="2"/>
  <c r="AN193" i="2"/>
  <c r="AP193" i="2" s="1"/>
  <c r="AN194" i="2"/>
  <c r="AN195" i="2"/>
  <c r="AP195" i="2" s="1"/>
  <c r="AN196" i="2"/>
  <c r="AN197" i="2"/>
  <c r="AN198" i="2"/>
  <c r="AN199" i="2"/>
  <c r="AP199" i="2" s="1"/>
  <c r="AN200" i="2"/>
  <c r="AN201" i="2"/>
  <c r="AP201" i="2" s="1"/>
  <c r="AN202" i="2"/>
  <c r="AN203" i="2"/>
  <c r="AP203" i="2" s="1"/>
  <c r="AN204" i="2"/>
  <c r="AP204" i="2" s="1"/>
  <c r="AN205" i="2"/>
  <c r="AN206" i="2"/>
  <c r="AN207" i="2"/>
  <c r="AP207" i="2" s="1"/>
  <c r="AN208" i="2"/>
  <c r="AN4" i="2"/>
  <c r="AP4" i="2" s="1"/>
  <c r="AO31" i="2"/>
  <c r="T200" i="3"/>
  <c r="T163" i="3"/>
  <c r="T114" i="3"/>
  <c r="AT172" i="4"/>
  <c r="AU172" i="4" s="1"/>
  <c r="AV172" i="4" s="1"/>
  <c r="S112" i="5" l="1"/>
  <c r="O205" i="5"/>
  <c r="O197" i="5"/>
  <c r="O189" i="5"/>
  <c r="O181" i="5"/>
  <c r="O173" i="5"/>
  <c r="O165" i="5"/>
  <c r="O157" i="5"/>
  <c r="O149" i="5"/>
  <c r="O141" i="5"/>
  <c r="O133" i="5"/>
  <c r="O125" i="5"/>
  <c r="O117" i="5"/>
  <c r="O109" i="5"/>
  <c r="O101" i="5"/>
  <c r="O93" i="5"/>
  <c r="O85" i="5"/>
  <c r="O77" i="5"/>
  <c r="O69" i="5"/>
  <c r="O61" i="5"/>
  <c r="O53" i="5"/>
  <c r="O45" i="5"/>
  <c r="O37" i="5"/>
  <c r="O29" i="5"/>
  <c r="O21" i="5"/>
  <c r="O13" i="5"/>
  <c r="O5" i="5"/>
  <c r="I209" i="2"/>
  <c r="R25" i="5"/>
  <c r="Q8" i="5"/>
  <c r="S8" i="5" s="1"/>
  <c r="R108" i="5"/>
  <c r="H212" i="4"/>
  <c r="J214" i="4"/>
  <c r="J216" i="4" s="1"/>
  <c r="R40" i="5"/>
  <c r="R80" i="5"/>
  <c r="V80" i="5" s="1"/>
  <c r="Q177" i="5"/>
  <c r="U177" i="5" s="1"/>
  <c r="Q44" i="5"/>
  <c r="W96" i="5"/>
  <c r="U200" i="5"/>
  <c r="R48" i="5"/>
  <c r="W196" i="5"/>
  <c r="U156" i="5"/>
  <c r="U148" i="5"/>
  <c r="U108" i="5"/>
  <c r="Q60" i="5"/>
  <c r="R164" i="5"/>
  <c r="S164" i="5"/>
  <c r="T84" i="5"/>
  <c r="T68" i="5"/>
  <c r="T52" i="5"/>
  <c r="T44" i="5"/>
  <c r="T36" i="5"/>
  <c r="T20" i="5"/>
  <c r="S12" i="5"/>
  <c r="O44" i="5"/>
  <c r="O12" i="5"/>
  <c r="P12" i="5" s="1"/>
  <c r="O137" i="5"/>
  <c r="P137" i="5" s="1"/>
  <c r="U48" i="5"/>
  <c r="U32" i="5"/>
  <c r="R12" i="5"/>
  <c r="X12" i="5" s="1"/>
  <c r="O94" i="5"/>
  <c r="P94" i="5" s="1"/>
  <c r="O62" i="5"/>
  <c r="P62" i="5" s="1"/>
  <c r="O38" i="5"/>
  <c r="O187" i="5"/>
  <c r="O51" i="5"/>
  <c r="O27" i="5"/>
  <c r="O19" i="5"/>
  <c r="R65" i="5"/>
  <c r="R72" i="5"/>
  <c r="X72" i="5" s="1"/>
  <c r="Q119" i="5"/>
  <c r="U119" i="5" s="1"/>
  <c r="U44" i="5"/>
  <c r="R97" i="5"/>
  <c r="Q97" i="5"/>
  <c r="U97" i="5" s="1"/>
  <c r="S65" i="5"/>
  <c r="Q17" i="5"/>
  <c r="U17" i="5" s="1"/>
  <c r="R17" i="5"/>
  <c r="T17" i="5" s="1"/>
  <c r="O202" i="5"/>
  <c r="O194" i="5"/>
  <c r="O186" i="5"/>
  <c r="O178" i="5"/>
  <c r="O170" i="5"/>
  <c r="P170" i="5" s="1"/>
  <c r="O162" i="5"/>
  <c r="P162" i="5" s="1"/>
  <c r="O154" i="5"/>
  <c r="P154" i="5" s="1"/>
  <c r="O146" i="5"/>
  <c r="P146" i="5" s="1"/>
  <c r="O90" i="5"/>
  <c r="AO207" i="4"/>
  <c r="Q36" i="5"/>
  <c r="AP199" i="4"/>
  <c r="AO199" i="4"/>
  <c r="R105" i="5"/>
  <c r="X105" i="5" s="1"/>
  <c r="S196" i="5"/>
  <c r="R76" i="5"/>
  <c r="X76" i="5" s="1"/>
  <c r="Q76" i="5"/>
  <c r="W76" i="5" s="1"/>
  <c r="R189" i="5"/>
  <c r="Q189" i="5"/>
  <c r="Q137" i="5"/>
  <c r="P21" i="5"/>
  <c r="P5" i="5"/>
  <c r="Q9" i="5"/>
  <c r="U9" i="5" s="1"/>
  <c r="Q145" i="5"/>
  <c r="S145" i="5" s="1"/>
  <c r="O138" i="5"/>
  <c r="P138" i="5" s="1"/>
  <c r="O130" i="5"/>
  <c r="O122" i="5"/>
  <c r="O114" i="5"/>
  <c r="O106" i="5"/>
  <c r="P106" i="5" s="1"/>
  <c r="O98" i="5"/>
  <c r="P98" i="5" s="1"/>
  <c r="O82" i="5"/>
  <c r="P82" i="5" s="1"/>
  <c r="O74" i="5"/>
  <c r="P74" i="5" s="1"/>
  <c r="O66" i="5"/>
  <c r="O58" i="5"/>
  <c r="O50" i="5"/>
  <c r="O42" i="5"/>
  <c r="O34" i="5"/>
  <c r="O26" i="5"/>
  <c r="P26" i="5" s="1"/>
  <c r="O18" i="5"/>
  <c r="P18" i="5" s="1"/>
  <c r="O10" i="5"/>
  <c r="P10" i="5" s="1"/>
  <c r="O207" i="5"/>
  <c r="O191" i="5"/>
  <c r="O159" i="5"/>
  <c r="O151" i="5"/>
  <c r="O143" i="5"/>
  <c r="P143" i="5" s="1"/>
  <c r="O111" i="5"/>
  <c r="O103" i="5"/>
  <c r="P103" i="5" s="1"/>
  <c r="O95" i="5"/>
  <c r="P95" i="5" s="1"/>
  <c r="O71" i="5"/>
  <c r="O63" i="5"/>
  <c r="O55" i="5"/>
  <c r="O23" i="5"/>
  <c r="O15" i="5"/>
  <c r="O204" i="5"/>
  <c r="P204" i="5" s="1"/>
  <c r="O196" i="5"/>
  <c r="P196" i="5" s="1"/>
  <c r="O164" i="5"/>
  <c r="P164" i="5" s="1"/>
  <c r="O148" i="5"/>
  <c r="O140" i="5"/>
  <c r="O108" i="5"/>
  <c r="O100" i="5"/>
  <c r="O84" i="5"/>
  <c r="P84" i="5" s="1"/>
  <c r="O68" i="5"/>
  <c r="P68" i="5" s="1"/>
  <c r="O52" i="5"/>
  <c r="P52" i="5" s="1"/>
  <c r="AO112" i="4"/>
  <c r="O4" i="5"/>
  <c r="O201" i="5"/>
  <c r="O193" i="5"/>
  <c r="O185" i="5"/>
  <c r="O177" i="5"/>
  <c r="O169" i="5"/>
  <c r="P169" i="5" s="1"/>
  <c r="O153" i="5"/>
  <c r="P153" i="5" s="1"/>
  <c r="O145" i="5"/>
  <c r="O129" i="5"/>
  <c r="P129" i="5" s="1"/>
  <c r="O121" i="5"/>
  <c r="O113" i="5"/>
  <c r="O105" i="5"/>
  <c r="O97" i="5"/>
  <c r="O89" i="5"/>
  <c r="O81" i="5"/>
  <c r="P81" i="5" s="1"/>
  <c r="O73" i="5"/>
  <c r="O65" i="5"/>
  <c r="O57" i="5"/>
  <c r="P57" i="5" s="1"/>
  <c r="O49" i="5"/>
  <c r="O41" i="5"/>
  <c r="O25" i="5"/>
  <c r="O17" i="5"/>
  <c r="P17" i="5" s="1"/>
  <c r="O9" i="5"/>
  <c r="P9" i="5" s="1"/>
  <c r="O198" i="5"/>
  <c r="P198" i="5" s="1"/>
  <c r="O190" i="5"/>
  <c r="P190" i="5" s="1"/>
  <c r="O166" i="5"/>
  <c r="O158" i="5"/>
  <c r="O134" i="5"/>
  <c r="O126" i="5"/>
  <c r="P126" i="5" s="1"/>
  <c r="O102" i="5"/>
  <c r="P102" i="5" s="1"/>
  <c r="O70" i="5"/>
  <c r="P70" i="5" s="1"/>
  <c r="O30" i="5"/>
  <c r="P30" i="5" s="1"/>
  <c r="O6" i="5"/>
  <c r="P6" i="5" s="1"/>
  <c r="O179" i="5"/>
  <c r="O155" i="5"/>
  <c r="O147" i="5"/>
  <c r="O123" i="5"/>
  <c r="P123" i="5" s="1"/>
  <c r="O115" i="5"/>
  <c r="P115" i="5" s="1"/>
  <c r="O91" i="5"/>
  <c r="P91" i="5" s="1"/>
  <c r="O83" i="5"/>
  <c r="P83" i="5" s="1"/>
  <c r="O59" i="5"/>
  <c r="P59" i="5" s="1"/>
  <c r="V137" i="5"/>
  <c r="AO50" i="4"/>
  <c r="U128" i="5"/>
  <c r="O54" i="5"/>
  <c r="P54" i="5" s="1"/>
  <c r="O22" i="5"/>
  <c r="P22" i="5" s="1"/>
  <c r="O203" i="5"/>
  <c r="P203" i="5" s="1"/>
  <c r="O171" i="5"/>
  <c r="P171" i="5" s="1"/>
  <c r="AP24" i="4"/>
  <c r="R41" i="5"/>
  <c r="X41" i="5" s="1"/>
  <c r="R81" i="5"/>
  <c r="X81" i="5" s="1"/>
  <c r="R121" i="5"/>
  <c r="Q161" i="5"/>
  <c r="W161" i="5" s="1"/>
  <c r="R201" i="5"/>
  <c r="T201" i="5" s="1"/>
  <c r="S200" i="5"/>
  <c r="S104" i="5"/>
  <c r="T40" i="5"/>
  <c r="P155" i="5"/>
  <c r="AO29" i="2"/>
  <c r="R73" i="5"/>
  <c r="X73" i="5" s="1"/>
  <c r="R153" i="5"/>
  <c r="X153" i="5" s="1"/>
  <c r="O14" i="5"/>
  <c r="P14" i="5" s="1"/>
  <c r="O195" i="5"/>
  <c r="P195" i="5" s="1"/>
  <c r="X197" i="5"/>
  <c r="X181" i="5"/>
  <c r="X149" i="5"/>
  <c r="V117" i="5"/>
  <c r="U69" i="5"/>
  <c r="S45" i="5"/>
  <c r="U5" i="5"/>
  <c r="T195" i="5"/>
  <c r="P187" i="5"/>
  <c r="T67" i="5"/>
  <c r="S189" i="5"/>
  <c r="R33" i="5"/>
  <c r="X33" i="5" s="1"/>
  <c r="Q113" i="5"/>
  <c r="U113" i="5" s="1"/>
  <c r="Q193" i="5"/>
  <c r="W193" i="5" s="1"/>
  <c r="R24" i="5"/>
  <c r="O46" i="5"/>
  <c r="P46" i="5" s="1"/>
  <c r="O163" i="5"/>
  <c r="R89" i="5"/>
  <c r="T89" i="5" s="1"/>
  <c r="R169" i="5"/>
  <c r="R64" i="5"/>
  <c r="V64" i="5" s="1"/>
  <c r="R128" i="5"/>
  <c r="V128" i="5" s="1"/>
  <c r="X189" i="5"/>
  <c r="W133" i="5"/>
  <c r="X125" i="5"/>
  <c r="U53" i="5"/>
  <c r="W29" i="5"/>
  <c r="T72" i="5"/>
  <c r="U64" i="5"/>
  <c r="V57" i="5"/>
  <c r="R49" i="5"/>
  <c r="V49" i="5" s="1"/>
  <c r="R129" i="5"/>
  <c r="T129" i="5" s="1"/>
  <c r="Q4" i="5"/>
  <c r="W4" i="5" s="1"/>
  <c r="R136" i="5"/>
  <c r="X136" i="5" s="1"/>
  <c r="W173" i="5"/>
  <c r="S173" i="5"/>
  <c r="U173" i="5"/>
  <c r="W157" i="5"/>
  <c r="S157" i="5"/>
  <c r="U157" i="5"/>
  <c r="W109" i="5"/>
  <c r="S109" i="5"/>
  <c r="U93" i="5"/>
  <c r="W93" i="5"/>
  <c r="AP70" i="2"/>
  <c r="AO70" i="2"/>
  <c r="Q205" i="5"/>
  <c r="S205" i="5" s="1"/>
  <c r="R205" i="5"/>
  <c r="X205" i="5" s="1"/>
  <c r="Q85" i="5"/>
  <c r="U85" i="5" s="1"/>
  <c r="R85" i="5"/>
  <c r="X85" i="5" s="1"/>
  <c r="Q37" i="5"/>
  <c r="U37" i="5" s="1"/>
  <c r="R37" i="5"/>
  <c r="X37" i="5" s="1"/>
  <c r="Q21" i="5"/>
  <c r="U21" i="5" s="1"/>
  <c r="R21" i="5"/>
  <c r="X21" i="5" s="1"/>
  <c r="AP196" i="4"/>
  <c r="AO196" i="4"/>
  <c r="AP204" i="4"/>
  <c r="AO204" i="4"/>
  <c r="R13" i="5"/>
  <c r="T13" i="5" s="1"/>
  <c r="R69" i="5"/>
  <c r="X69" i="5" s="1"/>
  <c r="Q117" i="5"/>
  <c r="W117" i="5" s="1"/>
  <c r="AP78" i="2"/>
  <c r="AO78" i="2"/>
  <c r="AO91" i="4"/>
  <c r="AP91" i="4"/>
  <c r="X65" i="5"/>
  <c r="T65" i="5"/>
  <c r="R45" i="5"/>
  <c r="T45" i="5" s="1"/>
  <c r="X83" i="5"/>
  <c r="V83" i="5"/>
  <c r="P133" i="5"/>
  <c r="AQ186" i="2"/>
  <c r="AR186" i="2" s="1"/>
  <c r="AS186" i="2" s="1"/>
  <c r="O183" i="5"/>
  <c r="P183" i="5" s="1"/>
  <c r="O175" i="5"/>
  <c r="P175" i="5" s="1"/>
  <c r="O127" i="5"/>
  <c r="P127" i="5" s="1"/>
  <c r="O119" i="5"/>
  <c r="P119" i="5" s="1"/>
  <c r="O87" i="5"/>
  <c r="P87" i="5" s="1"/>
  <c r="O79" i="5"/>
  <c r="P79" i="5" s="1"/>
  <c r="O47" i="5"/>
  <c r="P47" i="5" s="1"/>
  <c r="O39" i="5"/>
  <c r="P39" i="5" s="1"/>
  <c r="O31" i="5"/>
  <c r="P31" i="5" s="1"/>
  <c r="O180" i="5"/>
  <c r="P180" i="5" s="1"/>
  <c r="O172" i="5"/>
  <c r="P172" i="5" s="1"/>
  <c r="O132" i="5"/>
  <c r="P132" i="5" s="1"/>
  <c r="O116" i="5"/>
  <c r="P116" i="5" s="1"/>
  <c r="O76" i="5"/>
  <c r="P76" i="5" s="1"/>
  <c r="O36" i="5"/>
  <c r="P36" i="5" s="1"/>
  <c r="O20" i="5"/>
  <c r="P20" i="5" s="1"/>
  <c r="R77" i="5"/>
  <c r="V77" i="5" s="1"/>
  <c r="Q125" i="5"/>
  <c r="O206" i="5"/>
  <c r="P206" i="5" s="1"/>
  <c r="O174" i="5"/>
  <c r="P174" i="5" s="1"/>
  <c r="O142" i="5"/>
  <c r="P142" i="5" s="1"/>
  <c r="O110" i="5"/>
  <c r="P110" i="5" s="1"/>
  <c r="O78" i="5"/>
  <c r="P78" i="5" s="1"/>
  <c r="AP113" i="2"/>
  <c r="AO113" i="2"/>
  <c r="AP139" i="4"/>
  <c r="R29" i="5"/>
  <c r="V29" i="5" s="1"/>
  <c r="R53" i="5"/>
  <c r="X53" i="5" s="1"/>
  <c r="R157" i="5"/>
  <c r="X157" i="5" s="1"/>
  <c r="Q181" i="5"/>
  <c r="U181" i="5" s="1"/>
  <c r="P55" i="5"/>
  <c r="T25" i="5"/>
  <c r="AP30" i="2"/>
  <c r="AO30" i="2"/>
  <c r="P23" i="5"/>
  <c r="R165" i="5"/>
  <c r="Q165" i="5"/>
  <c r="W165" i="5" s="1"/>
  <c r="Q141" i="5"/>
  <c r="R141" i="5"/>
  <c r="X141" i="5" s="1"/>
  <c r="R101" i="5"/>
  <c r="V101" i="5" s="1"/>
  <c r="Q101" i="5"/>
  <c r="Q61" i="5"/>
  <c r="R61" i="5"/>
  <c r="T61" i="5" s="1"/>
  <c r="AO99" i="4"/>
  <c r="AH8" i="4"/>
  <c r="AH4" i="4"/>
  <c r="AP69" i="4"/>
  <c r="AO69" i="4"/>
  <c r="Q149" i="5"/>
  <c r="R173" i="5"/>
  <c r="X173" i="5" s="1"/>
  <c r="Q197" i="5"/>
  <c r="W197" i="5" s="1"/>
  <c r="P125" i="5"/>
  <c r="O182" i="5"/>
  <c r="O150" i="5"/>
  <c r="P150" i="5" s="1"/>
  <c r="O118" i="5"/>
  <c r="O86" i="5"/>
  <c r="V12" i="5"/>
  <c r="AP131" i="4"/>
  <c r="T189" i="5"/>
  <c r="R5" i="5"/>
  <c r="V5" i="5" s="1"/>
  <c r="R109" i="5"/>
  <c r="V109" i="5" s="1"/>
  <c r="R133" i="5"/>
  <c r="V133" i="5" s="1"/>
  <c r="P151" i="5"/>
  <c r="P71" i="5"/>
  <c r="X9" i="5"/>
  <c r="V9" i="5"/>
  <c r="X40" i="5"/>
  <c r="V40" i="5"/>
  <c r="X164" i="5"/>
  <c r="O199" i="5"/>
  <c r="P199" i="5" s="1"/>
  <c r="O167" i="5"/>
  <c r="P167" i="5" s="1"/>
  <c r="O135" i="5"/>
  <c r="P135" i="5" s="1"/>
  <c r="O188" i="5"/>
  <c r="P188" i="5" s="1"/>
  <c r="O156" i="5"/>
  <c r="P156" i="5" s="1"/>
  <c r="O124" i="5"/>
  <c r="O92" i="5"/>
  <c r="P92" i="5" s="1"/>
  <c r="O60" i="5"/>
  <c r="P60" i="5" s="1"/>
  <c r="O28" i="5"/>
  <c r="P28" i="5" s="1"/>
  <c r="O139" i="5"/>
  <c r="P139" i="5" s="1"/>
  <c r="O131" i="5"/>
  <c r="P131" i="5" s="1"/>
  <c r="O107" i="5"/>
  <c r="P107" i="5" s="1"/>
  <c r="O99" i="5"/>
  <c r="P99" i="5" s="1"/>
  <c r="O75" i="5"/>
  <c r="P75" i="5" s="1"/>
  <c r="O67" i="5"/>
  <c r="O43" i="5"/>
  <c r="P43" i="5" s="1"/>
  <c r="O35" i="5"/>
  <c r="P35" i="5" s="1"/>
  <c r="O11" i="5"/>
  <c r="P11" i="5" s="1"/>
  <c r="P194" i="5"/>
  <c r="P178" i="5"/>
  <c r="P130" i="5"/>
  <c r="P114" i="5"/>
  <c r="P66" i="5"/>
  <c r="P50" i="5"/>
  <c r="S28" i="5"/>
  <c r="S106" i="5"/>
  <c r="Q42" i="5"/>
  <c r="S42" i="5" s="1"/>
  <c r="R42" i="5"/>
  <c r="V42" i="5" s="1"/>
  <c r="AP55" i="4"/>
  <c r="AO55" i="4"/>
  <c r="W116" i="5"/>
  <c r="P193" i="5"/>
  <c r="P177" i="5"/>
  <c r="P161" i="5"/>
  <c r="P145" i="5"/>
  <c r="P113" i="5"/>
  <c r="P97" i="5"/>
  <c r="P65" i="5"/>
  <c r="P49" i="5"/>
  <c r="R10" i="5"/>
  <c r="V10" i="5" s="1"/>
  <c r="P208" i="5"/>
  <c r="P160" i="5"/>
  <c r="P144" i="5"/>
  <c r="P128" i="5"/>
  <c r="P112" i="5"/>
  <c r="P96" i="5"/>
  <c r="P80" i="5"/>
  <c r="P48" i="5"/>
  <c r="W112" i="5"/>
  <c r="U112" i="5"/>
  <c r="W104" i="5"/>
  <c r="U104" i="5"/>
  <c r="R88" i="5"/>
  <c r="T88" i="5" s="1"/>
  <c r="Q88" i="5"/>
  <c r="W88" i="5" s="1"/>
  <c r="Q16" i="5"/>
  <c r="R16" i="5"/>
  <c r="V16" i="5" s="1"/>
  <c r="W52" i="5"/>
  <c r="P166" i="5"/>
  <c r="W28" i="5"/>
  <c r="P140" i="5"/>
  <c r="P124" i="5"/>
  <c r="P108" i="5"/>
  <c r="P44" i="5"/>
  <c r="U204" i="5"/>
  <c r="U196" i="5"/>
  <c r="W164" i="5"/>
  <c r="W148" i="5"/>
  <c r="V116" i="5"/>
  <c r="W108" i="5"/>
  <c r="V100" i="5"/>
  <c r="V84" i="5"/>
  <c r="V68" i="5"/>
  <c r="V52" i="5"/>
  <c r="V36" i="5"/>
  <c r="V20" i="5"/>
  <c r="AT201" i="2"/>
  <c r="AU201" i="2" s="1"/>
  <c r="AV201" i="2" s="1"/>
  <c r="AO123" i="2"/>
  <c r="AO81" i="2"/>
  <c r="AP205" i="4"/>
  <c r="AO165" i="4"/>
  <c r="AP109" i="4"/>
  <c r="AO28" i="4"/>
  <c r="AO20" i="4"/>
  <c r="AO63" i="4"/>
  <c r="V167" i="5"/>
  <c r="S105" i="5"/>
  <c r="AO9" i="2"/>
  <c r="AO85" i="2"/>
  <c r="AH9" i="4"/>
  <c r="AO185" i="4"/>
  <c r="AO201" i="4"/>
  <c r="AO73" i="4"/>
  <c r="AP9" i="4"/>
  <c r="V75" i="5"/>
  <c r="U52" i="5"/>
  <c r="V151" i="5"/>
  <c r="T177" i="5"/>
  <c r="AH7" i="4"/>
  <c r="R170" i="5"/>
  <c r="T170" i="5" s="1"/>
  <c r="AQ182" i="2"/>
  <c r="AR182" i="2" s="1"/>
  <c r="AS182" i="2" s="1"/>
  <c r="AO25" i="2"/>
  <c r="AO97" i="2"/>
  <c r="AH2" i="4"/>
  <c r="AO181" i="4"/>
  <c r="AH3" i="4"/>
  <c r="AO86" i="4"/>
  <c r="T80" i="5"/>
  <c r="V55" i="5"/>
  <c r="I212" i="4"/>
  <c r="Q7" i="5"/>
  <c r="U7" i="5" s="1"/>
  <c r="AO24" i="2"/>
  <c r="AO154" i="4"/>
  <c r="AP102" i="4"/>
  <c r="AP174" i="4"/>
  <c r="AO134" i="4"/>
  <c r="AJ125" i="2"/>
  <c r="AK125" i="2" s="1"/>
  <c r="AL125" i="2" s="1"/>
  <c r="AJ40" i="2"/>
  <c r="AK40" i="2" s="1"/>
  <c r="AL40" i="2" s="1"/>
  <c r="AQ34" i="2"/>
  <c r="AR34" i="2" s="1"/>
  <c r="AS34" i="2" s="1"/>
  <c r="AQ137" i="2"/>
  <c r="AR137" i="2" s="1"/>
  <c r="AS137" i="2" s="1"/>
  <c r="AT21" i="2"/>
  <c r="AU21" i="2" s="1"/>
  <c r="AV21" i="2" s="1"/>
  <c r="AT38" i="4"/>
  <c r="AU38" i="4" s="1"/>
  <c r="AV38" i="4" s="1"/>
  <c r="AO44" i="2"/>
  <c r="AP146" i="4"/>
  <c r="AJ156" i="2"/>
  <c r="AK156" i="2" s="1"/>
  <c r="AL156" i="2" s="1"/>
  <c r="AJ154" i="2"/>
  <c r="AK154" i="2" s="1"/>
  <c r="AL154" i="2" s="1"/>
  <c r="AQ123" i="2"/>
  <c r="AR123" i="2" s="1"/>
  <c r="AS123" i="2" s="1"/>
  <c r="AQ21" i="2"/>
  <c r="AR21" i="2" s="1"/>
  <c r="AS21" i="2" s="1"/>
  <c r="AT55" i="2"/>
  <c r="AU55" i="2" s="1"/>
  <c r="AV55" i="2" s="1"/>
  <c r="AQ8" i="4"/>
  <c r="AR8" i="4" s="1"/>
  <c r="AS8" i="4" s="1"/>
  <c r="AJ196" i="2"/>
  <c r="AK196" i="2" s="1"/>
  <c r="AL196" i="2" s="1"/>
  <c r="AJ203" i="2"/>
  <c r="AK203" i="2" s="1"/>
  <c r="AL203" i="2" s="1"/>
  <c r="AQ188" i="2"/>
  <c r="AR188" i="2" s="1"/>
  <c r="AS188" i="2" s="1"/>
  <c r="AQ56" i="4"/>
  <c r="AR56" i="4" s="1"/>
  <c r="AS56" i="4" s="1"/>
  <c r="AO63" i="2"/>
  <c r="AO82" i="4"/>
  <c r="P34" i="5"/>
  <c r="AP28" i="2"/>
  <c r="AO28" i="2"/>
  <c r="AJ161" i="2"/>
  <c r="AK161" i="2" s="1"/>
  <c r="AL161" i="2" s="1"/>
  <c r="AQ102" i="2"/>
  <c r="AR102" i="2" s="1"/>
  <c r="AS102" i="2" s="1"/>
  <c r="AJ112" i="2"/>
  <c r="AK112" i="2" s="1"/>
  <c r="AL112" i="2" s="1"/>
  <c r="AT138" i="2"/>
  <c r="AU138" i="2" s="1"/>
  <c r="AV138" i="2" s="1"/>
  <c r="AQ154" i="2"/>
  <c r="AR154" i="2" s="1"/>
  <c r="AS154" i="2" s="1"/>
  <c r="AJ82" i="2"/>
  <c r="AK82" i="2" s="1"/>
  <c r="AL82" i="2" s="1"/>
  <c r="AJ51" i="2"/>
  <c r="AK51" i="2" s="1"/>
  <c r="AL51" i="2" s="1"/>
  <c r="AT125" i="2"/>
  <c r="AU125" i="2" s="1"/>
  <c r="AV125" i="2" s="1"/>
  <c r="AQ27" i="2"/>
  <c r="AR27" i="2" s="1"/>
  <c r="AS27" i="2" s="1"/>
  <c r="AQ6" i="4"/>
  <c r="AR6" i="4" s="1"/>
  <c r="AS6" i="4" s="1"/>
  <c r="AO41" i="2"/>
  <c r="AO86" i="2"/>
  <c r="AO203" i="4"/>
  <c r="AO194" i="4"/>
  <c r="AP168" i="4"/>
  <c r="AP72" i="4"/>
  <c r="AO46" i="4"/>
  <c r="AP188" i="4"/>
  <c r="AP142" i="4"/>
  <c r="AO126" i="4"/>
  <c r="T205" i="5"/>
  <c r="V181" i="5"/>
  <c r="T149" i="5"/>
  <c r="S93" i="5"/>
  <c r="AT123" i="2"/>
  <c r="AU123" i="2" s="1"/>
  <c r="AV123" i="2" s="1"/>
  <c r="AT64" i="2"/>
  <c r="AU64" i="2" s="1"/>
  <c r="AV64" i="2" s="1"/>
  <c r="AJ160" i="4"/>
  <c r="AK160" i="4" s="1"/>
  <c r="AL160" i="4" s="1"/>
  <c r="AO45" i="2"/>
  <c r="AO26" i="2"/>
  <c r="AP180" i="4"/>
  <c r="AO128" i="4"/>
  <c r="AP66" i="4"/>
  <c r="AP192" i="4"/>
  <c r="U29" i="5"/>
  <c r="V197" i="5"/>
  <c r="S133" i="5"/>
  <c r="AJ57" i="2"/>
  <c r="AK57" i="2" s="1"/>
  <c r="AL57" i="2" s="1"/>
  <c r="AT30" i="2"/>
  <c r="AU30" i="2" s="1"/>
  <c r="AV30" i="2" s="1"/>
  <c r="AQ165" i="2"/>
  <c r="AR165" i="2" s="1"/>
  <c r="AS165" i="2" s="1"/>
  <c r="AJ91" i="2"/>
  <c r="AK91" i="2" s="1"/>
  <c r="AL91" i="2" s="1"/>
  <c r="AT54" i="2"/>
  <c r="AU54" i="2" s="1"/>
  <c r="AV54" i="2" s="1"/>
  <c r="AQ9" i="2"/>
  <c r="AR9" i="2" s="1"/>
  <c r="AS9" i="2" s="1"/>
  <c r="AQ76" i="2"/>
  <c r="AR76" i="2" s="1"/>
  <c r="AS76" i="2" s="1"/>
  <c r="AJ10" i="2"/>
  <c r="AK10" i="2" s="1"/>
  <c r="AL10" i="2" s="1"/>
  <c r="AT15" i="4"/>
  <c r="AU15" i="4" s="1"/>
  <c r="AV15" i="4" s="1"/>
  <c r="AQ40" i="4"/>
  <c r="AR40" i="4" s="1"/>
  <c r="AS40" i="4" s="1"/>
  <c r="AP184" i="4"/>
  <c r="AO120" i="4"/>
  <c r="AP58" i="4"/>
  <c r="AP150" i="4"/>
  <c r="S29" i="5"/>
  <c r="T197" i="5"/>
  <c r="V165" i="5"/>
  <c r="V164" i="5"/>
  <c r="S153" i="5"/>
  <c r="S185" i="5"/>
  <c r="P101" i="5"/>
  <c r="S13" i="5"/>
  <c r="T15" i="5"/>
  <c r="P89" i="5"/>
  <c r="P202" i="5"/>
  <c r="AT69" i="2"/>
  <c r="AU69" i="2" s="1"/>
  <c r="AV69" i="2" s="1"/>
  <c r="AP139" i="2"/>
  <c r="AO139" i="2"/>
  <c r="AP151" i="4"/>
  <c r="AO151" i="4"/>
  <c r="AO183" i="4"/>
  <c r="AP183" i="4"/>
  <c r="AP191" i="4"/>
  <c r="AO191" i="4"/>
  <c r="AP195" i="4"/>
  <c r="AO195" i="4"/>
  <c r="X61" i="5"/>
  <c r="X93" i="5"/>
  <c r="V93" i="5"/>
  <c r="W137" i="5"/>
  <c r="U137" i="5"/>
  <c r="U169" i="5"/>
  <c r="S169" i="5"/>
  <c r="W201" i="5"/>
  <c r="U201" i="5"/>
  <c r="AJ205" i="2"/>
  <c r="AK205" i="2" s="1"/>
  <c r="AL205" i="2" s="1"/>
  <c r="AJ41" i="2"/>
  <c r="AK41" i="2" s="1"/>
  <c r="AL41" i="2" s="1"/>
  <c r="AT195" i="2"/>
  <c r="AU195" i="2" s="1"/>
  <c r="AV195" i="2" s="1"/>
  <c r="AQ117" i="2"/>
  <c r="AR117" i="2" s="1"/>
  <c r="AS117" i="2" s="1"/>
  <c r="AJ138" i="2"/>
  <c r="AK138" i="2" s="1"/>
  <c r="AL138" i="2" s="1"/>
  <c r="AT166" i="2"/>
  <c r="AU166" i="2" s="1"/>
  <c r="AV166" i="2" s="1"/>
  <c r="AQ164" i="2"/>
  <c r="AR164" i="2" s="1"/>
  <c r="AS164" i="2" s="1"/>
  <c r="AT85" i="2"/>
  <c r="AU85" i="2" s="1"/>
  <c r="AV85" i="2" s="1"/>
  <c r="AQ75" i="2"/>
  <c r="AR75" i="2" s="1"/>
  <c r="AS75" i="2" s="1"/>
  <c r="AT6" i="4"/>
  <c r="AU6" i="4" s="1"/>
  <c r="AV6" i="4" s="1"/>
  <c r="AJ42" i="4"/>
  <c r="AK42" i="4" s="1"/>
  <c r="AL42" i="4" s="1"/>
  <c r="AO156" i="4"/>
  <c r="AP156" i="4"/>
  <c r="AJ145" i="2"/>
  <c r="AK145" i="2" s="1"/>
  <c r="AL145" i="2" s="1"/>
  <c r="AQ174" i="2"/>
  <c r="AR174" i="2" s="1"/>
  <c r="AS174" i="2" s="1"/>
  <c r="AT91" i="2"/>
  <c r="AU91" i="2" s="1"/>
  <c r="AV91" i="2" s="1"/>
  <c r="AJ100" i="2"/>
  <c r="AK100" i="2" s="1"/>
  <c r="AL100" i="2" s="1"/>
  <c r="AT114" i="2"/>
  <c r="AU114" i="2" s="1"/>
  <c r="AV114" i="2" s="1"/>
  <c r="AJ87" i="2"/>
  <c r="AK87" i="2" s="1"/>
  <c r="AL87" i="2" s="1"/>
  <c r="AT6" i="2"/>
  <c r="AU6" i="2" s="1"/>
  <c r="AV6" i="2" s="1"/>
  <c r="AQ129" i="2"/>
  <c r="AR129" i="2" s="1"/>
  <c r="AS129" i="2" s="1"/>
  <c r="AJ43" i="2"/>
  <c r="AK43" i="2" s="1"/>
  <c r="AL43" i="2" s="1"/>
  <c r="AT193" i="2"/>
  <c r="AU193" i="2" s="1"/>
  <c r="AV193" i="2" s="1"/>
  <c r="AQ203" i="2"/>
  <c r="AR203" i="2" s="1"/>
  <c r="AS203" i="2" s="1"/>
  <c r="AT28" i="2"/>
  <c r="AU28" i="2" s="1"/>
  <c r="AV28" i="2" s="1"/>
  <c r="AJ24" i="4"/>
  <c r="AK24" i="4" s="1"/>
  <c r="AL24" i="4" s="1"/>
  <c r="AQ107" i="4"/>
  <c r="AR107" i="4" s="1"/>
  <c r="AS107" i="4" s="1"/>
  <c r="X28" i="5"/>
  <c r="T28" i="5"/>
  <c r="V28" i="5"/>
  <c r="AJ185" i="2"/>
  <c r="AK185" i="2" s="1"/>
  <c r="AL185" i="2" s="1"/>
  <c r="AJ141" i="2"/>
  <c r="AK141" i="2" s="1"/>
  <c r="AJ89" i="2"/>
  <c r="AK89" i="2" s="1"/>
  <c r="AL89" i="2" s="1"/>
  <c r="AJ17" i="2"/>
  <c r="AK17" i="2" s="1"/>
  <c r="AL17" i="2" s="1"/>
  <c r="AQ150" i="2"/>
  <c r="AR150" i="2" s="1"/>
  <c r="AS150" i="2" s="1"/>
  <c r="AQ22" i="2"/>
  <c r="AR22" i="2" s="1"/>
  <c r="AS22" i="2" s="1"/>
  <c r="AT163" i="2"/>
  <c r="AU163" i="2" s="1"/>
  <c r="AV163" i="2" s="1"/>
  <c r="AT83" i="2"/>
  <c r="AU83" i="2" s="1"/>
  <c r="AV83" i="2" s="1"/>
  <c r="AJ188" i="2"/>
  <c r="AK188" i="2" s="1"/>
  <c r="AL188" i="2" s="1"/>
  <c r="AJ136" i="2"/>
  <c r="AK136" i="2" s="1"/>
  <c r="AL136" i="2" s="1"/>
  <c r="AJ80" i="2"/>
  <c r="AK80" i="2" s="1"/>
  <c r="AL80" i="2" s="1"/>
  <c r="AJ8" i="2"/>
  <c r="AK8" i="2" s="1"/>
  <c r="AL8" i="2" s="1"/>
  <c r="AQ93" i="2"/>
  <c r="AR93" i="2" s="1"/>
  <c r="AS93" i="2" s="1"/>
  <c r="AT178" i="2"/>
  <c r="AU178" i="2" s="1"/>
  <c r="AV178" i="2" s="1"/>
  <c r="AT74" i="2"/>
  <c r="AU74" i="2" s="1"/>
  <c r="AV74" i="2" s="1"/>
  <c r="AJ135" i="2"/>
  <c r="AK135" i="2" s="1"/>
  <c r="AL135" i="2" s="1"/>
  <c r="AJ53" i="2"/>
  <c r="AK53" i="2" s="1"/>
  <c r="AQ98" i="2"/>
  <c r="AR98" i="2" s="1"/>
  <c r="AS98" i="2" s="1"/>
  <c r="AT151" i="2"/>
  <c r="AU151" i="2" s="1"/>
  <c r="AV151" i="2" s="1"/>
  <c r="AJ186" i="2"/>
  <c r="AK186" i="2" s="1"/>
  <c r="AL186" i="2" s="1"/>
  <c r="AJ114" i="2"/>
  <c r="AK114" i="2" s="1"/>
  <c r="AL114" i="2" s="1"/>
  <c r="AJ20" i="2"/>
  <c r="AK20" i="2" s="1"/>
  <c r="AL20" i="2" s="1"/>
  <c r="AQ73" i="2"/>
  <c r="AR73" i="2" s="1"/>
  <c r="AS73" i="2" s="1"/>
  <c r="AT102" i="2"/>
  <c r="AU102" i="2" s="1"/>
  <c r="AV102" i="2" s="1"/>
  <c r="AT27" i="2"/>
  <c r="AU27" i="2" s="1"/>
  <c r="AV27" i="2" s="1"/>
  <c r="AJ31" i="2"/>
  <c r="AK31" i="2" s="1"/>
  <c r="AL31" i="2" s="1"/>
  <c r="AQ116" i="2"/>
  <c r="AR116" i="2" s="1"/>
  <c r="AS116" i="2" s="1"/>
  <c r="AQ48" i="2"/>
  <c r="AR48" i="2" s="1"/>
  <c r="AS48" i="2" s="1"/>
  <c r="AT185" i="2"/>
  <c r="AU185" i="2" s="1"/>
  <c r="AV185" i="2" s="1"/>
  <c r="AT53" i="2"/>
  <c r="AU53" i="2" s="1"/>
  <c r="AV53" i="2" s="1"/>
  <c r="AJ66" i="2"/>
  <c r="AK66" i="2" s="1"/>
  <c r="AL66" i="2" s="1"/>
  <c r="AQ183" i="2"/>
  <c r="AR183" i="2" s="1"/>
  <c r="AS183" i="2" s="1"/>
  <c r="AQ51" i="2"/>
  <c r="AR51" i="2" s="1"/>
  <c r="AS51" i="2" s="1"/>
  <c r="AT184" i="2"/>
  <c r="AU184" i="2" s="1"/>
  <c r="AV184" i="2" s="1"/>
  <c r="AT24" i="2"/>
  <c r="AU24" i="2" s="1"/>
  <c r="AV24" i="2" s="1"/>
  <c r="AT5" i="4"/>
  <c r="AU5" i="4" s="1"/>
  <c r="AV5" i="4" s="1"/>
  <c r="AJ29" i="4"/>
  <c r="AK29" i="4" s="1"/>
  <c r="AL29" i="4" s="1"/>
  <c r="AT26" i="4"/>
  <c r="AU26" i="4" s="1"/>
  <c r="AV26" i="4" s="1"/>
  <c r="AQ18" i="4"/>
  <c r="AR18" i="4" s="1"/>
  <c r="AS18" i="4" s="1"/>
  <c r="AT73" i="4"/>
  <c r="AU73" i="4" s="1"/>
  <c r="AV73" i="4" s="1"/>
  <c r="AP152" i="4"/>
  <c r="AP101" i="4"/>
  <c r="AO101" i="4"/>
  <c r="AP117" i="4"/>
  <c r="AO117" i="4"/>
  <c r="AP133" i="4"/>
  <c r="AO133" i="4"/>
  <c r="AP137" i="4"/>
  <c r="AO137" i="4"/>
  <c r="AO145" i="4"/>
  <c r="AP145" i="4"/>
  <c r="AJ113" i="2"/>
  <c r="AK113" i="2" s="1"/>
  <c r="AL113" i="2" s="1"/>
  <c r="AQ62" i="2"/>
  <c r="AR62" i="2" s="1"/>
  <c r="AS62" i="2" s="1"/>
  <c r="AJ140" i="2"/>
  <c r="AK140" i="2" s="1"/>
  <c r="AL140" i="2" s="1"/>
  <c r="AJ32" i="2"/>
  <c r="AK32" i="2" s="1"/>
  <c r="AL32" i="2" s="1"/>
  <c r="AQ5" i="2"/>
  <c r="AR5" i="2" s="1"/>
  <c r="AS5" i="2" s="1"/>
  <c r="AJ155" i="2"/>
  <c r="AK155" i="2" s="1"/>
  <c r="AL155" i="2" s="1"/>
  <c r="AT183" i="2"/>
  <c r="AU183" i="2" s="1"/>
  <c r="AV183" i="2" s="1"/>
  <c r="AJ28" i="2"/>
  <c r="AK28" i="2" s="1"/>
  <c r="AL28" i="2" s="1"/>
  <c r="AT31" i="2"/>
  <c r="AU31" i="2" s="1"/>
  <c r="AV31" i="2" s="1"/>
  <c r="AQ52" i="2"/>
  <c r="AR52" i="2" s="1"/>
  <c r="AS52" i="2" s="1"/>
  <c r="AJ70" i="2"/>
  <c r="AK70" i="2" s="1"/>
  <c r="AT196" i="2"/>
  <c r="AU196" i="2" s="1"/>
  <c r="AV196" i="2" s="1"/>
  <c r="AQ31" i="4"/>
  <c r="AR31" i="4" s="1"/>
  <c r="AS31" i="4" s="1"/>
  <c r="AQ44" i="4"/>
  <c r="AR44" i="4" s="1"/>
  <c r="AS44" i="4" s="1"/>
  <c r="AQ170" i="4"/>
  <c r="AR170" i="4" s="1"/>
  <c r="AS170" i="4" s="1"/>
  <c r="AJ172" i="4"/>
  <c r="AK172" i="4" s="1"/>
  <c r="AL172" i="4" s="1"/>
  <c r="AT107" i="4"/>
  <c r="AU107" i="4" s="1"/>
  <c r="AV107" i="4" s="1"/>
  <c r="AT31" i="4"/>
  <c r="AU31" i="4" s="1"/>
  <c r="AV31" i="4" s="1"/>
  <c r="AJ10" i="4"/>
  <c r="AK10" i="4" s="1"/>
  <c r="AL10" i="4" s="1"/>
  <c r="AT32" i="4"/>
  <c r="AU32" i="4" s="1"/>
  <c r="AV32" i="4" s="1"/>
  <c r="AJ4" i="4"/>
  <c r="AK4" i="4" s="1"/>
  <c r="AL4" i="4" s="1"/>
  <c r="AQ24" i="4"/>
  <c r="AR24" i="4" s="1"/>
  <c r="AS24" i="4" s="1"/>
  <c r="AJ16" i="4"/>
  <c r="AK16" i="4" s="1"/>
  <c r="AL16" i="4" s="1"/>
  <c r="AJ27" i="4"/>
  <c r="AK27" i="4" s="1"/>
  <c r="AL27" i="4" s="1"/>
  <c r="AT72" i="2"/>
  <c r="AU72" i="2" s="1"/>
  <c r="AV72" i="2" s="1"/>
  <c r="AQ15" i="2"/>
  <c r="AR15" i="2" s="1"/>
  <c r="AS15" i="2" s="1"/>
  <c r="AQ67" i="2"/>
  <c r="AR67" i="2" s="1"/>
  <c r="AS67" i="2" s="1"/>
  <c r="AQ175" i="2"/>
  <c r="AR175" i="2" s="1"/>
  <c r="AS175" i="2" s="1"/>
  <c r="AJ38" i="2"/>
  <c r="AK38" i="2" s="1"/>
  <c r="AL38" i="2" s="1"/>
  <c r="AT9" i="2"/>
  <c r="AU9" i="2" s="1"/>
  <c r="AV9" i="2" s="1"/>
  <c r="AT81" i="2"/>
  <c r="AU81" i="2" s="1"/>
  <c r="AV81" i="2" s="1"/>
  <c r="AT177" i="2"/>
  <c r="AU177" i="2" s="1"/>
  <c r="AV177" i="2" s="1"/>
  <c r="AQ16" i="2"/>
  <c r="AR16" i="2" s="1"/>
  <c r="AS16" i="2" s="1"/>
  <c r="AQ72" i="2"/>
  <c r="AR72" i="2" s="1"/>
  <c r="AS72" i="2" s="1"/>
  <c r="AQ140" i="2"/>
  <c r="AR140" i="2" s="1"/>
  <c r="AS140" i="2" s="1"/>
  <c r="AJ11" i="2"/>
  <c r="AK11" i="2" s="1"/>
  <c r="AL11" i="2" s="1"/>
  <c r="AJ71" i="2"/>
  <c r="AK71" i="2" s="1"/>
  <c r="AL71" i="2" s="1"/>
  <c r="AT51" i="2"/>
  <c r="AU51" i="2" s="1"/>
  <c r="AV51" i="2" s="1"/>
  <c r="AT142" i="2"/>
  <c r="AU142" i="2" s="1"/>
  <c r="AV142" i="2" s="1"/>
  <c r="AQ65" i="2"/>
  <c r="AR65" i="2" s="1"/>
  <c r="AS65" i="2" s="1"/>
  <c r="AQ185" i="2"/>
  <c r="AR185" i="2" s="1"/>
  <c r="AS185" i="2" s="1"/>
  <c r="AJ68" i="2"/>
  <c r="AK68" i="2" s="1"/>
  <c r="AL68" i="2" s="1"/>
  <c r="AJ134" i="2"/>
  <c r="AK134" i="2" s="1"/>
  <c r="AL134" i="2" s="1"/>
  <c r="AJ182" i="2"/>
  <c r="AK182" i="2" s="1"/>
  <c r="AL182" i="2" s="1"/>
  <c r="AT103" i="2"/>
  <c r="AU103" i="2" s="1"/>
  <c r="AV103" i="2" s="1"/>
  <c r="AT191" i="2"/>
  <c r="AU191" i="2" s="1"/>
  <c r="AV191" i="2" s="1"/>
  <c r="AQ130" i="2"/>
  <c r="AR130" i="2" s="1"/>
  <c r="AS130" i="2" s="1"/>
  <c r="AJ29" i="2"/>
  <c r="AK29" i="2" s="1"/>
  <c r="AL29" i="2" s="1"/>
  <c r="AJ115" i="2"/>
  <c r="AK115" i="2" s="1"/>
  <c r="AL115" i="2" s="1"/>
  <c r="AJ159" i="2"/>
  <c r="AK159" i="2" s="1"/>
  <c r="AL159" i="2" s="1"/>
  <c r="AT90" i="2"/>
  <c r="AU90" i="2" s="1"/>
  <c r="AV90" i="2" s="1"/>
  <c r="AT170" i="2"/>
  <c r="AU170" i="2" s="1"/>
  <c r="AV170" i="2" s="1"/>
  <c r="AQ53" i="2"/>
  <c r="AR53" i="2" s="1"/>
  <c r="AS53" i="2" s="1"/>
  <c r="AQ133" i="2"/>
  <c r="AR133" i="2" s="1"/>
  <c r="AS133" i="2" s="1"/>
  <c r="V48" i="5"/>
  <c r="T48" i="5"/>
  <c r="X60" i="5"/>
  <c r="V60" i="5"/>
  <c r="AJ169" i="2"/>
  <c r="AK169" i="2" s="1"/>
  <c r="AJ129" i="2"/>
  <c r="AK129" i="2" s="1"/>
  <c r="AL129" i="2" s="1"/>
  <c r="AJ85" i="2"/>
  <c r="AK85" i="2" s="1"/>
  <c r="AJ9" i="2"/>
  <c r="AK9" i="2" s="1"/>
  <c r="AL9" i="2" s="1"/>
  <c r="AQ134" i="2"/>
  <c r="AR134" i="2" s="1"/>
  <c r="AS134" i="2" s="1"/>
  <c r="AQ14" i="2"/>
  <c r="AR14" i="2" s="1"/>
  <c r="AS14" i="2" s="1"/>
  <c r="AT131" i="2"/>
  <c r="AU131" i="2" s="1"/>
  <c r="AV131" i="2" s="1"/>
  <c r="AT46" i="2"/>
  <c r="AU46" i="2" s="1"/>
  <c r="AV46" i="2" s="1"/>
  <c r="AJ176" i="2"/>
  <c r="AK176" i="2" s="1"/>
  <c r="AL176" i="2" s="1"/>
  <c r="AJ120" i="2"/>
  <c r="AK120" i="2" s="1"/>
  <c r="AL120" i="2" s="1"/>
  <c r="AJ64" i="2"/>
  <c r="AK64" i="2" s="1"/>
  <c r="AQ197" i="2"/>
  <c r="AR197" i="2" s="1"/>
  <c r="AS197" i="2" s="1"/>
  <c r="AQ77" i="2"/>
  <c r="AR77" i="2" s="1"/>
  <c r="AS77" i="2" s="1"/>
  <c r="AT154" i="2"/>
  <c r="AU154" i="2" s="1"/>
  <c r="AV154" i="2" s="1"/>
  <c r="AJ208" i="2"/>
  <c r="AK208" i="2" s="1"/>
  <c r="AL208" i="2" s="1"/>
  <c r="AJ131" i="2"/>
  <c r="AK131" i="2" s="1"/>
  <c r="AL131" i="2" s="1"/>
  <c r="AQ194" i="2"/>
  <c r="AR194" i="2" s="1"/>
  <c r="AS194" i="2" s="1"/>
  <c r="AQ82" i="2"/>
  <c r="AR82" i="2" s="1"/>
  <c r="AS82" i="2" s="1"/>
  <c r="AT127" i="2"/>
  <c r="AU127" i="2" s="1"/>
  <c r="AV127" i="2" s="1"/>
  <c r="AJ158" i="2"/>
  <c r="AK158" i="2" s="1"/>
  <c r="AL158" i="2" s="1"/>
  <c r="AJ106" i="2"/>
  <c r="AK106" i="2" s="1"/>
  <c r="AL106" i="2" s="1"/>
  <c r="AQ193" i="2"/>
  <c r="AR193" i="2" s="1"/>
  <c r="AS193" i="2" s="1"/>
  <c r="AQ17" i="2"/>
  <c r="AR17" i="2" s="1"/>
  <c r="AS17" i="2" s="1"/>
  <c r="AT78" i="2"/>
  <c r="AU78" i="2" s="1"/>
  <c r="AV78" i="2" s="1"/>
  <c r="AJ79" i="2"/>
  <c r="AK79" i="2" s="1"/>
  <c r="AL79" i="2" s="1"/>
  <c r="AQ196" i="2"/>
  <c r="AR196" i="2" s="1"/>
  <c r="AS196" i="2" s="1"/>
  <c r="AQ112" i="2"/>
  <c r="AR112" i="2" s="1"/>
  <c r="AS112" i="2" s="1"/>
  <c r="AQ28" i="2"/>
  <c r="AR28" i="2" s="1"/>
  <c r="AS28" i="2" s="1"/>
  <c r="AT161" i="2"/>
  <c r="AU161" i="2" s="1"/>
  <c r="AV161" i="2" s="1"/>
  <c r="AT49" i="2"/>
  <c r="AU49" i="2" s="1"/>
  <c r="AV49" i="2" s="1"/>
  <c r="AJ42" i="2"/>
  <c r="AK42" i="2" s="1"/>
  <c r="AL42" i="2" s="1"/>
  <c r="AQ155" i="2"/>
  <c r="AR155" i="2" s="1"/>
  <c r="AS155" i="2" s="1"/>
  <c r="AQ47" i="2"/>
  <c r="AR47" i="2" s="1"/>
  <c r="AS47" i="2" s="1"/>
  <c r="AT160" i="2"/>
  <c r="AU160" i="2" s="1"/>
  <c r="AV160" i="2" s="1"/>
  <c r="AT75" i="4"/>
  <c r="AU75" i="4" s="1"/>
  <c r="AV75" i="4" s="1"/>
  <c r="AT7" i="4"/>
  <c r="AU7" i="4" s="1"/>
  <c r="AV7" i="4" s="1"/>
  <c r="AJ39" i="4"/>
  <c r="AK39" i="4" s="1"/>
  <c r="AL39" i="4" s="1"/>
  <c r="AQ35" i="4"/>
  <c r="AR35" i="4" s="1"/>
  <c r="AS35" i="4" s="1"/>
  <c r="AT37" i="4"/>
  <c r="AU37" i="4" s="1"/>
  <c r="AV37" i="4" s="1"/>
  <c r="AJ46" i="4"/>
  <c r="AK46" i="4" s="1"/>
  <c r="AL46" i="4" s="1"/>
  <c r="AT161" i="4"/>
  <c r="AU161" i="4" s="1"/>
  <c r="AV161" i="4" s="1"/>
  <c r="AT147" i="2"/>
  <c r="AU147" i="2" s="1"/>
  <c r="AV147" i="2" s="1"/>
  <c r="AP68" i="2"/>
  <c r="AO68" i="2"/>
  <c r="AP37" i="2"/>
  <c r="AO37" i="2"/>
  <c r="AP33" i="2"/>
  <c r="AO33" i="2"/>
  <c r="AP18" i="2"/>
  <c r="AO18" i="2"/>
  <c r="AP10" i="2"/>
  <c r="AO10" i="2"/>
  <c r="AO198" i="4"/>
  <c r="AP187" i="4"/>
  <c r="AP171" i="4"/>
  <c r="AO89" i="4"/>
  <c r="T155" i="5"/>
  <c r="AO68" i="4"/>
  <c r="AP68" i="4"/>
  <c r="AO78" i="4"/>
  <c r="AP78" i="4"/>
  <c r="AP6" i="4"/>
  <c r="AO6" i="4"/>
  <c r="AO21" i="4"/>
  <c r="AP21" i="4"/>
  <c r="AO44" i="4"/>
  <c r="AP44" i="4"/>
  <c r="AO96" i="4"/>
  <c r="AP96" i="4"/>
  <c r="AO144" i="4"/>
  <c r="AP144" i="4"/>
  <c r="AP155" i="4"/>
  <c r="AO155" i="4"/>
  <c r="U57" i="5"/>
  <c r="W57" i="5"/>
  <c r="X97" i="5"/>
  <c r="T97" i="5"/>
  <c r="X113" i="5"/>
  <c r="T113" i="5"/>
  <c r="X161" i="5"/>
  <c r="T161" i="5"/>
  <c r="X185" i="5"/>
  <c r="V185" i="5"/>
  <c r="Q83" i="5"/>
  <c r="S83" i="5" s="1"/>
  <c r="X108" i="5"/>
  <c r="V108" i="5"/>
  <c r="P100" i="5"/>
  <c r="W184" i="5"/>
  <c r="U184" i="5"/>
  <c r="Q180" i="5"/>
  <c r="R180" i="5"/>
  <c r="W172" i="5"/>
  <c r="U172" i="5"/>
  <c r="W156" i="5"/>
  <c r="S156" i="5"/>
  <c r="Q140" i="5"/>
  <c r="S140" i="5" s="1"/>
  <c r="R140" i="5"/>
  <c r="V140" i="5" s="1"/>
  <c r="V132" i="5"/>
  <c r="T132" i="5"/>
  <c r="R124" i="5"/>
  <c r="Q124" i="5"/>
  <c r="U124" i="5" s="1"/>
  <c r="Q92" i="5"/>
  <c r="U92" i="5" s="1"/>
  <c r="R92" i="5"/>
  <c r="T92" i="5" s="1"/>
  <c r="X88" i="5"/>
  <c r="W80" i="5"/>
  <c r="S80" i="5"/>
  <c r="X44" i="5"/>
  <c r="V44" i="5"/>
  <c r="W12" i="5"/>
  <c r="U12" i="5"/>
  <c r="X123" i="5"/>
  <c r="V123" i="5"/>
  <c r="R111" i="5"/>
  <c r="V111" i="5" s="1"/>
  <c r="Q111" i="5"/>
  <c r="S111" i="5" s="1"/>
  <c r="X67" i="5"/>
  <c r="V67" i="5"/>
  <c r="R23" i="5"/>
  <c r="T23" i="5" s="1"/>
  <c r="Q23" i="5"/>
  <c r="X7" i="5"/>
  <c r="T7" i="5"/>
  <c r="AO69" i="2"/>
  <c r="AO89" i="2"/>
  <c r="AO46" i="2"/>
  <c r="AO38" i="2"/>
  <c r="AP178" i="4"/>
  <c r="AO170" i="4"/>
  <c r="AP108" i="4"/>
  <c r="AP41" i="4"/>
  <c r="S5" i="5"/>
  <c r="S128" i="5"/>
  <c r="S96" i="5"/>
  <c r="U131" i="5"/>
  <c r="U89" i="5"/>
  <c r="T116" i="5"/>
  <c r="S172" i="5"/>
  <c r="V103" i="5"/>
  <c r="V15" i="5"/>
  <c r="T153" i="5"/>
  <c r="V97" i="5"/>
  <c r="S73" i="5"/>
  <c r="AO65" i="4"/>
  <c r="AP65" i="4"/>
  <c r="W13" i="5"/>
  <c r="U13" i="5"/>
  <c r="W45" i="5"/>
  <c r="U45" i="5"/>
  <c r="X47" i="5"/>
  <c r="W8" i="5"/>
  <c r="U8" i="5"/>
  <c r="Q100" i="5"/>
  <c r="U100" i="5" s="1"/>
  <c r="Q120" i="5"/>
  <c r="S120" i="5" s="1"/>
  <c r="W204" i="5"/>
  <c r="AJ96" i="2"/>
  <c r="AK96" i="2" s="1"/>
  <c r="AL96" i="2" s="1"/>
  <c r="AJ103" i="2"/>
  <c r="AK103" i="2" s="1"/>
  <c r="AL103" i="2" s="1"/>
  <c r="AT95" i="2"/>
  <c r="AU95" i="2" s="1"/>
  <c r="AV95" i="2" s="1"/>
  <c r="AJ206" i="2"/>
  <c r="AK206" i="2" s="1"/>
  <c r="AL206" i="2" s="1"/>
  <c r="AT121" i="2"/>
  <c r="AU121" i="2" s="1"/>
  <c r="AV121" i="2" s="1"/>
  <c r="AT132" i="2"/>
  <c r="AU132" i="2" s="1"/>
  <c r="AV132" i="2" s="1"/>
  <c r="AJ208" i="4"/>
  <c r="AK208" i="4" s="1"/>
  <c r="AL208" i="4" s="1"/>
  <c r="AO73" i="2"/>
  <c r="AO93" i="2"/>
  <c r="AP104" i="4"/>
  <c r="AP84" i="4"/>
  <c r="AP29" i="4"/>
  <c r="AO10" i="4"/>
  <c r="AP15" i="4"/>
  <c r="U192" i="5"/>
  <c r="S48" i="5"/>
  <c r="V91" i="5"/>
  <c r="S89" i="5"/>
  <c r="T100" i="5"/>
  <c r="U164" i="5"/>
  <c r="V7" i="5"/>
  <c r="V177" i="5"/>
  <c r="V113" i="5"/>
  <c r="AO159" i="4"/>
  <c r="X25" i="5"/>
  <c r="V25" i="5"/>
  <c r="U165" i="5"/>
  <c r="S165" i="5"/>
  <c r="W189" i="5"/>
  <c r="U189" i="5"/>
  <c r="Q75" i="5"/>
  <c r="W68" i="5"/>
  <c r="U68" i="5"/>
  <c r="Q84" i="5"/>
  <c r="W84" i="5" s="1"/>
  <c r="R104" i="5"/>
  <c r="R156" i="5"/>
  <c r="T156" i="5" s="1"/>
  <c r="P32" i="5"/>
  <c r="Q20" i="5"/>
  <c r="S20" i="5" s="1"/>
  <c r="R32" i="5"/>
  <c r="V32" i="5" s="1"/>
  <c r="R56" i="5"/>
  <c r="X56" i="5" s="1"/>
  <c r="P197" i="5"/>
  <c r="AP143" i="4"/>
  <c r="AO143" i="4"/>
  <c r="W136" i="5"/>
  <c r="U136" i="5"/>
  <c r="X120" i="5"/>
  <c r="V120" i="5"/>
  <c r="W72" i="5"/>
  <c r="S72" i="5"/>
  <c r="U72" i="5"/>
  <c r="W56" i="5"/>
  <c r="U56" i="5"/>
  <c r="S56" i="5"/>
  <c r="U40" i="5"/>
  <c r="W40" i="5"/>
  <c r="S40" i="5"/>
  <c r="W24" i="5"/>
  <c r="S24" i="5"/>
  <c r="U24" i="5"/>
  <c r="AP64" i="2"/>
  <c r="AO64" i="2"/>
  <c r="AP169" i="2"/>
  <c r="AO169" i="2"/>
  <c r="AP145" i="2"/>
  <c r="AO145" i="2"/>
  <c r="AX145" i="2" s="1"/>
  <c r="AO149" i="4"/>
  <c r="AP149" i="4"/>
  <c r="AP39" i="2"/>
  <c r="AO39" i="2"/>
  <c r="AO132" i="2"/>
  <c r="AO21" i="2"/>
  <c r="AP32" i="2"/>
  <c r="AP197" i="4"/>
  <c r="AP186" i="4"/>
  <c r="AO157" i="4"/>
  <c r="AP147" i="4"/>
  <c r="AP118" i="4"/>
  <c r="AP114" i="4"/>
  <c r="AO71" i="4"/>
  <c r="AP7" i="4"/>
  <c r="S69" i="5"/>
  <c r="V149" i="5"/>
  <c r="U133" i="5"/>
  <c r="S204" i="5"/>
  <c r="U116" i="5"/>
  <c r="S76" i="5"/>
  <c r="U28" i="5"/>
  <c r="S68" i="5"/>
  <c r="AJ105" i="2"/>
  <c r="AK105" i="2" s="1"/>
  <c r="AL105" i="2" s="1"/>
  <c r="AQ54" i="2"/>
  <c r="AR54" i="2" s="1"/>
  <c r="AS54" i="2" s="1"/>
  <c r="AQ157" i="2"/>
  <c r="AR157" i="2" s="1"/>
  <c r="AS157" i="2" s="1"/>
  <c r="AQ45" i="2"/>
  <c r="AR45" i="2" s="1"/>
  <c r="AS45" i="2" s="1"/>
  <c r="AQ122" i="2"/>
  <c r="AR122" i="2" s="1"/>
  <c r="AS122" i="2" s="1"/>
  <c r="AQ94" i="2"/>
  <c r="AR94" i="2" s="1"/>
  <c r="AS94" i="2" s="1"/>
  <c r="AQ26" i="2"/>
  <c r="AR26" i="2" s="1"/>
  <c r="AS26" i="2" s="1"/>
  <c r="AJ191" i="2"/>
  <c r="AK191" i="2" s="1"/>
  <c r="AL191" i="2" s="1"/>
  <c r="AJ181" i="2"/>
  <c r="AK181" i="2" s="1"/>
  <c r="AJ137" i="2"/>
  <c r="AK137" i="2" s="1"/>
  <c r="AJ73" i="2"/>
  <c r="AK73" i="2" s="1"/>
  <c r="AQ206" i="2"/>
  <c r="AR206" i="2" s="1"/>
  <c r="AS206" i="2" s="1"/>
  <c r="AQ86" i="2"/>
  <c r="AR86" i="2" s="1"/>
  <c r="AS86" i="2" s="1"/>
  <c r="AT179" i="2"/>
  <c r="AU179" i="2" s="1"/>
  <c r="AV179" i="2" s="1"/>
  <c r="AT115" i="2"/>
  <c r="AU115" i="2" s="1"/>
  <c r="AV115" i="2" s="1"/>
  <c r="AT14" i="2"/>
  <c r="AU14" i="2" s="1"/>
  <c r="AV14" i="2" s="1"/>
  <c r="AJ164" i="2"/>
  <c r="AK164" i="2" s="1"/>
  <c r="AL164" i="2" s="1"/>
  <c r="AJ108" i="2"/>
  <c r="AK108" i="2" s="1"/>
  <c r="AL108" i="2" s="1"/>
  <c r="AJ56" i="2"/>
  <c r="AK56" i="2" s="1"/>
  <c r="AL56" i="2" s="1"/>
  <c r="AQ189" i="2"/>
  <c r="AR189" i="2" s="1"/>
  <c r="AS189" i="2" s="1"/>
  <c r="AQ37" i="2"/>
  <c r="AR37" i="2" s="1"/>
  <c r="AS37" i="2" s="1"/>
  <c r="AT202" i="2"/>
  <c r="AU202" i="2" s="1"/>
  <c r="AV202" i="2" s="1"/>
  <c r="AT106" i="2"/>
  <c r="AU106" i="2" s="1"/>
  <c r="AV106" i="2" s="1"/>
  <c r="AJ175" i="2"/>
  <c r="AK175" i="2" s="1"/>
  <c r="AL175" i="2" s="1"/>
  <c r="AJ127" i="2"/>
  <c r="AK127" i="2" s="1"/>
  <c r="AL127" i="2" s="1"/>
  <c r="AJ77" i="2"/>
  <c r="AK77" i="2" s="1"/>
  <c r="AL77" i="2" s="1"/>
  <c r="AJ21" i="2"/>
  <c r="AK21" i="2" s="1"/>
  <c r="AL21" i="2" s="1"/>
  <c r="AQ114" i="2"/>
  <c r="AR114" i="2" s="1"/>
  <c r="AS114" i="2" s="1"/>
  <c r="AQ66" i="2"/>
  <c r="AR66" i="2" s="1"/>
  <c r="AS66" i="2" s="1"/>
  <c r="AQ18" i="2"/>
  <c r="AR18" i="2" s="1"/>
  <c r="AS18" i="2" s="1"/>
  <c r="AT175" i="2"/>
  <c r="AU175" i="2" s="1"/>
  <c r="AV175" i="2" s="1"/>
  <c r="AT79" i="2"/>
  <c r="AU79" i="2" s="1"/>
  <c r="AV79" i="2" s="1"/>
  <c r="AJ200" i="2"/>
  <c r="AK200" i="2" s="1"/>
  <c r="AL200" i="2" s="1"/>
  <c r="AJ202" i="2"/>
  <c r="AK202" i="2" s="1"/>
  <c r="AL202" i="2" s="1"/>
  <c r="AJ174" i="2"/>
  <c r="AK174" i="2" s="1"/>
  <c r="AL174" i="2" s="1"/>
  <c r="AJ146" i="2"/>
  <c r="AK146" i="2" s="1"/>
  <c r="AL146" i="2" s="1"/>
  <c r="AJ98" i="2"/>
  <c r="AK98" i="2" s="1"/>
  <c r="AL98" i="2" s="1"/>
  <c r="AQ161" i="2"/>
  <c r="AR161" i="2" s="1"/>
  <c r="AS161" i="2" s="1"/>
  <c r="AQ49" i="2"/>
  <c r="AR49" i="2" s="1"/>
  <c r="AS49" i="2" s="1"/>
  <c r="AT134" i="2"/>
  <c r="AU134" i="2" s="1"/>
  <c r="AV134" i="2" s="1"/>
  <c r="AT47" i="2"/>
  <c r="AU47" i="2" s="1"/>
  <c r="AV47" i="2" s="1"/>
  <c r="AJ67" i="2"/>
  <c r="AK67" i="2" s="1"/>
  <c r="AL67" i="2" s="1"/>
  <c r="AQ180" i="2"/>
  <c r="AR180" i="2" s="1"/>
  <c r="AS180" i="2" s="1"/>
  <c r="AQ92" i="2"/>
  <c r="AR92" i="2" s="1"/>
  <c r="AS92" i="2" s="1"/>
  <c r="AQ40" i="2"/>
  <c r="AR40" i="2" s="1"/>
  <c r="AS40" i="2" s="1"/>
  <c r="AT153" i="2"/>
  <c r="AU153" i="2" s="1"/>
  <c r="AV153" i="2" s="1"/>
  <c r="AT105" i="2"/>
  <c r="AU105" i="2" s="1"/>
  <c r="AV105" i="2" s="1"/>
  <c r="AT37" i="2"/>
  <c r="AU37" i="2" s="1"/>
  <c r="AV37" i="2" s="1"/>
  <c r="AT5" i="2"/>
  <c r="AU5" i="2" s="1"/>
  <c r="AV5" i="2" s="1"/>
  <c r="AJ58" i="2"/>
  <c r="AK58" i="2" s="1"/>
  <c r="AL58" i="2" s="1"/>
  <c r="AJ26" i="2"/>
  <c r="AK26" i="2" s="1"/>
  <c r="AQ195" i="2"/>
  <c r="AR195" i="2" s="1"/>
  <c r="AS195" i="2" s="1"/>
  <c r="AQ171" i="2"/>
  <c r="AR171" i="2" s="1"/>
  <c r="AS171" i="2" s="1"/>
  <c r="AQ91" i="2"/>
  <c r="AR91" i="2" s="1"/>
  <c r="AS91" i="2" s="1"/>
  <c r="AQ39" i="2"/>
  <c r="AR39" i="2" s="1"/>
  <c r="AS39" i="2" s="1"/>
  <c r="AT204" i="2"/>
  <c r="AU204" i="2" s="1"/>
  <c r="AV204" i="2" s="1"/>
  <c r="AT180" i="2"/>
  <c r="AU180" i="2" s="1"/>
  <c r="AV180" i="2" s="1"/>
  <c r="AT100" i="2"/>
  <c r="AU100" i="2" s="1"/>
  <c r="AV100" i="2" s="1"/>
  <c r="AT44" i="2"/>
  <c r="AU44" i="2" s="1"/>
  <c r="AV44" i="2" s="1"/>
  <c r="AT20" i="2"/>
  <c r="AU20" i="2" s="1"/>
  <c r="AV20" i="2" s="1"/>
  <c r="AJ5" i="4"/>
  <c r="AK5" i="4" s="1"/>
  <c r="AL5" i="4" s="1"/>
  <c r="AJ9" i="4"/>
  <c r="AK9" i="4" s="1"/>
  <c r="AL9" i="4" s="1"/>
  <c r="AQ17" i="4"/>
  <c r="AR17" i="4" s="1"/>
  <c r="AS17" i="4" s="1"/>
  <c r="AQ16" i="4"/>
  <c r="AR16" i="4" s="1"/>
  <c r="AS16" i="4" s="1"/>
  <c r="AT44" i="4"/>
  <c r="AU44" i="4" s="1"/>
  <c r="AQ42" i="4"/>
  <c r="AR42" i="4" s="1"/>
  <c r="AS42" i="4" s="1"/>
  <c r="AT13" i="4"/>
  <c r="AU13" i="4" s="1"/>
  <c r="AV13" i="4" s="1"/>
  <c r="AQ30" i="4"/>
  <c r="AR30" i="4" s="1"/>
  <c r="AS30" i="4" s="1"/>
  <c r="AT46" i="4"/>
  <c r="AU46" i="4" s="1"/>
  <c r="AV46" i="4" s="1"/>
  <c r="AT20" i="4"/>
  <c r="AU20" i="4" s="1"/>
  <c r="AV20" i="4" s="1"/>
  <c r="AJ52" i="4"/>
  <c r="AK52" i="4" s="1"/>
  <c r="AL52" i="4" s="1"/>
  <c r="AJ59" i="4"/>
  <c r="AK59" i="4" s="1"/>
  <c r="AL59" i="4" s="1"/>
  <c r="AQ50" i="4"/>
  <c r="AR50" i="4" s="1"/>
  <c r="AS50" i="4" s="1"/>
  <c r="AQ63" i="4"/>
  <c r="AR63" i="4" s="1"/>
  <c r="AS63" i="4" s="1"/>
  <c r="AQ156" i="4"/>
  <c r="AR156" i="4" s="1"/>
  <c r="AS156" i="4" s="1"/>
  <c r="AQ158" i="4"/>
  <c r="AR158" i="4" s="1"/>
  <c r="AS158" i="4" s="1"/>
  <c r="AO203" i="2"/>
  <c r="AO100" i="2"/>
  <c r="AO13" i="2"/>
  <c r="AO50" i="2"/>
  <c r="AP190" i="4"/>
  <c r="AP179" i="4"/>
  <c r="AO176" i="4"/>
  <c r="AP164" i="4"/>
  <c r="AP153" i="4"/>
  <c r="AP175" i="4"/>
  <c r="AO136" i="4"/>
  <c r="AP110" i="4"/>
  <c r="AO81" i="4"/>
  <c r="AO42" i="4"/>
  <c r="AO122" i="4"/>
  <c r="AP125" i="4"/>
  <c r="AP34" i="4"/>
  <c r="AP38" i="4"/>
  <c r="T16" i="5"/>
  <c r="V125" i="5"/>
  <c r="S201" i="5"/>
  <c r="S108" i="5"/>
  <c r="T199" i="5"/>
  <c r="T151" i="5"/>
  <c r="T57" i="5"/>
  <c r="X15" i="5"/>
  <c r="Q55" i="5"/>
  <c r="S55" i="5" s="1"/>
  <c r="Q95" i="5"/>
  <c r="W95" i="5" s="1"/>
  <c r="AJ168" i="2"/>
  <c r="AK168" i="2" s="1"/>
  <c r="AL168" i="2" s="1"/>
  <c r="AJ197" i="2"/>
  <c r="AK197" i="2" s="1"/>
  <c r="AL197" i="2" s="1"/>
  <c r="AJ157" i="2"/>
  <c r="AK157" i="2" s="1"/>
  <c r="AL157" i="2" s="1"/>
  <c r="AJ117" i="2"/>
  <c r="AK117" i="2" s="1"/>
  <c r="AL117" i="2" s="1"/>
  <c r="AJ101" i="2"/>
  <c r="AK101" i="2" s="1"/>
  <c r="AL101" i="2" s="1"/>
  <c r="AJ33" i="2"/>
  <c r="AK33" i="2" s="1"/>
  <c r="AL33" i="2" s="1"/>
  <c r="AQ126" i="2"/>
  <c r="AR126" i="2" s="1"/>
  <c r="AS126" i="2" s="1"/>
  <c r="AQ46" i="2"/>
  <c r="AR46" i="2" s="1"/>
  <c r="AS46" i="2" s="1"/>
  <c r="AQ6" i="2"/>
  <c r="AR6" i="2" s="1"/>
  <c r="AS6" i="2" s="1"/>
  <c r="AT75" i="2"/>
  <c r="AU75" i="2" s="1"/>
  <c r="AV75" i="2" s="1"/>
  <c r="AJ184" i="2"/>
  <c r="AK184" i="2" s="1"/>
  <c r="AL184" i="2" s="1"/>
  <c r="AJ152" i="2"/>
  <c r="AK152" i="2" s="1"/>
  <c r="AL152" i="2" s="1"/>
  <c r="AJ128" i="2"/>
  <c r="AK128" i="2" s="1"/>
  <c r="AL128" i="2" s="1"/>
  <c r="AJ88" i="2"/>
  <c r="AK88" i="2" s="1"/>
  <c r="AL88" i="2" s="1"/>
  <c r="AJ16" i="2"/>
  <c r="AK16" i="2" s="1"/>
  <c r="AL16" i="2" s="1"/>
  <c r="AQ69" i="2"/>
  <c r="AR69" i="2" s="1"/>
  <c r="AS69" i="2" s="1"/>
  <c r="AT42" i="2"/>
  <c r="AU42" i="2" s="1"/>
  <c r="AV42" i="2" s="1"/>
  <c r="AJ151" i="2"/>
  <c r="AK151" i="2" s="1"/>
  <c r="AL151" i="2" s="1"/>
  <c r="AJ122" i="2"/>
  <c r="AK122" i="2" s="1"/>
  <c r="AL122" i="2" s="1"/>
  <c r="AJ60" i="2"/>
  <c r="AK60" i="2" s="1"/>
  <c r="AL60" i="2" s="1"/>
  <c r="AJ12" i="2"/>
  <c r="AK12" i="2" s="1"/>
  <c r="AL12" i="2" s="1"/>
  <c r="AQ113" i="2"/>
  <c r="AR113" i="2" s="1"/>
  <c r="AS113" i="2" s="1"/>
  <c r="AT190" i="2"/>
  <c r="AU190" i="2" s="1"/>
  <c r="AV190" i="2" s="1"/>
  <c r="AT62" i="2"/>
  <c r="AU62" i="2" s="1"/>
  <c r="AV62" i="2" s="1"/>
  <c r="AT15" i="2"/>
  <c r="AU15" i="2" s="1"/>
  <c r="AV15" i="2" s="1"/>
  <c r="AJ39" i="2"/>
  <c r="AK39" i="2" s="1"/>
  <c r="AL39" i="2" s="1"/>
  <c r="AQ136" i="2"/>
  <c r="AR136" i="2" s="1"/>
  <c r="AS136" i="2" s="1"/>
  <c r="AQ68" i="2"/>
  <c r="AR68" i="2" s="1"/>
  <c r="AS68" i="2" s="1"/>
  <c r="AQ12" i="2"/>
  <c r="AR12" i="2" s="1"/>
  <c r="AS12" i="2" s="1"/>
  <c r="AJ4" i="2"/>
  <c r="AK4" i="2" s="1"/>
  <c r="AX4" i="2" s="1"/>
  <c r="AJ193" i="2"/>
  <c r="AK193" i="2" s="1"/>
  <c r="AL193" i="2" s="1"/>
  <c r="AJ173" i="2"/>
  <c r="AK173" i="2" s="1"/>
  <c r="AL173" i="2" s="1"/>
  <c r="AJ153" i="2"/>
  <c r="AK153" i="2" s="1"/>
  <c r="AL153" i="2" s="1"/>
  <c r="AJ133" i="2"/>
  <c r="AK133" i="2" s="1"/>
  <c r="AL133" i="2" s="1"/>
  <c r="AJ97" i="2"/>
  <c r="AK97" i="2" s="1"/>
  <c r="AJ65" i="2"/>
  <c r="AK65" i="2" s="1"/>
  <c r="AL65" i="2" s="1"/>
  <c r="AJ25" i="2"/>
  <c r="AK25" i="2" s="1"/>
  <c r="AL25" i="2" s="1"/>
  <c r="AQ190" i="2"/>
  <c r="AR190" i="2" s="1"/>
  <c r="AS190" i="2" s="1"/>
  <c r="AQ158" i="2"/>
  <c r="AR158" i="2" s="1"/>
  <c r="AS158" i="2" s="1"/>
  <c r="AQ118" i="2"/>
  <c r="AR118" i="2" s="1"/>
  <c r="AS118" i="2" s="1"/>
  <c r="AQ70" i="2"/>
  <c r="AR70" i="2" s="1"/>
  <c r="AS70" i="2" s="1"/>
  <c r="AQ38" i="2"/>
  <c r="AR38" i="2" s="1"/>
  <c r="AS38" i="2" s="1"/>
  <c r="AT203" i="2"/>
  <c r="AU203" i="2" s="1"/>
  <c r="AV203" i="2" s="1"/>
  <c r="AT171" i="2"/>
  <c r="AU171" i="2" s="1"/>
  <c r="AV171" i="2" s="1"/>
  <c r="AT139" i="2"/>
  <c r="AU139" i="2" s="1"/>
  <c r="AV139" i="2" s="1"/>
  <c r="AT99" i="2"/>
  <c r="AU99" i="2" s="1"/>
  <c r="AV99" i="2" s="1"/>
  <c r="AT67" i="2"/>
  <c r="AU67" i="2" s="1"/>
  <c r="AV67" i="2" s="1"/>
  <c r="AJ192" i="2"/>
  <c r="AK192" i="2" s="1"/>
  <c r="AL192" i="2" s="1"/>
  <c r="AJ180" i="2"/>
  <c r="AK180" i="2" s="1"/>
  <c r="AL180" i="2" s="1"/>
  <c r="AJ160" i="2"/>
  <c r="AK160" i="2" s="1"/>
  <c r="AL160" i="2" s="1"/>
  <c r="AJ144" i="2"/>
  <c r="AK144" i="2" s="1"/>
  <c r="AL144" i="2" s="1"/>
  <c r="AJ124" i="2"/>
  <c r="AK124" i="2" s="1"/>
  <c r="AL124" i="2" s="1"/>
  <c r="AJ104" i="2"/>
  <c r="AK104" i="2" s="1"/>
  <c r="AL104" i="2" s="1"/>
  <c r="AJ84" i="2"/>
  <c r="AK84" i="2" s="1"/>
  <c r="AL84" i="2" s="1"/>
  <c r="AQ181" i="2"/>
  <c r="AR181" i="2" s="1"/>
  <c r="AS181" i="2" s="1"/>
  <c r="AQ141" i="2"/>
  <c r="AR141" i="2" s="1"/>
  <c r="AS141" i="2" s="1"/>
  <c r="AQ109" i="2"/>
  <c r="AR109" i="2" s="1"/>
  <c r="AS109" i="2" s="1"/>
  <c r="AQ61" i="2"/>
  <c r="AR61" i="2" s="1"/>
  <c r="AS61" i="2" s="1"/>
  <c r="AT194" i="2"/>
  <c r="AU194" i="2" s="1"/>
  <c r="AV194" i="2" s="1"/>
  <c r="AT146" i="2"/>
  <c r="AU146" i="2" s="1"/>
  <c r="AV146" i="2" s="1"/>
  <c r="AT98" i="2"/>
  <c r="AU98" i="2" s="1"/>
  <c r="AV98" i="2" s="1"/>
  <c r="AT26" i="2"/>
  <c r="AU26" i="2" s="1"/>
  <c r="AV26" i="2" s="1"/>
  <c r="AJ167" i="2"/>
  <c r="AK167" i="2" s="1"/>
  <c r="AL167" i="2" s="1"/>
  <c r="AJ139" i="2"/>
  <c r="AK139" i="2" s="1"/>
  <c r="AJ119" i="2"/>
  <c r="AK119" i="2" s="1"/>
  <c r="AL119" i="2" s="1"/>
  <c r="AJ99" i="2"/>
  <c r="AK99" i="2" s="1"/>
  <c r="AL99" i="2" s="1"/>
  <c r="AJ61" i="2"/>
  <c r="AK61" i="2" s="1"/>
  <c r="AL61" i="2" s="1"/>
  <c r="AJ13" i="2"/>
  <c r="AK13" i="2" s="1"/>
  <c r="AL13" i="2" s="1"/>
  <c r="AQ146" i="2"/>
  <c r="AR146" i="2" s="1"/>
  <c r="AS146" i="2" s="1"/>
  <c r="AQ50" i="2"/>
  <c r="AR50" i="2" s="1"/>
  <c r="AS50" i="2" s="1"/>
  <c r="AT199" i="2"/>
  <c r="AU199" i="2" s="1"/>
  <c r="AV199" i="2" s="1"/>
  <c r="AT159" i="2"/>
  <c r="AU159" i="2" s="1"/>
  <c r="AV159" i="2" s="1"/>
  <c r="AT119" i="2"/>
  <c r="AU119" i="2" s="1"/>
  <c r="AV119" i="2" s="1"/>
  <c r="AT63" i="2"/>
  <c r="AU63" i="2" s="1"/>
  <c r="AV63" i="2" s="1"/>
  <c r="AJ207" i="2"/>
  <c r="AK207" i="2" s="1"/>
  <c r="AL207" i="2" s="1"/>
  <c r="AJ194" i="2"/>
  <c r="AK194" i="2" s="1"/>
  <c r="AL194" i="2" s="1"/>
  <c r="AJ170" i="2"/>
  <c r="AK170" i="2" s="1"/>
  <c r="AL170" i="2" s="1"/>
  <c r="AJ142" i="2"/>
  <c r="AK142" i="2" s="1"/>
  <c r="AL142" i="2" s="1"/>
  <c r="AJ118" i="2"/>
  <c r="AK118" i="2" s="1"/>
  <c r="AL118" i="2" s="1"/>
  <c r="AJ90" i="2"/>
  <c r="AK90" i="2" s="1"/>
  <c r="AL90" i="2" s="1"/>
  <c r="AJ52" i="2"/>
  <c r="AK52" i="2" s="1"/>
  <c r="AL52" i="2" s="1"/>
  <c r="AQ4" i="2"/>
  <c r="AR4" i="2" s="1"/>
  <c r="AS4" i="2" s="1"/>
  <c r="AQ153" i="2"/>
  <c r="AR153" i="2" s="1"/>
  <c r="AS153" i="2" s="1"/>
  <c r="AQ89" i="2"/>
  <c r="AR89" i="2" s="1"/>
  <c r="AS89" i="2" s="1"/>
  <c r="AQ41" i="2"/>
  <c r="AR41" i="2" s="1"/>
  <c r="AS41" i="2" s="1"/>
  <c r="AT174" i="2"/>
  <c r="AU174" i="2" s="1"/>
  <c r="AV174" i="2" s="1"/>
  <c r="AT126" i="2"/>
  <c r="AU126" i="2" s="1"/>
  <c r="AV126" i="2" s="1"/>
  <c r="AT34" i="2"/>
  <c r="AU34" i="2" s="1"/>
  <c r="AV34" i="2" s="1"/>
  <c r="AT35" i="2"/>
  <c r="AU35" i="2" s="1"/>
  <c r="AV35" i="2" s="1"/>
  <c r="AT7" i="2"/>
  <c r="AU7" i="2" s="1"/>
  <c r="AV7" i="2" s="1"/>
  <c r="AJ55" i="2"/>
  <c r="AK55" i="2" s="1"/>
  <c r="AL55" i="2" s="1"/>
  <c r="AJ35" i="2"/>
  <c r="AK35" i="2" s="1"/>
  <c r="AL35" i="2" s="1"/>
  <c r="AJ7" i="2"/>
  <c r="AK7" i="2" s="1"/>
  <c r="AL7" i="2" s="1"/>
  <c r="AQ172" i="2"/>
  <c r="AR172" i="2" s="1"/>
  <c r="AS172" i="2" s="1"/>
  <c r="AQ132" i="2"/>
  <c r="AR132" i="2" s="1"/>
  <c r="AS132" i="2" s="1"/>
  <c r="AQ84" i="2"/>
  <c r="AR84" i="2" s="1"/>
  <c r="AS84" i="2" s="1"/>
  <c r="AQ56" i="2"/>
  <c r="AR56" i="2" s="1"/>
  <c r="AS56" i="2" s="1"/>
  <c r="AQ32" i="2"/>
  <c r="AR32" i="2" s="1"/>
  <c r="AS32" i="2" s="1"/>
  <c r="AT205" i="2"/>
  <c r="AU205" i="2" s="1"/>
  <c r="AV205" i="2" s="1"/>
  <c r="AT137" i="2"/>
  <c r="AU137" i="2" s="1"/>
  <c r="AV137" i="2" s="1"/>
  <c r="AT93" i="2"/>
  <c r="AU93" i="2" s="1"/>
  <c r="AV93" i="2" s="1"/>
  <c r="AT65" i="2"/>
  <c r="AU65" i="2" s="1"/>
  <c r="AV65" i="2" s="1"/>
  <c r="AT25" i="2"/>
  <c r="AU25" i="2" s="1"/>
  <c r="AV25" i="2" s="1"/>
  <c r="AJ78" i="2"/>
  <c r="AK78" i="2" s="1"/>
  <c r="AL78" i="2" s="1"/>
  <c r="AJ50" i="2"/>
  <c r="AK50" i="2" s="1"/>
  <c r="AL50" i="2" s="1"/>
  <c r="AJ22" i="2"/>
  <c r="AK22" i="2" s="1"/>
  <c r="AL22" i="2" s="1"/>
  <c r="AQ187" i="2"/>
  <c r="AR187" i="2" s="1"/>
  <c r="AS187" i="2" s="1"/>
  <c r="AQ159" i="2"/>
  <c r="AR159" i="2" s="1"/>
  <c r="AS159" i="2" s="1"/>
  <c r="AQ79" i="2"/>
  <c r="AR79" i="2" s="1"/>
  <c r="AS79" i="2" s="1"/>
  <c r="AQ63" i="2"/>
  <c r="AR63" i="2" s="1"/>
  <c r="AS63" i="2" s="1"/>
  <c r="AQ35" i="2"/>
  <c r="AR35" i="2" s="1"/>
  <c r="AS35" i="2" s="1"/>
  <c r="AT200" i="2"/>
  <c r="AU200" i="2" s="1"/>
  <c r="AV200" i="2" s="1"/>
  <c r="AT172" i="2"/>
  <c r="AU172" i="2" s="1"/>
  <c r="AV172" i="2" s="1"/>
  <c r="AT76" i="2"/>
  <c r="AU76" i="2" s="1"/>
  <c r="AV76" i="2" s="1"/>
  <c r="AT36" i="2"/>
  <c r="AU36" i="2" s="1"/>
  <c r="AV36" i="2" s="1"/>
  <c r="AT8" i="2"/>
  <c r="AU8" i="2" s="1"/>
  <c r="AV8" i="2" s="1"/>
  <c r="AT10" i="4"/>
  <c r="AU10" i="4" s="1"/>
  <c r="AV10" i="4" s="1"/>
  <c r="AJ50" i="4"/>
  <c r="AK50" i="4" s="1"/>
  <c r="AL50" i="4" s="1"/>
  <c r="AT23" i="4"/>
  <c r="AU23" i="4" s="1"/>
  <c r="AV23" i="4" s="1"/>
  <c r="AQ47" i="4"/>
  <c r="AR47" i="4" s="1"/>
  <c r="AS47" i="4" s="1"/>
  <c r="AQ51" i="4"/>
  <c r="AR51" i="4" s="1"/>
  <c r="AS51" i="4" s="1"/>
  <c r="AJ20" i="4"/>
  <c r="AK20" i="4" s="1"/>
  <c r="AL20" i="4" s="1"/>
  <c r="AJ30" i="4"/>
  <c r="AK30" i="4" s="1"/>
  <c r="AL30" i="4" s="1"/>
  <c r="AJ36" i="4"/>
  <c r="AK36" i="4" s="1"/>
  <c r="AL36" i="4" s="1"/>
  <c r="AQ4" i="4"/>
  <c r="AR4" i="4" s="1"/>
  <c r="AS4" i="4" s="1"/>
  <c r="AQ27" i="4"/>
  <c r="AR27" i="4" s="1"/>
  <c r="AS27" i="4" s="1"/>
  <c r="AJ18" i="4"/>
  <c r="AK18" i="4" s="1"/>
  <c r="AL18" i="4" s="1"/>
  <c r="AJ66" i="4"/>
  <c r="AK66" i="4" s="1"/>
  <c r="AL66" i="4" s="1"/>
  <c r="AJ109" i="4"/>
  <c r="AK109" i="4" s="1"/>
  <c r="AL109" i="4" s="1"/>
  <c r="AQ80" i="4"/>
  <c r="AR80" i="4" s="1"/>
  <c r="AS80" i="4" s="1"/>
  <c r="AT160" i="4"/>
  <c r="AU160" i="4" s="1"/>
  <c r="AV160" i="4" s="1"/>
  <c r="AO71" i="2"/>
  <c r="AP6" i="2"/>
  <c r="AO48" i="2"/>
  <c r="AO108" i="2"/>
  <c r="AX108" i="2" s="1"/>
  <c r="AO17" i="2"/>
  <c r="AO66" i="2"/>
  <c r="AO98" i="2"/>
  <c r="AX98" i="2" s="1"/>
  <c r="AO14" i="2"/>
  <c r="AP193" i="4"/>
  <c r="AP169" i="4"/>
  <c r="AO105" i="4"/>
  <c r="AO88" i="4"/>
  <c r="AP76" i="4"/>
  <c r="AP53" i="4"/>
  <c r="AP54" i="4"/>
  <c r="AO17" i="4"/>
  <c r="AP167" i="4"/>
  <c r="AO140" i="4"/>
  <c r="AO52" i="4"/>
  <c r="AP121" i="4"/>
  <c r="AP12" i="4"/>
  <c r="V136" i="5"/>
  <c r="T32" i="5"/>
  <c r="T8" i="5"/>
  <c r="U109" i="5"/>
  <c r="S137" i="5"/>
  <c r="V195" i="5"/>
  <c r="S131" i="5"/>
  <c r="T83" i="5"/>
  <c r="V189" i="5"/>
  <c r="T125" i="5"/>
  <c r="T93" i="5"/>
  <c r="V180" i="5"/>
  <c r="T108" i="5"/>
  <c r="T60" i="5"/>
  <c r="V119" i="5"/>
  <c r="T185" i="5"/>
  <c r="V161" i="5"/>
  <c r="V65" i="5"/>
  <c r="Q15" i="5"/>
  <c r="W15" i="5" s="1"/>
  <c r="Q63" i="5"/>
  <c r="W63" i="5" s="1"/>
  <c r="Q103" i="5"/>
  <c r="W103" i="5" s="1"/>
  <c r="Q191" i="5"/>
  <c r="U191" i="5" s="1"/>
  <c r="R112" i="5"/>
  <c r="P149" i="5"/>
  <c r="P117" i="5"/>
  <c r="P85" i="5"/>
  <c r="P69" i="5"/>
  <c r="AL64" i="2"/>
  <c r="AT206" i="2"/>
  <c r="AU206" i="2" s="1"/>
  <c r="AV206" i="2" s="1"/>
  <c r="AQ136" i="4"/>
  <c r="AR136" i="4" s="1"/>
  <c r="AS136" i="4" s="1"/>
  <c r="AT175" i="4"/>
  <c r="AU175" i="4" s="1"/>
  <c r="AV175" i="4" s="1"/>
  <c r="AQ201" i="4"/>
  <c r="AR201" i="4" s="1"/>
  <c r="AS201" i="4" s="1"/>
  <c r="AT167" i="4"/>
  <c r="AU167" i="4" s="1"/>
  <c r="AV167" i="4" s="1"/>
  <c r="AT164" i="4"/>
  <c r="AU164" i="4" s="1"/>
  <c r="AV164" i="4" s="1"/>
  <c r="AQ167" i="4"/>
  <c r="AR167" i="4" s="1"/>
  <c r="AQ75" i="4"/>
  <c r="AR75" i="4" s="1"/>
  <c r="AQ137" i="4"/>
  <c r="AR137" i="4" s="1"/>
  <c r="AS137" i="4" s="1"/>
  <c r="AQ60" i="4"/>
  <c r="AR60" i="4" s="1"/>
  <c r="AT105" i="4"/>
  <c r="AU105" i="4" s="1"/>
  <c r="AV105" i="4" s="1"/>
  <c r="AJ71" i="4"/>
  <c r="AK71" i="4" s="1"/>
  <c r="AL71" i="4" s="1"/>
  <c r="AJ21" i="4"/>
  <c r="AK21" i="4" s="1"/>
  <c r="AL21" i="4" s="1"/>
  <c r="AQ41" i="4"/>
  <c r="AR41" i="4" s="1"/>
  <c r="AS41" i="4" s="1"/>
  <c r="AJ31" i="4"/>
  <c r="AK31" i="4" s="1"/>
  <c r="AL31" i="4" s="1"/>
  <c r="AT60" i="4"/>
  <c r="AU60" i="4" s="1"/>
  <c r="AV60" i="4" s="1"/>
  <c r="AT39" i="4"/>
  <c r="AU39" i="4" s="1"/>
  <c r="AV39" i="4" s="1"/>
  <c r="AQ36" i="4"/>
  <c r="AR36" i="4" s="1"/>
  <c r="AT30" i="4"/>
  <c r="AU30" i="4" s="1"/>
  <c r="AT27" i="4"/>
  <c r="AU27" i="4" s="1"/>
  <c r="AQ21" i="4"/>
  <c r="AR21" i="4" s="1"/>
  <c r="AS21" i="4" s="1"/>
  <c r="AQ15" i="4"/>
  <c r="AR15" i="4" s="1"/>
  <c r="AQ5" i="4"/>
  <c r="AR5" i="4" s="1"/>
  <c r="AQ46" i="4"/>
  <c r="AR46" i="4" s="1"/>
  <c r="AJ32" i="4"/>
  <c r="AK32" i="4" s="1"/>
  <c r="AL32" i="4" s="1"/>
  <c r="AJ41" i="4"/>
  <c r="AK41" i="4" s="1"/>
  <c r="AL41" i="4" s="1"/>
  <c r="AQ23" i="4"/>
  <c r="AR23" i="4" s="1"/>
  <c r="AT17" i="4"/>
  <c r="AU17" i="4" s="1"/>
  <c r="AQ9" i="4"/>
  <c r="AR9" i="4" s="1"/>
  <c r="AT35" i="4"/>
  <c r="AU35" i="4" s="1"/>
  <c r="AQ32" i="4"/>
  <c r="AR32" i="4" s="1"/>
  <c r="AT18" i="4"/>
  <c r="AU18" i="4" s="1"/>
  <c r="AQ13" i="4"/>
  <c r="AR13" i="4" s="1"/>
  <c r="AT9" i="4"/>
  <c r="AU9" i="4" s="1"/>
  <c r="AV9" i="4" s="1"/>
  <c r="AQ10" i="4"/>
  <c r="AR10" i="4" s="1"/>
  <c r="AT4" i="4"/>
  <c r="AU4" i="4" s="1"/>
  <c r="AT16" i="4"/>
  <c r="AU16" i="4" s="1"/>
  <c r="AT12" i="2"/>
  <c r="AU12" i="2" s="1"/>
  <c r="AV12" i="2" s="1"/>
  <c r="AT40" i="2"/>
  <c r="AU40" i="2" s="1"/>
  <c r="AV40" i="2" s="1"/>
  <c r="AT52" i="2"/>
  <c r="AU52" i="2" s="1"/>
  <c r="AV52" i="2" s="1"/>
  <c r="AT84" i="2"/>
  <c r="AU84" i="2" s="1"/>
  <c r="AV84" i="2" s="1"/>
  <c r="AT156" i="2"/>
  <c r="AU156" i="2" s="1"/>
  <c r="AV156" i="2" s="1"/>
  <c r="AT176" i="2"/>
  <c r="AU176" i="2" s="1"/>
  <c r="AV176" i="2" s="1"/>
  <c r="AT188" i="2"/>
  <c r="AU188" i="2" s="1"/>
  <c r="AV188" i="2" s="1"/>
  <c r="AQ7" i="2"/>
  <c r="AR7" i="2" s="1"/>
  <c r="AS7" i="2" s="1"/>
  <c r="AQ31" i="2"/>
  <c r="AR31" i="2" s="1"/>
  <c r="AS31" i="2" s="1"/>
  <c r="AQ43" i="2"/>
  <c r="AR43" i="2" s="1"/>
  <c r="AS43" i="2" s="1"/>
  <c r="AQ59" i="2"/>
  <c r="AR59" i="2" s="1"/>
  <c r="AS59" i="2" s="1"/>
  <c r="AQ87" i="2"/>
  <c r="AR87" i="2" s="1"/>
  <c r="AS87" i="2" s="1"/>
  <c r="AQ139" i="2"/>
  <c r="AR139" i="2" s="1"/>
  <c r="AS139" i="2" s="1"/>
  <c r="AQ167" i="2"/>
  <c r="AR167" i="2" s="1"/>
  <c r="AS167" i="2" s="1"/>
  <c r="AQ179" i="2"/>
  <c r="AR179" i="2" s="1"/>
  <c r="AS179" i="2" s="1"/>
  <c r="AQ191" i="2"/>
  <c r="AR191" i="2" s="1"/>
  <c r="AS191" i="2" s="1"/>
  <c r="AJ6" i="2"/>
  <c r="AK6" i="2" s="1"/>
  <c r="AJ18" i="2"/>
  <c r="AK18" i="2" s="1"/>
  <c r="AJ30" i="2"/>
  <c r="AK30" i="2" s="1"/>
  <c r="AJ46" i="2"/>
  <c r="AK46" i="2" s="1"/>
  <c r="AJ62" i="2"/>
  <c r="AK62" i="2" s="1"/>
  <c r="AL62" i="2" s="1"/>
  <c r="AT13" i="2"/>
  <c r="AU13" i="2" s="1"/>
  <c r="AV13" i="2" s="1"/>
  <c r="AT29" i="2"/>
  <c r="AU29" i="2" s="1"/>
  <c r="AV29" i="2" s="1"/>
  <c r="AT41" i="2"/>
  <c r="AU41" i="2" s="1"/>
  <c r="AV41" i="2" s="1"/>
  <c r="AT61" i="2"/>
  <c r="AU61" i="2" s="1"/>
  <c r="AV61" i="2" s="1"/>
  <c r="AT73" i="2"/>
  <c r="AU73" i="2" s="1"/>
  <c r="AV73" i="2" s="1"/>
  <c r="AT89" i="2"/>
  <c r="AU89" i="2" s="1"/>
  <c r="AV89" i="2" s="1"/>
  <c r="AT109" i="2"/>
  <c r="AU109" i="2" s="1"/>
  <c r="AV109" i="2" s="1"/>
  <c r="AT129" i="2"/>
  <c r="AU129" i="2" s="1"/>
  <c r="AV129" i="2" s="1"/>
  <c r="AT165" i="2"/>
  <c r="AU165" i="2" s="1"/>
  <c r="AV165" i="2" s="1"/>
  <c r="AT181" i="2"/>
  <c r="AU181" i="2" s="1"/>
  <c r="AV181" i="2" s="1"/>
  <c r="AT197" i="2"/>
  <c r="AU197" i="2" s="1"/>
  <c r="AV197" i="2" s="1"/>
  <c r="AQ8" i="2"/>
  <c r="AR8" i="2" s="1"/>
  <c r="AS8" i="2" s="1"/>
  <c r="AQ20" i="2"/>
  <c r="AR20" i="2" s="1"/>
  <c r="AS20" i="2" s="1"/>
  <c r="AQ36" i="2"/>
  <c r="AR36" i="2" s="1"/>
  <c r="AS36" i="2" s="1"/>
  <c r="AQ64" i="2"/>
  <c r="AR64" i="2" s="1"/>
  <c r="AS64" i="2" s="1"/>
  <c r="AQ80" i="2"/>
  <c r="AR80" i="2" s="1"/>
  <c r="AS80" i="2" s="1"/>
  <c r="AQ88" i="2"/>
  <c r="AR88" i="2" s="1"/>
  <c r="AS88" i="2" s="1"/>
  <c r="AQ108" i="2"/>
  <c r="AR108" i="2" s="1"/>
  <c r="AS108" i="2" s="1"/>
  <c r="AQ124" i="2"/>
  <c r="AR124" i="2" s="1"/>
  <c r="AS124" i="2" s="1"/>
  <c r="AQ156" i="2"/>
  <c r="AR156" i="2" s="1"/>
  <c r="AS156" i="2" s="1"/>
  <c r="AQ184" i="2"/>
  <c r="AR184" i="2" s="1"/>
  <c r="AS184" i="2" s="1"/>
  <c r="AQ204" i="2"/>
  <c r="AR204" i="2" s="1"/>
  <c r="AS204" i="2" s="1"/>
  <c r="AJ15" i="2"/>
  <c r="AK15" i="2" s="1"/>
  <c r="AL15" i="2" s="1"/>
  <c r="AJ47" i="2"/>
  <c r="AK47" i="2" s="1"/>
  <c r="AL47" i="2" s="1"/>
  <c r="AJ63" i="2"/>
  <c r="AK63" i="2" s="1"/>
  <c r="AT11" i="2"/>
  <c r="AU11" i="2" s="1"/>
  <c r="AV11" i="2" s="1"/>
  <c r="AT43" i="2"/>
  <c r="AU43" i="2" s="1"/>
  <c r="AV43" i="2" s="1"/>
  <c r="AT50" i="2"/>
  <c r="AU50" i="2" s="1"/>
  <c r="AV50" i="2" s="1"/>
  <c r="AT86" i="2"/>
  <c r="AU86" i="2" s="1"/>
  <c r="AV86" i="2" s="1"/>
  <c r="AT118" i="2"/>
  <c r="AU118" i="2" s="1"/>
  <c r="AV118" i="2" s="1"/>
  <c r="AT150" i="2"/>
  <c r="AU150" i="2" s="1"/>
  <c r="AV150" i="2" s="1"/>
  <c r="AT198" i="2"/>
  <c r="AU198" i="2" s="1"/>
  <c r="AV198" i="2" s="1"/>
  <c r="AQ33" i="2"/>
  <c r="AR33" i="2" s="1"/>
  <c r="AS33" i="2" s="1"/>
  <c r="AQ57" i="2"/>
  <c r="AR57" i="2" s="1"/>
  <c r="AS57" i="2" s="1"/>
  <c r="AQ81" i="2"/>
  <c r="AR81" i="2" s="1"/>
  <c r="AS81" i="2" s="1"/>
  <c r="AQ121" i="2"/>
  <c r="AR121" i="2" s="1"/>
  <c r="AS121" i="2" s="1"/>
  <c r="AQ169" i="2"/>
  <c r="AR169" i="2" s="1"/>
  <c r="AS169" i="2" s="1"/>
  <c r="AQ201" i="2"/>
  <c r="AR201" i="2" s="1"/>
  <c r="AS201" i="2" s="1"/>
  <c r="AJ44" i="2"/>
  <c r="AK44" i="2" s="1"/>
  <c r="AJ86" i="2"/>
  <c r="AK86" i="2" s="1"/>
  <c r="AJ102" i="2"/>
  <c r="AK102" i="2" s="1"/>
  <c r="AL102" i="2" s="1"/>
  <c r="AJ126" i="2"/>
  <c r="AK126" i="2" s="1"/>
  <c r="AL126" i="2" s="1"/>
  <c r="AJ150" i="2"/>
  <c r="AK150" i="2" s="1"/>
  <c r="AL150" i="2" s="1"/>
  <c r="AJ166" i="2"/>
  <c r="AK166" i="2" s="1"/>
  <c r="AL166" i="2" s="1"/>
  <c r="AJ190" i="2"/>
  <c r="AK190" i="2" s="1"/>
  <c r="AL190" i="2" s="1"/>
  <c r="AJ195" i="2"/>
  <c r="AK195" i="2" s="1"/>
  <c r="AL195" i="2" s="1"/>
  <c r="AT22" i="2"/>
  <c r="AU22" i="2" s="1"/>
  <c r="AV22" i="2" s="1"/>
  <c r="AT87" i="2"/>
  <c r="AU87" i="2" s="1"/>
  <c r="AV87" i="2" s="1"/>
  <c r="AT135" i="2"/>
  <c r="AU135" i="2" s="1"/>
  <c r="AV135" i="2" s="1"/>
  <c r="AT167" i="2"/>
  <c r="AU167" i="2" s="1"/>
  <c r="AV167" i="2" s="1"/>
  <c r="AQ10" i="2"/>
  <c r="AR10" i="2" s="1"/>
  <c r="AS10" i="2" s="1"/>
  <c r="AQ58" i="2"/>
  <c r="AR58" i="2" s="1"/>
  <c r="AS58" i="2" s="1"/>
  <c r="AQ90" i="2"/>
  <c r="AR90" i="2" s="1"/>
  <c r="AS90" i="2" s="1"/>
  <c r="AQ138" i="2"/>
  <c r="AR138" i="2" s="1"/>
  <c r="AS138" i="2" s="1"/>
  <c r="AQ162" i="2"/>
  <c r="AR162" i="2" s="1"/>
  <c r="AS162" i="2" s="1"/>
  <c r="AQ178" i="2"/>
  <c r="AR178" i="2" s="1"/>
  <c r="AS178" i="2" s="1"/>
  <c r="AJ5" i="2"/>
  <c r="AK5" i="2" s="1"/>
  <c r="AJ37" i="2"/>
  <c r="AK37" i="2" s="1"/>
  <c r="AJ83" i="2"/>
  <c r="AK83" i="2" s="1"/>
  <c r="AL83" i="2" s="1"/>
  <c r="AJ107" i="2"/>
  <c r="AK107" i="2" s="1"/>
  <c r="AL107" i="2" s="1"/>
  <c r="AJ123" i="2"/>
  <c r="AK123" i="2" s="1"/>
  <c r="AJ147" i="2"/>
  <c r="AK147" i="2" s="1"/>
  <c r="AL147" i="2" s="1"/>
  <c r="AJ171" i="2"/>
  <c r="AK171" i="2" s="1"/>
  <c r="AL171" i="2" s="1"/>
  <c r="AJ187" i="2"/>
  <c r="AK187" i="2" s="1"/>
  <c r="AL187" i="2" s="1"/>
  <c r="AT10" i="2"/>
  <c r="AU10" i="2" s="1"/>
  <c r="AV10" i="2" s="1"/>
  <c r="AT58" i="2"/>
  <c r="AU58" i="2" s="1"/>
  <c r="AV58" i="2" s="1"/>
  <c r="AT82" i="2"/>
  <c r="AU82" i="2" s="1"/>
  <c r="AV82" i="2" s="1"/>
  <c r="AT130" i="2"/>
  <c r="AU130" i="2" s="1"/>
  <c r="AV130" i="2" s="1"/>
  <c r="AJ167" i="4"/>
  <c r="AK167" i="4" s="1"/>
  <c r="AL167" i="4" s="1"/>
  <c r="AJ178" i="4"/>
  <c r="AK178" i="4" s="1"/>
  <c r="AL178" i="4" s="1"/>
  <c r="AQ172" i="4"/>
  <c r="AR172" i="4" s="1"/>
  <c r="AJ72" i="4"/>
  <c r="AK72" i="4" s="1"/>
  <c r="AL72" i="4" s="1"/>
  <c r="AJ140" i="4"/>
  <c r="AK140" i="4" s="1"/>
  <c r="AL140" i="4" s="1"/>
  <c r="AJ112" i="4"/>
  <c r="AK112" i="4" s="1"/>
  <c r="AL112" i="4" s="1"/>
  <c r="AJ55" i="4"/>
  <c r="AK55" i="4" s="1"/>
  <c r="AL55" i="4" s="1"/>
  <c r="AT63" i="4"/>
  <c r="AU63" i="4" s="1"/>
  <c r="AT36" i="4"/>
  <c r="AU36" i="4" s="1"/>
  <c r="AV36" i="4" s="1"/>
  <c r="AJ15" i="4"/>
  <c r="AK15" i="4" s="1"/>
  <c r="AL15" i="4" s="1"/>
  <c r="AJ43" i="4"/>
  <c r="AK43" i="4" s="1"/>
  <c r="AL43" i="4" s="1"/>
  <c r="AQ37" i="4"/>
  <c r="AR37" i="4" s="1"/>
  <c r="AT33" i="4"/>
  <c r="AU33" i="4" s="1"/>
  <c r="AV33" i="4" s="1"/>
  <c r="AJ38" i="4"/>
  <c r="AK38" i="4" s="1"/>
  <c r="AL38" i="4" s="1"/>
  <c r="AQ14" i="4"/>
  <c r="AR14" i="4" s="1"/>
  <c r="AJ70" i="4"/>
  <c r="AK70" i="4" s="1"/>
  <c r="AL70" i="4" s="1"/>
  <c r="AQ33" i="4"/>
  <c r="AR33" i="4" s="1"/>
  <c r="AT19" i="4"/>
  <c r="AU19" i="4" s="1"/>
  <c r="AV19" i="4" s="1"/>
  <c r="AJ13" i="4"/>
  <c r="AK13" i="4" s="1"/>
  <c r="AL13" i="4" s="1"/>
  <c r="AQ19" i="4"/>
  <c r="AR19" i="4" s="1"/>
  <c r="AQ20" i="4"/>
  <c r="AR20" i="4" s="1"/>
  <c r="AT14" i="4"/>
  <c r="AU14" i="4" s="1"/>
  <c r="AV14" i="4" s="1"/>
  <c r="AT34" i="4"/>
  <c r="AU34" i="4" s="1"/>
  <c r="AV34" i="4" s="1"/>
  <c r="AT8" i="4"/>
  <c r="AU8" i="4" s="1"/>
  <c r="AT16" i="2"/>
  <c r="AU16" i="2" s="1"/>
  <c r="AV16" i="2" s="1"/>
  <c r="AT32" i="2"/>
  <c r="AU32" i="2" s="1"/>
  <c r="AV32" i="2" s="1"/>
  <c r="AT48" i="2"/>
  <c r="AU48" i="2" s="1"/>
  <c r="AV48" i="2" s="1"/>
  <c r="AT164" i="2"/>
  <c r="AU164" i="2" s="1"/>
  <c r="AV164" i="2" s="1"/>
  <c r="AQ11" i="2"/>
  <c r="AR11" i="2" s="1"/>
  <c r="AS11" i="2" s="1"/>
  <c r="AQ55" i="2"/>
  <c r="AR55" i="2" s="1"/>
  <c r="AS55" i="2" s="1"/>
  <c r="AQ71" i="2"/>
  <c r="AR71" i="2" s="1"/>
  <c r="AS71" i="2" s="1"/>
  <c r="AQ107" i="2"/>
  <c r="AR107" i="2" s="1"/>
  <c r="AS107" i="2" s="1"/>
  <c r="AQ163" i="2"/>
  <c r="AR163" i="2" s="1"/>
  <c r="AS163" i="2" s="1"/>
  <c r="AQ199" i="2"/>
  <c r="AR199" i="2" s="1"/>
  <c r="AS199" i="2" s="1"/>
  <c r="AJ14" i="2"/>
  <c r="AK14" i="2" s="1"/>
  <c r="AJ34" i="2"/>
  <c r="AK34" i="2" s="1"/>
  <c r="AL34" i="2" s="1"/>
  <c r="AJ54" i="2"/>
  <c r="AK54" i="2" s="1"/>
  <c r="AL54" i="2" s="1"/>
  <c r="AJ74" i="2"/>
  <c r="AK74" i="2" s="1"/>
  <c r="AL74" i="2" s="1"/>
  <c r="AT17" i="2"/>
  <c r="AU17" i="2" s="1"/>
  <c r="AV17" i="2" s="1"/>
  <c r="AT33" i="2"/>
  <c r="AU33" i="2" s="1"/>
  <c r="AV33" i="2" s="1"/>
  <c r="AT57" i="2"/>
  <c r="AU57" i="2" s="1"/>
  <c r="AV57" i="2" s="1"/>
  <c r="AT77" i="2"/>
  <c r="AU77" i="2" s="1"/>
  <c r="AV77" i="2" s="1"/>
  <c r="AT169" i="2"/>
  <c r="AU169" i="2" s="1"/>
  <c r="AV169" i="2" s="1"/>
  <c r="AT189" i="2"/>
  <c r="AU189" i="2" s="1"/>
  <c r="AV189" i="2" s="1"/>
  <c r="AQ24" i="2"/>
  <c r="AR24" i="2" s="1"/>
  <c r="AS24" i="2" s="1"/>
  <c r="AQ44" i="2"/>
  <c r="AR44" i="2" s="1"/>
  <c r="AS44" i="2" s="1"/>
  <c r="AQ60" i="2"/>
  <c r="AR60" i="2" s="1"/>
  <c r="AS60" i="2" s="1"/>
  <c r="AQ100" i="2"/>
  <c r="AR100" i="2" s="1"/>
  <c r="AS100" i="2" s="1"/>
  <c r="AQ120" i="2"/>
  <c r="AR120" i="2" s="1"/>
  <c r="AS120" i="2" s="1"/>
  <c r="AQ160" i="2"/>
  <c r="AR160" i="2" s="1"/>
  <c r="AS160" i="2" s="1"/>
  <c r="AQ176" i="2"/>
  <c r="AR176" i="2" s="1"/>
  <c r="AS176" i="2" s="1"/>
  <c r="AQ200" i="2"/>
  <c r="AR200" i="2" s="1"/>
  <c r="AS200" i="2" s="1"/>
  <c r="AJ27" i="2"/>
  <c r="AK27" i="2" s="1"/>
  <c r="AL27" i="2" s="1"/>
  <c r="AJ59" i="2"/>
  <c r="AK59" i="2" s="1"/>
  <c r="AL59" i="2" s="1"/>
  <c r="AJ75" i="2"/>
  <c r="AK75" i="2" s="1"/>
  <c r="AL75" i="2" s="1"/>
  <c r="AT19" i="2"/>
  <c r="AU19" i="2" s="1"/>
  <c r="AV19" i="2" s="1"/>
  <c r="AT39" i="2"/>
  <c r="AU39" i="2" s="1"/>
  <c r="AV39" i="2" s="1"/>
  <c r="AT18" i="2"/>
  <c r="AU18" i="2" s="1"/>
  <c r="AV18" i="2" s="1"/>
  <c r="AT70" i="2"/>
  <c r="AU70" i="2" s="1"/>
  <c r="AV70" i="2" s="1"/>
  <c r="AT110" i="2"/>
  <c r="AU110" i="2" s="1"/>
  <c r="AV110" i="2" s="1"/>
  <c r="AT158" i="2"/>
  <c r="AU158" i="2" s="1"/>
  <c r="AV158" i="2" s="1"/>
  <c r="AT182" i="2"/>
  <c r="AU182" i="2" s="1"/>
  <c r="AV182" i="2" s="1"/>
  <c r="AQ25" i="2"/>
  <c r="AR25" i="2" s="1"/>
  <c r="AS25" i="2" s="1"/>
  <c r="AQ105" i="2"/>
  <c r="AR105" i="2" s="1"/>
  <c r="AS105" i="2" s="1"/>
  <c r="AQ145" i="2"/>
  <c r="AR145" i="2" s="1"/>
  <c r="AS145" i="2" s="1"/>
  <c r="AQ177" i="2"/>
  <c r="AR177" i="2" s="1"/>
  <c r="AS177" i="2" s="1"/>
  <c r="AJ36" i="2"/>
  <c r="AK36" i="2" s="1"/>
  <c r="AL36" i="2" s="1"/>
  <c r="AJ76" i="2"/>
  <c r="AK76" i="2" s="1"/>
  <c r="AL76" i="2" s="1"/>
  <c r="AJ94" i="2"/>
  <c r="AK94" i="2" s="1"/>
  <c r="AL94" i="2" s="1"/>
  <c r="AJ110" i="2"/>
  <c r="AK110" i="2" s="1"/>
  <c r="AL110" i="2" s="1"/>
  <c r="AJ130" i="2"/>
  <c r="AK130" i="2" s="1"/>
  <c r="AL130" i="2" s="1"/>
  <c r="AJ162" i="2"/>
  <c r="AK162" i="2" s="1"/>
  <c r="AL162" i="2" s="1"/>
  <c r="AJ178" i="2"/>
  <c r="AK178" i="2" s="1"/>
  <c r="AL178" i="2" s="1"/>
  <c r="AJ198" i="2"/>
  <c r="AK198" i="2" s="1"/>
  <c r="AL198" i="2" s="1"/>
  <c r="AJ183" i="2"/>
  <c r="AK183" i="2" s="1"/>
  <c r="AL183" i="2" s="1"/>
  <c r="AT38" i="2"/>
  <c r="AU38" i="2" s="1"/>
  <c r="AV38" i="2" s="1"/>
  <c r="AT71" i="2"/>
  <c r="AU71" i="2" s="1"/>
  <c r="AV71" i="2" s="1"/>
  <c r="AT111" i="2"/>
  <c r="AU111" i="2" s="1"/>
  <c r="AV111" i="2" s="1"/>
  <c r="AT143" i="2"/>
  <c r="AU143" i="2" s="1"/>
  <c r="AV143" i="2" s="1"/>
  <c r="AT207" i="2"/>
  <c r="AU207" i="2" s="1"/>
  <c r="AV207" i="2" s="1"/>
  <c r="AQ42" i="2"/>
  <c r="AR42" i="2" s="1"/>
  <c r="AS42" i="2" s="1"/>
  <c r="AQ74" i="2"/>
  <c r="AR74" i="2" s="1"/>
  <c r="AS74" i="2" s="1"/>
  <c r="AQ106" i="2"/>
  <c r="AR106" i="2" s="1"/>
  <c r="AS106" i="2" s="1"/>
  <c r="AQ170" i="2"/>
  <c r="AR170" i="2" s="1"/>
  <c r="AS170" i="2" s="1"/>
  <c r="AQ202" i="2"/>
  <c r="AR202" i="2" s="1"/>
  <c r="AS202" i="2" s="1"/>
  <c r="AJ45" i="2"/>
  <c r="AK45" i="2" s="1"/>
  <c r="AJ69" i="2"/>
  <c r="AK69" i="2" s="1"/>
  <c r="AJ95" i="2"/>
  <c r="AK95" i="2" s="1"/>
  <c r="AL95" i="2" s="1"/>
  <c r="AJ111" i="2"/>
  <c r="AK111" i="2" s="1"/>
  <c r="AL111" i="2" s="1"/>
  <c r="AJ143" i="2"/>
  <c r="AK143" i="2" s="1"/>
  <c r="AL143" i="2" s="1"/>
  <c r="AJ163" i="2"/>
  <c r="AK163" i="2" s="1"/>
  <c r="AL163" i="2" s="1"/>
  <c r="AJ179" i="2"/>
  <c r="AK179" i="2" s="1"/>
  <c r="AL179" i="2" s="1"/>
  <c r="AT66" i="2"/>
  <c r="AU66" i="2" s="1"/>
  <c r="AV66" i="2" s="1"/>
  <c r="AT122" i="2"/>
  <c r="AU122" i="2" s="1"/>
  <c r="AV122" i="2" s="1"/>
  <c r="AT162" i="2"/>
  <c r="AU162" i="2" s="1"/>
  <c r="AV162" i="2" s="1"/>
  <c r="AT186" i="2"/>
  <c r="AU186" i="2" s="1"/>
  <c r="AV186" i="2" s="1"/>
  <c r="AQ13" i="2"/>
  <c r="AR13" i="2" s="1"/>
  <c r="AS13" i="2" s="1"/>
  <c r="AQ29" i="2"/>
  <c r="AR29" i="2" s="1"/>
  <c r="AS29" i="2" s="1"/>
  <c r="AQ85" i="2"/>
  <c r="AR85" i="2" s="1"/>
  <c r="AS85" i="2" s="1"/>
  <c r="AQ101" i="2"/>
  <c r="AR101" i="2" s="1"/>
  <c r="AS101" i="2" s="1"/>
  <c r="AQ125" i="2"/>
  <c r="AR125" i="2" s="1"/>
  <c r="AS125" i="2" s="1"/>
  <c r="AQ149" i="2"/>
  <c r="AR149" i="2" s="1"/>
  <c r="AS149" i="2" s="1"/>
  <c r="AQ173" i="2"/>
  <c r="AR173" i="2" s="1"/>
  <c r="AS173" i="2" s="1"/>
  <c r="AQ205" i="2"/>
  <c r="AR205" i="2" s="1"/>
  <c r="AS205" i="2" s="1"/>
  <c r="AJ24" i="2"/>
  <c r="AK24" i="2" s="1"/>
  <c r="AJ48" i="2"/>
  <c r="AK48" i="2" s="1"/>
  <c r="AJ72" i="2"/>
  <c r="AK72" i="2" s="1"/>
  <c r="AL72" i="2" s="1"/>
  <c r="AJ92" i="2"/>
  <c r="AK92" i="2" s="1"/>
  <c r="AL92" i="2" s="1"/>
  <c r="AJ116" i="2"/>
  <c r="AK116" i="2" s="1"/>
  <c r="AL116" i="2" s="1"/>
  <c r="AJ132" i="2"/>
  <c r="AK132" i="2" s="1"/>
  <c r="AL132" i="2" s="1"/>
  <c r="AJ148" i="2"/>
  <c r="AK148" i="2" s="1"/>
  <c r="AL148" i="2" s="1"/>
  <c r="AJ172" i="2"/>
  <c r="AK172" i="2" s="1"/>
  <c r="AJ204" i="2"/>
  <c r="AK204" i="2" s="1"/>
  <c r="AL204" i="2" s="1"/>
  <c r="AT59" i="2"/>
  <c r="AU59" i="2" s="1"/>
  <c r="AV59" i="2" s="1"/>
  <c r="AT107" i="2"/>
  <c r="AU107" i="2" s="1"/>
  <c r="AV107" i="2" s="1"/>
  <c r="AT155" i="2"/>
  <c r="AU155" i="2" s="1"/>
  <c r="AV155" i="2" s="1"/>
  <c r="AT187" i="2"/>
  <c r="AU187" i="2" s="1"/>
  <c r="AV187" i="2" s="1"/>
  <c r="AQ30" i="2"/>
  <c r="AR30" i="2" s="1"/>
  <c r="AS30" i="2" s="1"/>
  <c r="AQ78" i="2"/>
  <c r="AR78" i="2" s="1"/>
  <c r="AS78" i="2" s="1"/>
  <c r="AQ110" i="2"/>
  <c r="AR110" i="2" s="1"/>
  <c r="AS110" i="2" s="1"/>
  <c r="AQ142" i="2"/>
  <c r="AR142" i="2" s="1"/>
  <c r="AS142" i="2" s="1"/>
  <c r="AQ166" i="2"/>
  <c r="AR166" i="2" s="1"/>
  <c r="AS166" i="2" s="1"/>
  <c r="AQ198" i="2"/>
  <c r="AR198" i="2" s="1"/>
  <c r="AS198" i="2" s="1"/>
  <c r="AJ49" i="2"/>
  <c r="AK49" i="2" s="1"/>
  <c r="AL49" i="2" s="1"/>
  <c r="AJ81" i="2"/>
  <c r="AK81" i="2" s="1"/>
  <c r="AL81" i="2" s="1"/>
  <c r="AJ93" i="2"/>
  <c r="AK93" i="2" s="1"/>
  <c r="AL93" i="2" s="1"/>
  <c r="AJ109" i="2"/>
  <c r="AK109" i="2" s="1"/>
  <c r="AL109" i="2" s="1"/>
  <c r="AJ121" i="2"/>
  <c r="AK121" i="2" s="1"/>
  <c r="AL121" i="2" s="1"/>
  <c r="AJ149" i="2"/>
  <c r="AK149" i="2" s="1"/>
  <c r="AL149" i="2" s="1"/>
  <c r="AJ165" i="2"/>
  <c r="AK165" i="2" s="1"/>
  <c r="AL165" i="2" s="1"/>
  <c r="AJ177" i="2"/>
  <c r="AK177" i="2" s="1"/>
  <c r="AL177" i="2" s="1"/>
  <c r="AJ189" i="2"/>
  <c r="AK189" i="2" s="1"/>
  <c r="AL189" i="2" s="1"/>
  <c r="AJ201" i="2"/>
  <c r="AK201" i="2" s="1"/>
  <c r="AL201" i="2" s="1"/>
  <c r="AJ199" i="2"/>
  <c r="AK199" i="2" s="1"/>
  <c r="AL199" i="2" s="1"/>
  <c r="AP172" i="2"/>
  <c r="AO172" i="2"/>
  <c r="AO164" i="2"/>
  <c r="AX164" i="2" s="1"/>
  <c r="AO121" i="2"/>
  <c r="AP155" i="2"/>
  <c r="AO155" i="2"/>
  <c r="AP137" i="2"/>
  <c r="AO137" i="2"/>
  <c r="AX137" i="2" s="1"/>
  <c r="AP80" i="2"/>
  <c r="AO80" i="2"/>
  <c r="AP72" i="2"/>
  <c r="AO72" i="2"/>
  <c r="AP61" i="2"/>
  <c r="AO61" i="2"/>
  <c r="AP53" i="2"/>
  <c r="AP47" i="2"/>
  <c r="AO47" i="2"/>
  <c r="AP8" i="2"/>
  <c r="AO8" i="2"/>
  <c r="U121" i="5"/>
  <c r="W121" i="5"/>
  <c r="S121" i="5"/>
  <c r="X193" i="5"/>
  <c r="V193" i="5"/>
  <c r="T193" i="5"/>
  <c r="W23" i="5"/>
  <c r="U23" i="5"/>
  <c r="S23" i="5"/>
  <c r="AP185" i="2"/>
  <c r="AO185" i="2"/>
  <c r="AP171" i="2"/>
  <c r="AO171" i="2"/>
  <c r="AP129" i="2"/>
  <c r="AO129" i="2"/>
  <c r="AX129" i="2" s="1"/>
  <c r="AP107" i="2"/>
  <c r="AO107" i="2"/>
  <c r="AP79" i="2"/>
  <c r="AO79" i="2"/>
  <c r="AP56" i="2"/>
  <c r="AO56" i="2"/>
  <c r="AX56" i="2" s="1"/>
  <c r="AP40" i="2"/>
  <c r="AO40" i="2"/>
  <c r="AP15" i="2"/>
  <c r="AO15" i="2"/>
  <c r="AP57" i="4"/>
  <c r="AP11" i="4"/>
  <c r="AO11" i="4"/>
  <c r="AP18" i="4"/>
  <c r="AO18" i="4"/>
  <c r="AO22" i="4"/>
  <c r="AP22" i="4"/>
  <c r="AO26" i="4"/>
  <c r="AP26" i="4"/>
  <c r="AP30" i="4"/>
  <c r="AO30" i="4"/>
  <c r="AP49" i="4"/>
  <c r="AO49" i="4"/>
  <c r="AO64" i="4"/>
  <c r="AP64" i="4"/>
  <c r="AP74" i="4"/>
  <c r="AO74" i="4"/>
  <c r="S61" i="5"/>
  <c r="U61" i="5"/>
  <c r="W61" i="5"/>
  <c r="W77" i="5"/>
  <c r="U77" i="5"/>
  <c r="S77" i="5"/>
  <c r="X109" i="5"/>
  <c r="X117" i="5"/>
  <c r="T117" i="5"/>
  <c r="W119" i="5"/>
  <c r="S119" i="5"/>
  <c r="W36" i="5"/>
  <c r="S36" i="5"/>
  <c r="U36" i="5"/>
  <c r="W44" i="5"/>
  <c r="S44" i="5"/>
  <c r="W60" i="5"/>
  <c r="S60" i="5"/>
  <c r="U60" i="5"/>
  <c r="AP180" i="2"/>
  <c r="AO180" i="2"/>
  <c r="AP177" i="2"/>
  <c r="AO177" i="2"/>
  <c r="AP156" i="2"/>
  <c r="AO156" i="2"/>
  <c r="AP124" i="2"/>
  <c r="AO124" i="2"/>
  <c r="AP55" i="2"/>
  <c r="AO55" i="2"/>
  <c r="AO52" i="2"/>
  <c r="AP52" i="2"/>
  <c r="AP22" i="2"/>
  <c r="AO22" i="2"/>
  <c r="AO35" i="4"/>
  <c r="AP35" i="4"/>
  <c r="AP61" i="4"/>
  <c r="AO61" i="4"/>
  <c r="AP107" i="4"/>
  <c r="AO107" i="4"/>
  <c r="AO115" i="4"/>
  <c r="AP115" i="4"/>
  <c r="AO119" i="4"/>
  <c r="AP119" i="4"/>
  <c r="AP123" i="4"/>
  <c r="AO123" i="4"/>
  <c r="AP141" i="4"/>
  <c r="AO141" i="4"/>
  <c r="AP148" i="4"/>
  <c r="AO148" i="4"/>
  <c r="AP162" i="4"/>
  <c r="AO162" i="4"/>
  <c r="AO166" i="4"/>
  <c r="AP166" i="4"/>
  <c r="AO173" i="4"/>
  <c r="AP173" i="4"/>
  <c r="V21" i="5"/>
  <c r="X29" i="5"/>
  <c r="T29" i="5"/>
  <c r="AO187" i="2"/>
  <c r="AO140" i="2"/>
  <c r="AP196" i="2"/>
  <c r="AO196" i="2"/>
  <c r="AX196" i="2" s="1"/>
  <c r="AP148" i="2"/>
  <c r="AO148" i="2"/>
  <c r="AP116" i="2"/>
  <c r="AO116" i="2"/>
  <c r="AP77" i="2"/>
  <c r="AO77" i="2"/>
  <c r="AX77" i="2" s="1"/>
  <c r="AP62" i="2"/>
  <c r="AO62" i="2"/>
  <c r="AP42" i="2"/>
  <c r="AO42" i="2"/>
  <c r="AP33" i="4"/>
  <c r="AO87" i="4"/>
  <c r="AO36" i="4"/>
  <c r="AP36" i="4"/>
  <c r="AO100" i="4"/>
  <c r="AP100" i="4"/>
  <c r="S191" i="5"/>
  <c r="T49" i="5"/>
  <c r="W129" i="5"/>
  <c r="S129" i="5"/>
  <c r="X145" i="5"/>
  <c r="T145" i="5"/>
  <c r="P25" i="5"/>
  <c r="R207" i="5"/>
  <c r="Q207" i="5"/>
  <c r="W207" i="5" s="1"/>
  <c r="X191" i="5"/>
  <c r="T191" i="5"/>
  <c r="R179" i="5"/>
  <c r="Q179" i="5"/>
  <c r="R175" i="5"/>
  <c r="Q175" i="5"/>
  <c r="S175" i="5" s="1"/>
  <c r="R163" i="5"/>
  <c r="Q163" i="5"/>
  <c r="R159" i="5"/>
  <c r="Q159" i="5"/>
  <c r="W159" i="5" s="1"/>
  <c r="R143" i="5"/>
  <c r="Q143" i="5"/>
  <c r="W143" i="5" s="1"/>
  <c r="Q135" i="5"/>
  <c r="R135" i="5"/>
  <c r="Q127" i="5"/>
  <c r="R127" i="5"/>
  <c r="X127" i="5" s="1"/>
  <c r="R115" i="5"/>
  <c r="Q115" i="5"/>
  <c r="X111" i="5"/>
  <c r="R107" i="5"/>
  <c r="Q107" i="5"/>
  <c r="R99" i="5"/>
  <c r="Q99" i="5"/>
  <c r="X95" i="5"/>
  <c r="T95" i="5"/>
  <c r="R87" i="5"/>
  <c r="Q87" i="5"/>
  <c r="R79" i="5"/>
  <c r="Q79" i="5"/>
  <c r="R71" i="5"/>
  <c r="Q71" i="5"/>
  <c r="X63" i="5"/>
  <c r="T63" i="5"/>
  <c r="R59" i="5"/>
  <c r="Q59" i="5"/>
  <c r="R51" i="5"/>
  <c r="Q51" i="5"/>
  <c r="T47" i="5"/>
  <c r="R43" i="5"/>
  <c r="Q43" i="5"/>
  <c r="R39" i="5"/>
  <c r="Q39" i="5"/>
  <c r="R35" i="5"/>
  <c r="Q35" i="5"/>
  <c r="R31" i="5"/>
  <c r="Q31" i="5"/>
  <c r="W31" i="5" s="1"/>
  <c r="R27" i="5"/>
  <c r="Q27" i="5"/>
  <c r="R19" i="5"/>
  <c r="Q19" i="5"/>
  <c r="R11" i="5"/>
  <c r="Q11" i="5"/>
  <c r="AO54" i="2"/>
  <c r="AX54" i="2" s="1"/>
  <c r="AW54" i="2" s="1"/>
  <c r="AO74" i="2"/>
  <c r="AH6" i="4"/>
  <c r="AO172" i="4"/>
  <c r="AO93" i="4"/>
  <c r="AP80" i="4"/>
  <c r="AO32" i="4"/>
  <c r="AH5" i="4"/>
  <c r="AO70" i="4"/>
  <c r="T120" i="5"/>
  <c r="V72" i="5"/>
  <c r="V8" i="5"/>
  <c r="U25" i="5"/>
  <c r="S136" i="5"/>
  <c r="V203" i="5"/>
  <c r="V187" i="5"/>
  <c r="V171" i="5"/>
  <c r="V155" i="5"/>
  <c r="T164" i="5"/>
  <c r="V183" i="5"/>
  <c r="T167" i="5"/>
  <c r="T103" i="5"/>
  <c r="V153" i="5"/>
  <c r="T137" i="5"/>
  <c r="U185" i="5"/>
  <c r="W185" i="5"/>
  <c r="W7" i="5"/>
  <c r="S7" i="5"/>
  <c r="Q47" i="5"/>
  <c r="W47" i="5" s="1"/>
  <c r="Q67" i="5"/>
  <c r="Q123" i="5"/>
  <c r="Q151" i="5"/>
  <c r="Q195" i="5"/>
  <c r="S195" i="5" s="1"/>
  <c r="S52" i="5"/>
  <c r="S116" i="5"/>
  <c r="AP90" i="4"/>
  <c r="S75" i="5"/>
  <c r="S25" i="5"/>
  <c r="T203" i="5"/>
  <c r="T187" i="5"/>
  <c r="T171" i="5"/>
  <c r="T123" i="5"/>
  <c r="T91" i="5"/>
  <c r="T75" i="5"/>
  <c r="V199" i="5"/>
  <c r="T183" i="5"/>
  <c r="T119" i="5"/>
  <c r="T55" i="5"/>
  <c r="T9" i="5"/>
  <c r="Q91" i="5"/>
  <c r="R131" i="5"/>
  <c r="Q167" i="5"/>
  <c r="P148" i="5"/>
  <c r="S148" i="5"/>
  <c r="Q208" i="5"/>
  <c r="R208" i="5"/>
  <c r="T208" i="5" s="1"/>
  <c r="Q188" i="5"/>
  <c r="R188" i="5"/>
  <c r="Q176" i="5"/>
  <c r="R176" i="5"/>
  <c r="T176" i="5" s="1"/>
  <c r="Q168" i="5"/>
  <c r="R168" i="5"/>
  <c r="Q160" i="5"/>
  <c r="R160" i="5"/>
  <c r="T160" i="5" s="1"/>
  <c r="Q152" i="5"/>
  <c r="R152" i="5"/>
  <c r="Q144" i="5"/>
  <c r="R144" i="5"/>
  <c r="T144" i="5" s="1"/>
  <c r="P37" i="5"/>
  <c r="U153" i="5"/>
  <c r="W153" i="5"/>
  <c r="R96" i="5"/>
  <c r="X96" i="5" s="1"/>
  <c r="Q132" i="5"/>
  <c r="R148" i="5"/>
  <c r="R196" i="5"/>
  <c r="P58" i="5"/>
  <c r="R172" i="5"/>
  <c r="R200" i="5"/>
  <c r="P201" i="5"/>
  <c r="P185" i="5"/>
  <c r="P121" i="5"/>
  <c r="P73" i="5"/>
  <c r="P186" i="5"/>
  <c r="P182" i="5"/>
  <c r="P176" i="5"/>
  <c r="P165" i="5"/>
  <c r="P42" i="5"/>
  <c r="P27" i="5"/>
  <c r="P7" i="5"/>
  <c r="AP205" i="2"/>
  <c r="AO205" i="2"/>
  <c r="AP200" i="2"/>
  <c r="AO200" i="2"/>
  <c r="AX200" i="2" s="1"/>
  <c r="AP173" i="2"/>
  <c r="AO173" i="2"/>
  <c r="AP168" i="2"/>
  <c r="AO168" i="2"/>
  <c r="AP152" i="2"/>
  <c r="AO152" i="2"/>
  <c r="AP125" i="2"/>
  <c r="AO125" i="2"/>
  <c r="AP120" i="2"/>
  <c r="AO120" i="2"/>
  <c r="AP101" i="2"/>
  <c r="AO101" i="2"/>
  <c r="AX101" i="2" s="1"/>
  <c r="AP75" i="2"/>
  <c r="AO75" i="2"/>
  <c r="AO65" i="2"/>
  <c r="AP65" i="2"/>
  <c r="AP57" i="2"/>
  <c r="AO57" i="2"/>
  <c r="AP27" i="2"/>
  <c r="AO27" i="2"/>
  <c r="AX27" i="2" s="1"/>
  <c r="AO20" i="2"/>
  <c r="AP20" i="2"/>
  <c r="AO16" i="2"/>
  <c r="AP16" i="2"/>
  <c r="AO208" i="2"/>
  <c r="AP208" i="2"/>
  <c r="AO181" i="2"/>
  <c r="AP181" i="2"/>
  <c r="AO176" i="2"/>
  <c r="AP176" i="2"/>
  <c r="AO133" i="2"/>
  <c r="AP133" i="2"/>
  <c r="AO128" i="2"/>
  <c r="AX128" i="2" s="1"/>
  <c r="AP128" i="2"/>
  <c r="AP104" i="2"/>
  <c r="AO104" i="2"/>
  <c r="AX104" i="2" s="1"/>
  <c r="AP96" i="2"/>
  <c r="AO96" i="2"/>
  <c r="AP92" i="2"/>
  <c r="AO92" i="2"/>
  <c r="AX92" i="2" s="1"/>
  <c r="AY92" i="2" s="1"/>
  <c r="AP60" i="2"/>
  <c r="AO60" i="2"/>
  <c r="AP43" i="2"/>
  <c r="AO43" i="2"/>
  <c r="AX43" i="2" s="1"/>
  <c r="AP23" i="2"/>
  <c r="AO23" i="2"/>
  <c r="AP19" i="2"/>
  <c r="AO19" i="2"/>
  <c r="AP12" i="2"/>
  <c r="AO12" i="2"/>
  <c r="AX12" i="2" s="1"/>
  <c r="AP5" i="2"/>
  <c r="AO5" i="2"/>
  <c r="AP189" i="2"/>
  <c r="AO189" i="2"/>
  <c r="AP184" i="2"/>
  <c r="AO184" i="2"/>
  <c r="AP160" i="2"/>
  <c r="AO160" i="2"/>
  <c r="AP141" i="2"/>
  <c r="AO141" i="2"/>
  <c r="AP136" i="2"/>
  <c r="AO136" i="2"/>
  <c r="AP109" i="2"/>
  <c r="AO109" i="2"/>
  <c r="AP95" i="2"/>
  <c r="AO95" i="2"/>
  <c r="AP91" i="2"/>
  <c r="AO91" i="2"/>
  <c r="AP87" i="2"/>
  <c r="AO87" i="2"/>
  <c r="AX87" i="2" s="1"/>
  <c r="AP83" i="2"/>
  <c r="AO83" i="2"/>
  <c r="AP59" i="2"/>
  <c r="AO59" i="2"/>
  <c r="AX59" i="2" s="1"/>
  <c r="AO49" i="2"/>
  <c r="AP49" i="2"/>
  <c r="AO36" i="2"/>
  <c r="AP36" i="2"/>
  <c r="AP11" i="2"/>
  <c r="AO11" i="2"/>
  <c r="AO197" i="2"/>
  <c r="AP197" i="2"/>
  <c r="AO192" i="2"/>
  <c r="AP192" i="2"/>
  <c r="AO165" i="2"/>
  <c r="AP165" i="2"/>
  <c r="AO144" i="2"/>
  <c r="AP144" i="2"/>
  <c r="AO117" i="2"/>
  <c r="AP117" i="2"/>
  <c r="AO112" i="2"/>
  <c r="AP112" i="2"/>
  <c r="AP76" i="2"/>
  <c r="AO76" i="2"/>
  <c r="AP35" i="2"/>
  <c r="AO35" i="2"/>
  <c r="AP7" i="2"/>
  <c r="AO7" i="2"/>
  <c r="AX7" i="2" s="1"/>
  <c r="AO201" i="2"/>
  <c r="AP40" i="4"/>
  <c r="AP43" i="4"/>
  <c r="I209" i="4"/>
  <c r="J212" i="4"/>
  <c r="AO37" i="4"/>
  <c r="AP37" i="4"/>
  <c r="AP47" i="4"/>
  <c r="AO47" i="4"/>
  <c r="AO60" i="4"/>
  <c r="AP60" i="4"/>
  <c r="AO19" i="4"/>
  <c r="AP48" i="4"/>
  <c r="AO48" i="4"/>
  <c r="AP83" i="4"/>
  <c r="AO83" i="4"/>
  <c r="AJ8" i="4"/>
  <c r="AK8" i="4" s="1"/>
  <c r="AL8" i="4" s="1"/>
  <c r="AJ17" i="4"/>
  <c r="AK17" i="4" s="1"/>
  <c r="AL17" i="4" s="1"/>
  <c r="AT25" i="4"/>
  <c r="AU25" i="4" s="1"/>
  <c r="AV25" i="4" s="1"/>
  <c r="AJ33" i="4"/>
  <c r="AK33" i="4" s="1"/>
  <c r="AL33" i="4" s="1"/>
  <c r="AJ40" i="4"/>
  <c r="AK40" i="4" s="1"/>
  <c r="AL40" i="4" s="1"/>
  <c r="AT43" i="4"/>
  <c r="AU43" i="4" s="1"/>
  <c r="AV43" i="4" s="1"/>
  <c r="AJ74" i="4"/>
  <c r="AK74" i="4" s="1"/>
  <c r="AL74" i="4" s="1"/>
  <c r="AJ19" i="4"/>
  <c r="AK19" i="4" s="1"/>
  <c r="AL19" i="4" s="1"/>
  <c r="AJ35" i="4"/>
  <c r="AK35" i="4" s="1"/>
  <c r="AL35" i="4" s="1"/>
  <c r="AQ135" i="4"/>
  <c r="AR135" i="4" s="1"/>
  <c r="AS135" i="4" s="1"/>
  <c r="AQ67" i="4"/>
  <c r="AR67" i="4" s="1"/>
  <c r="AQ123" i="4"/>
  <c r="AR123" i="4" s="1"/>
  <c r="AS123" i="4" s="1"/>
  <c r="AQ69" i="4"/>
  <c r="AR69" i="4" s="1"/>
  <c r="AS69" i="4" s="1"/>
  <c r="AQ105" i="4"/>
  <c r="AR105" i="4" s="1"/>
  <c r="AT190" i="4"/>
  <c r="AU190" i="4" s="1"/>
  <c r="AV190" i="4" s="1"/>
  <c r="AJ182" i="4"/>
  <c r="AK182" i="4" s="1"/>
  <c r="AL182" i="4" s="1"/>
  <c r="AQ189" i="4"/>
  <c r="AR189" i="4" s="1"/>
  <c r="AS189" i="4" s="1"/>
  <c r="AO188" i="2"/>
  <c r="AO204" i="2"/>
  <c r="AO193" i="2"/>
  <c r="AO4" i="2"/>
  <c r="AP14" i="4"/>
  <c r="AO14" i="4"/>
  <c r="AP39" i="4"/>
  <c r="AO39" i="4"/>
  <c r="AO45" i="4"/>
  <c r="AP45" i="4"/>
  <c r="AO97" i="4"/>
  <c r="AP97" i="4"/>
  <c r="AT94" i="2"/>
  <c r="AU94" i="2" s="1"/>
  <c r="AV94" i="2" s="1"/>
  <c r="AT23" i="2"/>
  <c r="AU23" i="2" s="1"/>
  <c r="AV23" i="2" s="1"/>
  <c r="AJ19" i="2"/>
  <c r="AK19" i="2" s="1"/>
  <c r="AL19" i="2" s="1"/>
  <c r="AJ23" i="2"/>
  <c r="AK23" i="2" s="1"/>
  <c r="AL23" i="2" s="1"/>
  <c r="AQ148" i="2"/>
  <c r="AR148" i="2" s="1"/>
  <c r="AS148" i="2" s="1"/>
  <c r="AQ96" i="2"/>
  <c r="AR96" i="2" s="1"/>
  <c r="AS96" i="2" s="1"/>
  <c r="AT4" i="2"/>
  <c r="AU4" i="2" s="1"/>
  <c r="AV4" i="2" s="1"/>
  <c r="AT145" i="2"/>
  <c r="AU145" i="2" s="1"/>
  <c r="AV145" i="2" s="1"/>
  <c r="AT97" i="2"/>
  <c r="AU97" i="2" s="1"/>
  <c r="AV97" i="2" s="1"/>
  <c r="AT45" i="2"/>
  <c r="AU45" i="2" s="1"/>
  <c r="AV45" i="2" s="1"/>
  <c r="AQ207" i="2"/>
  <c r="AR207" i="2" s="1"/>
  <c r="AS207" i="2" s="1"/>
  <c r="AQ147" i="2"/>
  <c r="AR147" i="2" s="1"/>
  <c r="AS147" i="2" s="1"/>
  <c r="AQ99" i="2"/>
  <c r="AR99" i="2" s="1"/>
  <c r="AS99" i="2" s="1"/>
  <c r="AQ83" i="2"/>
  <c r="AR83" i="2" s="1"/>
  <c r="AS83" i="2" s="1"/>
  <c r="AT148" i="2"/>
  <c r="AU148" i="2" s="1"/>
  <c r="AV148" i="2" s="1"/>
  <c r="AT202" i="4"/>
  <c r="AU202" i="4" s="1"/>
  <c r="AV202" i="4" s="1"/>
  <c r="AT80" i="2"/>
  <c r="AU80" i="2" s="1"/>
  <c r="AV80" i="2" s="1"/>
  <c r="AT56" i="2"/>
  <c r="AU56" i="2" s="1"/>
  <c r="AV56" i="2" s="1"/>
  <c r="AJ78" i="4"/>
  <c r="AK78" i="4" s="1"/>
  <c r="AL78" i="4" s="1"/>
  <c r="AJ51" i="4"/>
  <c r="AK51" i="4" s="1"/>
  <c r="AL51" i="4" s="1"/>
  <c r="AJ23" i="4"/>
  <c r="AK23" i="4" s="1"/>
  <c r="AL23" i="4" s="1"/>
  <c r="AJ45" i="4"/>
  <c r="AK45" i="4" s="1"/>
  <c r="AL45" i="4" s="1"/>
  <c r="AT54" i="4"/>
  <c r="AU54" i="4" s="1"/>
  <c r="AV54" i="4" s="1"/>
  <c r="AT79" i="4"/>
  <c r="AU79" i="4" s="1"/>
  <c r="AV79" i="4" s="1"/>
  <c r="AT40" i="4"/>
  <c r="AU40" i="4" s="1"/>
  <c r="AJ62" i="4"/>
  <c r="AK62" i="4" s="1"/>
  <c r="AL62" i="4" s="1"/>
  <c r="AT67" i="4"/>
  <c r="AU67" i="4" s="1"/>
  <c r="AV67" i="4" s="1"/>
  <c r="AQ52" i="4"/>
  <c r="AR52" i="4" s="1"/>
  <c r="AS52" i="4" s="1"/>
  <c r="AQ62" i="4"/>
  <c r="AR62" i="4" s="1"/>
  <c r="AS62" i="4" s="1"/>
  <c r="AP23" i="4"/>
  <c r="AO23" i="4"/>
  <c r="AO113" i="4"/>
  <c r="AP113" i="4"/>
  <c r="W41" i="5"/>
  <c r="W73" i="5"/>
  <c r="W105" i="5"/>
  <c r="W169" i="5"/>
  <c r="X16" i="5"/>
  <c r="X20" i="5"/>
  <c r="X36" i="5"/>
  <c r="X48" i="5"/>
  <c r="X52" i="5"/>
  <c r="X68" i="5"/>
  <c r="X80" i="5"/>
  <c r="X84" i="5"/>
  <c r="X100" i="5"/>
  <c r="X112" i="5"/>
  <c r="X116" i="5"/>
  <c r="X132" i="5"/>
  <c r="R147" i="5"/>
  <c r="Q147" i="5"/>
  <c r="R139" i="5"/>
  <c r="Q139" i="5"/>
  <c r="W175" i="5"/>
  <c r="R184" i="5"/>
  <c r="R192" i="5"/>
  <c r="T192" i="5" s="1"/>
  <c r="R204" i="5"/>
  <c r="P122" i="5"/>
  <c r="P90" i="5"/>
  <c r="P33" i="5"/>
  <c r="P16" i="5"/>
  <c r="P4" i="5"/>
  <c r="S170" i="5"/>
  <c r="P13" i="5"/>
  <c r="P29" i="5"/>
  <c r="P45" i="5"/>
  <c r="P61" i="5"/>
  <c r="P77" i="5"/>
  <c r="P93" i="5"/>
  <c r="P109" i="5"/>
  <c r="P141" i="5"/>
  <c r="P157" i="5"/>
  <c r="P173" i="5"/>
  <c r="P189" i="5"/>
  <c r="P205" i="5"/>
  <c r="P158" i="5"/>
  <c r="P19" i="5"/>
  <c r="P51" i="5"/>
  <c r="P67" i="5"/>
  <c r="P147" i="5"/>
  <c r="P163" i="5"/>
  <c r="P179" i="5"/>
  <c r="P8" i="5"/>
  <c r="P24" i="5"/>
  <c r="P40" i="5"/>
  <c r="P56" i="5"/>
  <c r="P72" i="5"/>
  <c r="P88" i="5"/>
  <c r="P104" i="5"/>
  <c r="P120" i="5"/>
  <c r="P136" i="5"/>
  <c r="P152" i="5"/>
  <c r="P168" i="5"/>
  <c r="P184" i="5"/>
  <c r="P200" i="5"/>
  <c r="AL141" i="2"/>
  <c r="AL73" i="2"/>
  <c r="AL137" i="2"/>
  <c r="AL4" i="2"/>
  <c r="AL181" i="2"/>
  <c r="AQ97" i="2"/>
  <c r="AR97" i="2" s="1"/>
  <c r="AS97" i="2" s="1"/>
  <c r="AQ168" i="2"/>
  <c r="AR168" i="2" s="1"/>
  <c r="AS168" i="2" s="1"/>
  <c r="AQ152" i="2"/>
  <c r="AR152" i="2" s="1"/>
  <c r="AS152" i="2" s="1"/>
  <c r="AQ104" i="2"/>
  <c r="AR104" i="2" s="1"/>
  <c r="AS104" i="2" s="1"/>
  <c r="AT149" i="2"/>
  <c r="AU149" i="2" s="1"/>
  <c r="AV149" i="2" s="1"/>
  <c r="AT133" i="2"/>
  <c r="AU133" i="2" s="1"/>
  <c r="AV133" i="2" s="1"/>
  <c r="AT117" i="2"/>
  <c r="AU117" i="2" s="1"/>
  <c r="AV117" i="2" s="1"/>
  <c r="AT101" i="2"/>
  <c r="AU101" i="2" s="1"/>
  <c r="AV101" i="2" s="1"/>
  <c r="AQ151" i="2"/>
  <c r="AR151" i="2" s="1"/>
  <c r="AS151" i="2" s="1"/>
  <c r="AQ135" i="2"/>
  <c r="AR135" i="2" s="1"/>
  <c r="AS135" i="2" s="1"/>
  <c r="AQ119" i="2"/>
  <c r="AR119" i="2" s="1"/>
  <c r="AS119" i="2" s="1"/>
  <c r="AQ103" i="2"/>
  <c r="AR103" i="2" s="1"/>
  <c r="AS103" i="2" s="1"/>
  <c r="AQ23" i="2"/>
  <c r="AR23" i="2" s="1"/>
  <c r="AS23" i="2" s="1"/>
  <c r="AT124" i="2"/>
  <c r="AU124" i="2" s="1"/>
  <c r="AV124" i="2" s="1"/>
  <c r="AT92" i="2"/>
  <c r="AU92" i="2" s="1"/>
  <c r="AV92" i="2" s="1"/>
  <c r="AT22" i="4"/>
  <c r="AU22" i="4" s="1"/>
  <c r="AV22" i="4" s="1"/>
  <c r="AQ7" i="4"/>
  <c r="AR7" i="4" s="1"/>
  <c r="AT89" i="4"/>
  <c r="AU89" i="4" s="1"/>
  <c r="AV89" i="4" s="1"/>
  <c r="AT115" i="4"/>
  <c r="AU115" i="4" s="1"/>
  <c r="AV115" i="4" s="1"/>
  <c r="AJ57" i="4"/>
  <c r="AK57" i="4" s="1"/>
  <c r="AL57" i="4" s="1"/>
  <c r="AQ97" i="4"/>
  <c r="AR97" i="4" s="1"/>
  <c r="AT116" i="4"/>
  <c r="AU116" i="4" s="1"/>
  <c r="AV116" i="4" s="1"/>
  <c r="AT91" i="4"/>
  <c r="AU91" i="4" s="1"/>
  <c r="AV91" i="4" s="1"/>
  <c r="AQ127" i="4"/>
  <c r="AR127" i="4" s="1"/>
  <c r="AQ133" i="4"/>
  <c r="AR133" i="4" s="1"/>
  <c r="AQ49" i="4"/>
  <c r="AR49" i="4" s="1"/>
  <c r="AJ88" i="4"/>
  <c r="AK88" i="4" s="1"/>
  <c r="AL88" i="4" s="1"/>
  <c r="AQ108" i="4"/>
  <c r="AR108" i="4" s="1"/>
  <c r="AT132" i="4"/>
  <c r="AU132" i="4" s="1"/>
  <c r="AV132" i="4" s="1"/>
  <c r="AQ150" i="4"/>
  <c r="AR150" i="4" s="1"/>
  <c r="AQ202" i="4"/>
  <c r="AR202" i="4" s="1"/>
  <c r="AT192" i="2"/>
  <c r="AU192" i="2" s="1"/>
  <c r="AV192" i="2" s="1"/>
  <c r="AT144" i="2"/>
  <c r="AU144" i="2" s="1"/>
  <c r="AV144" i="2" s="1"/>
  <c r="AT96" i="2"/>
  <c r="AU96" i="2" s="1"/>
  <c r="AV96" i="2" s="1"/>
  <c r="AJ86" i="4"/>
  <c r="AK86" i="4" s="1"/>
  <c r="AL86" i="4" s="1"/>
  <c r="AJ7" i="4"/>
  <c r="AK7" i="4" s="1"/>
  <c r="AL7" i="4" s="1"/>
  <c r="AT28" i="4"/>
  <c r="AU28" i="4" s="1"/>
  <c r="AV28" i="4" s="1"/>
  <c r="AT101" i="4"/>
  <c r="AU101" i="4" s="1"/>
  <c r="AV101" i="4" s="1"/>
  <c r="AT139" i="4"/>
  <c r="AU139" i="4" s="1"/>
  <c r="AV139" i="4" s="1"/>
  <c r="AJ97" i="4"/>
  <c r="AK97" i="4" s="1"/>
  <c r="AL97" i="4" s="1"/>
  <c r="AJ113" i="4"/>
  <c r="AK113" i="4" s="1"/>
  <c r="AL113" i="4" s="1"/>
  <c r="AJ126" i="4"/>
  <c r="AK126" i="4" s="1"/>
  <c r="AL126" i="4" s="1"/>
  <c r="AJ90" i="4"/>
  <c r="AK90" i="4" s="1"/>
  <c r="AL90" i="4" s="1"/>
  <c r="AT100" i="4"/>
  <c r="AU100" i="4" s="1"/>
  <c r="AV100" i="4" s="1"/>
  <c r="AQ114" i="4"/>
  <c r="AR114" i="4" s="1"/>
  <c r="AJ123" i="4"/>
  <c r="AK123" i="4" s="1"/>
  <c r="AL123" i="4" s="1"/>
  <c r="AQ128" i="4"/>
  <c r="AR128" i="4" s="1"/>
  <c r="AQ132" i="4"/>
  <c r="AR132" i="4" s="1"/>
  <c r="AQ207" i="4"/>
  <c r="AR207" i="4" s="1"/>
  <c r="AQ208" i="2"/>
  <c r="AR208" i="2" s="1"/>
  <c r="AS208" i="2" s="1"/>
  <c r="AQ192" i="2"/>
  <c r="AR192" i="2" s="1"/>
  <c r="AS192" i="2" s="1"/>
  <c r="AQ144" i="2"/>
  <c r="AR144" i="2" s="1"/>
  <c r="AS144" i="2" s="1"/>
  <c r="AQ128" i="2"/>
  <c r="AR128" i="2" s="1"/>
  <c r="AS128" i="2" s="1"/>
  <c r="AT173" i="2"/>
  <c r="AU173" i="2" s="1"/>
  <c r="AV173" i="2" s="1"/>
  <c r="AT157" i="2"/>
  <c r="AU157" i="2" s="1"/>
  <c r="AV157" i="2" s="1"/>
  <c r="AT141" i="2"/>
  <c r="AU141" i="2" s="1"/>
  <c r="AV141" i="2" s="1"/>
  <c r="AQ143" i="2"/>
  <c r="AR143" i="2" s="1"/>
  <c r="AS143" i="2" s="1"/>
  <c r="AQ127" i="2"/>
  <c r="AR127" i="2" s="1"/>
  <c r="AS127" i="2" s="1"/>
  <c r="AQ111" i="2"/>
  <c r="AR111" i="2" s="1"/>
  <c r="AS111" i="2" s="1"/>
  <c r="AQ95" i="2"/>
  <c r="AR95" i="2" s="1"/>
  <c r="AS95" i="2" s="1"/>
  <c r="AT140" i="2"/>
  <c r="AU140" i="2" s="1"/>
  <c r="AV140" i="2" s="1"/>
  <c r="AT108" i="2"/>
  <c r="AU108" i="2" s="1"/>
  <c r="AV108" i="2" s="1"/>
  <c r="AT68" i="2"/>
  <c r="AU68" i="2" s="1"/>
  <c r="AV68" i="2" s="1"/>
  <c r="AT60" i="2"/>
  <c r="AU60" i="2" s="1"/>
  <c r="AV60" i="2" s="1"/>
  <c r="AQ12" i="4"/>
  <c r="AR12" i="4" s="1"/>
  <c r="AJ100" i="4"/>
  <c r="AK100" i="4" s="1"/>
  <c r="AL100" i="4" s="1"/>
  <c r="AJ129" i="4"/>
  <c r="AK129" i="4" s="1"/>
  <c r="AL129" i="4" s="1"/>
  <c r="AJ103" i="4"/>
  <c r="AK103" i="4" s="1"/>
  <c r="AL103" i="4" s="1"/>
  <c r="AJ120" i="4"/>
  <c r="AK120" i="4" s="1"/>
  <c r="AL120" i="4" s="1"/>
  <c r="AJ77" i="4"/>
  <c r="AK77" i="4" s="1"/>
  <c r="AL77" i="4" s="1"/>
  <c r="AQ85" i="4"/>
  <c r="AR85" i="4" s="1"/>
  <c r="AQ113" i="4"/>
  <c r="AR113" i="4" s="1"/>
  <c r="AT127" i="4"/>
  <c r="AU127" i="4" s="1"/>
  <c r="AV127" i="4" s="1"/>
  <c r="AJ154" i="4"/>
  <c r="AK154" i="4" s="1"/>
  <c r="AL154" i="4" s="1"/>
  <c r="AT207" i="4"/>
  <c r="AU207" i="4" s="1"/>
  <c r="AV207" i="4" s="1"/>
  <c r="AT113" i="2"/>
  <c r="AU113" i="2" s="1"/>
  <c r="AV113" i="2" s="1"/>
  <c r="AQ131" i="2"/>
  <c r="AR131" i="2" s="1"/>
  <c r="AS131" i="2" s="1"/>
  <c r="AQ115" i="2"/>
  <c r="AR115" i="2" s="1"/>
  <c r="AS115" i="2" s="1"/>
  <c r="AT116" i="2"/>
  <c r="AU116" i="2" s="1"/>
  <c r="AV116" i="2" s="1"/>
  <c r="AT84" i="4"/>
  <c r="AU84" i="4" s="1"/>
  <c r="AV84" i="4" s="1"/>
  <c r="AJ99" i="4"/>
  <c r="AK99" i="4" s="1"/>
  <c r="AL99" i="4" s="1"/>
  <c r="AQ119" i="4"/>
  <c r="AR119" i="4" s="1"/>
  <c r="AJ132" i="4"/>
  <c r="AK132" i="4" s="1"/>
  <c r="AL132" i="4" s="1"/>
  <c r="AQ102" i="4"/>
  <c r="AR102" i="4" s="1"/>
  <c r="AT122" i="4"/>
  <c r="AU122" i="4" s="1"/>
  <c r="AV122" i="4" s="1"/>
  <c r="AT95" i="4"/>
  <c r="AU95" i="4" s="1"/>
  <c r="AV95" i="4" s="1"/>
  <c r="AJ114" i="4"/>
  <c r="AK114" i="4" s="1"/>
  <c r="AL114" i="4" s="1"/>
  <c r="AQ131" i="4"/>
  <c r="AR131" i="4" s="1"/>
  <c r="AJ48" i="4"/>
  <c r="AK48" i="4" s="1"/>
  <c r="AL48" i="4" s="1"/>
  <c r="AT82" i="4"/>
  <c r="AU82" i="4" s="1"/>
  <c r="AV82" i="4" s="1"/>
  <c r="AT142" i="4"/>
  <c r="AU142" i="4" s="1"/>
  <c r="AV142" i="4" s="1"/>
  <c r="AJ141" i="4"/>
  <c r="AK141" i="4" s="1"/>
  <c r="AL141" i="4" s="1"/>
  <c r="AQ139" i="4"/>
  <c r="AR139" i="4" s="1"/>
  <c r="AT168" i="2"/>
  <c r="AU168" i="2" s="1"/>
  <c r="AV168" i="2" s="1"/>
  <c r="AT152" i="2"/>
  <c r="AU152" i="2" s="1"/>
  <c r="AV152" i="2" s="1"/>
  <c r="AT136" i="2"/>
  <c r="AU136" i="2" s="1"/>
  <c r="AV136" i="2" s="1"/>
  <c r="AT120" i="2"/>
  <c r="AU120" i="2" s="1"/>
  <c r="AV120" i="2" s="1"/>
  <c r="AT104" i="2"/>
  <c r="AU104" i="2" s="1"/>
  <c r="AV104" i="2" s="1"/>
  <c r="AT88" i="2"/>
  <c r="AU88" i="2" s="1"/>
  <c r="AV88" i="2" s="1"/>
  <c r="AJ26" i="4"/>
  <c r="AK26" i="4" s="1"/>
  <c r="AL26" i="4" s="1"/>
  <c r="AT11" i="4"/>
  <c r="AU11" i="4" s="1"/>
  <c r="AV11" i="4" s="1"/>
  <c r="AT72" i="4"/>
  <c r="AU72" i="4" s="1"/>
  <c r="AV72" i="4" s="1"/>
  <c r="AT45" i="4"/>
  <c r="AU45" i="4" s="1"/>
  <c r="AV45" i="4" s="1"/>
  <c r="AT48" i="4"/>
  <c r="AU48" i="4" s="1"/>
  <c r="AV48" i="4" s="1"/>
  <c r="AJ75" i="4"/>
  <c r="AK75" i="4" s="1"/>
  <c r="AL75" i="4" s="1"/>
  <c r="AJ6" i="4"/>
  <c r="AK6" i="4" s="1"/>
  <c r="AL6" i="4" s="1"/>
  <c r="AQ11" i="4"/>
  <c r="AR11" i="4" s="1"/>
  <c r="AT21" i="4"/>
  <c r="AU21" i="4" s="1"/>
  <c r="AQ28" i="4"/>
  <c r="AR28" i="4" s="1"/>
  <c r="AT42" i="4"/>
  <c r="AU42" i="4" s="1"/>
  <c r="AJ53" i="4"/>
  <c r="AK53" i="4" s="1"/>
  <c r="AL53" i="4" s="1"/>
  <c r="AT65" i="4"/>
  <c r="AU65" i="4" s="1"/>
  <c r="AV65" i="4" s="1"/>
  <c r="AT76" i="4"/>
  <c r="AU76" i="4" s="1"/>
  <c r="AV76" i="4" s="1"/>
  <c r="AT87" i="4"/>
  <c r="AU87" i="4" s="1"/>
  <c r="AV87" i="4" s="1"/>
  <c r="AQ26" i="4"/>
  <c r="AR26" i="4" s="1"/>
  <c r="AJ34" i="4"/>
  <c r="AK34" i="4" s="1"/>
  <c r="AL34" i="4" s="1"/>
  <c r="AQ38" i="4"/>
  <c r="AR38" i="4" s="1"/>
  <c r="AQ43" i="4"/>
  <c r="AR43" i="4" s="1"/>
  <c r="AT55" i="4"/>
  <c r="AU55" i="4" s="1"/>
  <c r="AV55" i="4" s="1"/>
  <c r="AJ79" i="4"/>
  <c r="AK79" i="4" s="1"/>
  <c r="AL79" i="4" s="1"/>
  <c r="AT59" i="4"/>
  <c r="AU59" i="4" s="1"/>
  <c r="AV59" i="4" s="1"/>
  <c r="AJ67" i="4"/>
  <c r="AK67" i="4" s="1"/>
  <c r="AL67" i="4" s="1"/>
  <c r="AT77" i="4"/>
  <c r="AU77" i="4" s="1"/>
  <c r="AV77" i="4" s="1"/>
  <c r="AT93" i="4"/>
  <c r="AU93" i="4" s="1"/>
  <c r="AV93" i="4" s="1"/>
  <c r="AT99" i="4"/>
  <c r="AU99" i="4" s="1"/>
  <c r="AV99" i="4" s="1"/>
  <c r="AT108" i="4"/>
  <c r="AU108" i="4" s="1"/>
  <c r="AV108" i="4" s="1"/>
  <c r="AT112" i="4"/>
  <c r="AU112" i="4" s="1"/>
  <c r="AV112" i="4" s="1"/>
  <c r="AQ118" i="4"/>
  <c r="AR118" i="4" s="1"/>
  <c r="AQ125" i="4"/>
  <c r="AR125" i="4" s="1"/>
  <c r="AJ133" i="4"/>
  <c r="AK133" i="4" s="1"/>
  <c r="AL133" i="4" s="1"/>
  <c r="AT136" i="4"/>
  <c r="AU136" i="4" s="1"/>
  <c r="AJ47" i="4"/>
  <c r="AK47" i="4" s="1"/>
  <c r="AL47" i="4" s="1"/>
  <c r="AQ59" i="4"/>
  <c r="AR59" i="4" s="1"/>
  <c r="AQ65" i="4"/>
  <c r="AR65" i="4" s="1"/>
  <c r="AJ68" i="4"/>
  <c r="AK68" i="4" s="1"/>
  <c r="AL68" i="4" s="1"/>
  <c r="AQ70" i="4"/>
  <c r="AR70" i="4" s="1"/>
  <c r="AQ78" i="4"/>
  <c r="AR78" i="4" s="1"/>
  <c r="AQ86" i="4"/>
  <c r="AR86" i="4" s="1"/>
  <c r="AQ94" i="4"/>
  <c r="AR94" i="4" s="1"/>
  <c r="AT98" i="4"/>
  <c r="AU98" i="4" s="1"/>
  <c r="AV98" i="4" s="1"/>
  <c r="AJ105" i="4"/>
  <c r="AK105" i="4" s="1"/>
  <c r="AL105" i="4" s="1"/>
  <c r="AJ110" i="4"/>
  <c r="AK110" i="4" s="1"/>
  <c r="AL110" i="4" s="1"/>
  <c r="AT119" i="4"/>
  <c r="AU119" i="4" s="1"/>
  <c r="AV119" i="4" s="1"/>
  <c r="AJ125" i="4"/>
  <c r="AK125" i="4" s="1"/>
  <c r="AL125" i="4" s="1"/>
  <c r="AT130" i="4"/>
  <c r="AU130" i="4" s="1"/>
  <c r="AV130" i="4" s="1"/>
  <c r="AT88" i="4"/>
  <c r="AU88" i="4" s="1"/>
  <c r="AV88" i="4" s="1"/>
  <c r="AT92" i="4"/>
  <c r="AU92" i="4" s="1"/>
  <c r="AV92" i="4" s="1"/>
  <c r="AT97" i="4"/>
  <c r="AU97" i="4" s="1"/>
  <c r="AV97" i="4" s="1"/>
  <c r="AT103" i="4"/>
  <c r="AU103" i="4" s="1"/>
  <c r="AV103" i="4" s="1"/>
  <c r="AJ111" i="4"/>
  <c r="AK111" i="4" s="1"/>
  <c r="AL111" i="4" s="1"/>
  <c r="AQ115" i="4"/>
  <c r="AR115" i="4" s="1"/>
  <c r="AQ122" i="4"/>
  <c r="AR122" i="4" s="1"/>
  <c r="AQ126" i="4"/>
  <c r="AR126" i="4" s="1"/>
  <c r="AQ130" i="4"/>
  <c r="AR130" i="4" s="1"/>
  <c r="AT50" i="4"/>
  <c r="AU50" i="4" s="1"/>
  <c r="AQ53" i="4"/>
  <c r="AR53" i="4" s="1"/>
  <c r="AQ55" i="4"/>
  <c r="AR55" i="4" s="1"/>
  <c r="AQ61" i="4"/>
  <c r="AR61" i="4" s="1"/>
  <c r="AJ64" i="4"/>
  <c r="AK64" i="4" s="1"/>
  <c r="AL64" i="4" s="1"/>
  <c r="AQ66" i="4"/>
  <c r="AR66" i="4" s="1"/>
  <c r="AT70" i="4"/>
  <c r="AU70" i="4" s="1"/>
  <c r="AV70" i="4" s="1"/>
  <c r="AQ73" i="4"/>
  <c r="AR73" i="4" s="1"/>
  <c r="AJ76" i="4"/>
  <c r="AK76" i="4" s="1"/>
  <c r="AL76" i="4" s="1"/>
  <c r="AQ79" i="4"/>
  <c r="AR79" i="4" s="1"/>
  <c r="AJ81" i="4"/>
  <c r="AK81" i="4" s="1"/>
  <c r="AL81" i="4" s="1"/>
  <c r="AQ84" i="4"/>
  <c r="AR84" i="4" s="1"/>
  <c r="AT86" i="4"/>
  <c r="AU86" i="4" s="1"/>
  <c r="AV86" i="4" s="1"/>
  <c r="AQ89" i="4"/>
  <c r="AR89" i="4" s="1"/>
  <c r="AQ91" i="4"/>
  <c r="AR91" i="4" s="1"/>
  <c r="AQ92" i="4"/>
  <c r="AR92" i="4" s="1"/>
  <c r="AQ101" i="4"/>
  <c r="AR101" i="4" s="1"/>
  <c r="AQ103" i="4"/>
  <c r="AR103" i="4" s="1"/>
  <c r="AQ104" i="4"/>
  <c r="AR104" i="4" s="1"/>
  <c r="AQ110" i="4"/>
  <c r="AR110" i="4" s="1"/>
  <c r="AT118" i="4"/>
  <c r="AU118" i="4" s="1"/>
  <c r="AV118" i="4" s="1"/>
  <c r="AT123" i="4"/>
  <c r="AU123" i="4" s="1"/>
  <c r="AJ136" i="4"/>
  <c r="AK136" i="4" s="1"/>
  <c r="AL136" i="4" s="1"/>
  <c r="AJ138" i="4"/>
  <c r="AK138" i="4" s="1"/>
  <c r="AL138" i="4" s="1"/>
  <c r="AT144" i="4"/>
  <c r="AU144" i="4" s="1"/>
  <c r="AV144" i="4" s="1"/>
  <c r="AQ162" i="4"/>
  <c r="AR162" i="4" s="1"/>
  <c r="AT173" i="4"/>
  <c r="AU173" i="4" s="1"/>
  <c r="AV173" i="4" s="1"/>
  <c r="AQ178" i="4"/>
  <c r="AR178" i="4" s="1"/>
  <c r="AJ193" i="4"/>
  <c r="AK193" i="4" s="1"/>
  <c r="AL193" i="4" s="1"/>
  <c r="AJ139" i="4"/>
  <c r="AK139" i="4" s="1"/>
  <c r="AL139" i="4" s="1"/>
  <c r="AJ144" i="4"/>
  <c r="AK144" i="4" s="1"/>
  <c r="AL144" i="4" s="1"/>
  <c r="AQ153" i="4"/>
  <c r="AR153" i="4" s="1"/>
  <c r="AJ156" i="4"/>
  <c r="AK156" i="4" s="1"/>
  <c r="AL156" i="4" s="1"/>
  <c r="AJ171" i="4"/>
  <c r="AK171" i="4" s="1"/>
  <c r="AL171" i="4" s="1"/>
  <c r="AJ185" i="4"/>
  <c r="AK185" i="4" s="1"/>
  <c r="AL185" i="4" s="1"/>
  <c r="AT150" i="4"/>
  <c r="AU150" i="4" s="1"/>
  <c r="AV150" i="4" s="1"/>
  <c r="AQ154" i="4"/>
  <c r="AR154" i="4" s="1"/>
  <c r="AJ183" i="4"/>
  <c r="AK183" i="4" s="1"/>
  <c r="AL183" i="4" s="1"/>
  <c r="AQ148" i="4"/>
  <c r="AR148" i="4" s="1"/>
  <c r="AJ205" i="4"/>
  <c r="AK205" i="4" s="1"/>
  <c r="AL205" i="4" s="1"/>
  <c r="AQ180" i="4"/>
  <c r="AR180" i="4" s="1"/>
  <c r="AP206" i="2"/>
  <c r="AO206" i="2"/>
  <c r="AP190" i="2"/>
  <c r="AO190" i="2"/>
  <c r="AP174" i="2"/>
  <c r="AO174" i="2"/>
  <c r="AP161" i="2"/>
  <c r="AO161" i="2"/>
  <c r="AX161" i="2" s="1"/>
  <c r="AO150" i="2"/>
  <c r="AP150" i="2"/>
  <c r="AP142" i="2"/>
  <c r="AO142" i="2"/>
  <c r="AP126" i="2"/>
  <c r="AO126" i="2"/>
  <c r="AX126" i="2" s="1"/>
  <c r="AP110" i="2"/>
  <c r="AO110" i="2"/>
  <c r="AX110" i="2" s="1"/>
  <c r="AO102" i="2"/>
  <c r="AP102" i="2"/>
  <c r="AQ145" i="4"/>
  <c r="AR145" i="4" s="1"/>
  <c r="AQ143" i="4"/>
  <c r="AR143" i="4" s="1"/>
  <c r="AT194" i="4"/>
  <c r="AU194" i="4" s="1"/>
  <c r="AV194" i="4" s="1"/>
  <c r="AQ175" i="4"/>
  <c r="AR175" i="4" s="1"/>
  <c r="AQ168" i="4"/>
  <c r="AR168" i="4" s="1"/>
  <c r="AJ163" i="4"/>
  <c r="AK163" i="4" s="1"/>
  <c r="AL163" i="4" s="1"/>
  <c r="AJ158" i="4"/>
  <c r="AK158" i="4" s="1"/>
  <c r="AL158" i="4" s="1"/>
  <c r="AJ150" i="4"/>
  <c r="AK150" i="4" s="1"/>
  <c r="AL150" i="4" s="1"/>
  <c r="AJ189" i="4"/>
  <c r="AK189" i="4" s="1"/>
  <c r="AL189" i="4" s="1"/>
  <c r="AJ184" i="4"/>
  <c r="AK184" i="4" s="1"/>
  <c r="AL184" i="4" s="1"/>
  <c r="AJ164" i="4"/>
  <c r="AK164" i="4" s="1"/>
  <c r="AL164" i="4" s="1"/>
  <c r="AJ159" i="4"/>
  <c r="AK159" i="4" s="1"/>
  <c r="AL159" i="4" s="1"/>
  <c r="AT154" i="4"/>
  <c r="AU154" i="4" s="1"/>
  <c r="AV154" i="4" s="1"/>
  <c r="AJ145" i="4"/>
  <c r="AK145" i="4" s="1"/>
  <c r="AL145" i="4" s="1"/>
  <c r="AT198" i="4"/>
  <c r="AU198" i="4" s="1"/>
  <c r="AV198" i="4" s="1"/>
  <c r="AT189" i="4"/>
  <c r="AU189" i="4" s="1"/>
  <c r="AJ180" i="4"/>
  <c r="AK180" i="4" s="1"/>
  <c r="AL180" i="4" s="1"/>
  <c r="AJ176" i="4"/>
  <c r="AK176" i="4" s="1"/>
  <c r="AL176" i="4" s="1"/>
  <c r="AQ171" i="4"/>
  <c r="AR171" i="4" s="1"/>
  <c r="AT163" i="4"/>
  <c r="AU163" i="4" s="1"/>
  <c r="AV163" i="4" s="1"/>
  <c r="AQ159" i="4"/>
  <c r="AR159" i="4" s="1"/>
  <c r="AT151" i="4"/>
  <c r="AU151" i="4" s="1"/>
  <c r="AV151" i="4" s="1"/>
  <c r="AT145" i="4"/>
  <c r="AU145" i="4" s="1"/>
  <c r="AV145" i="4" s="1"/>
  <c r="AT138" i="4"/>
  <c r="AU138" i="4" s="1"/>
  <c r="AV138" i="4" s="1"/>
  <c r="AJ134" i="4"/>
  <c r="AK134" i="4" s="1"/>
  <c r="AL134" i="4" s="1"/>
  <c r="AQ140" i="4"/>
  <c r="AR140" i="4" s="1"/>
  <c r="AQ129" i="4"/>
  <c r="AR129" i="4" s="1"/>
  <c r="AT124" i="4"/>
  <c r="AU124" i="4" s="1"/>
  <c r="AV124" i="4" s="1"/>
  <c r="AJ118" i="4"/>
  <c r="AK118" i="4" s="1"/>
  <c r="AL118" i="4" s="1"/>
  <c r="AQ112" i="4"/>
  <c r="AR112" i="4" s="1"/>
  <c r="AT106" i="4"/>
  <c r="AU106" i="4" s="1"/>
  <c r="AV106" i="4" s="1"/>
  <c r="AT102" i="4"/>
  <c r="AU102" i="4" s="1"/>
  <c r="AV102" i="4" s="1"/>
  <c r="AQ98" i="4"/>
  <c r="AR98" i="4" s="1"/>
  <c r="AJ96" i="4"/>
  <c r="AK96" i="4" s="1"/>
  <c r="AL96" i="4" s="1"/>
  <c r="AQ93" i="4"/>
  <c r="AR93" i="4" s="1"/>
  <c r="AT90" i="4"/>
  <c r="AU90" i="4" s="1"/>
  <c r="AV90" i="4" s="1"/>
  <c r="AT170" i="4"/>
  <c r="AU170" i="4" s="1"/>
  <c r="AT203" i="4"/>
  <c r="AU203" i="4" s="1"/>
  <c r="AV203" i="4" s="1"/>
  <c r="AQ208" i="4"/>
  <c r="AR208" i="4" s="1"/>
  <c r="AJ207" i="4"/>
  <c r="AK207" i="4" s="1"/>
  <c r="AL207" i="4" s="1"/>
  <c r="AT200" i="4"/>
  <c r="AU200" i="4" s="1"/>
  <c r="AV200" i="4" s="1"/>
  <c r="AQ196" i="4"/>
  <c r="AR196" i="4" s="1"/>
  <c r="AJ194" i="4"/>
  <c r="AK194" i="4" s="1"/>
  <c r="AL194" i="4" s="1"/>
  <c r="AQ191" i="4"/>
  <c r="AR191" i="4" s="1"/>
  <c r="AT188" i="4"/>
  <c r="AU188" i="4" s="1"/>
  <c r="AV188" i="4" s="1"/>
  <c r="AJ186" i="4"/>
  <c r="AK186" i="4" s="1"/>
  <c r="AL186" i="4" s="1"/>
  <c r="AJ179" i="4"/>
  <c r="AK179" i="4" s="1"/>
  <c r="AL179" i="4" s="1"/>
  <c r="AJ173" i="4"/>
  <c r="AK173" i="4" s="1"/>
  <c r="AL173" i="4" s="1"/>
  <c r="AJ165" i="4"/>
  <c r="AK165" i="4" s="1"/>
  <c r="AL165" i="4" s="1"/>
  <c r="AT191" i="4"/>
  <c r="AU191" i="4" s="1"/>
  <c r="AV191" i="4" s="1"/>
  <c r="AQ177" i="4"/>
  <c r="AR177" i="4" s="1"/>
  <c r="AQ173" i="4"/>
  <c r="AR173" i="4" s="1"/>
  <c r="AJ168" i="4"/>
  <c r="AK168" i="4" s="1"/>
  <c r="AL168" i="4" s="1"/>
  <c r="AJ162" i="4"/>
  <c r="AK162" i="4" s="1"/>
  <c r="AL162" i="4" s="1"/>
  <c r="AT157" i="4"/>
  <c r="AU157" i="4" s="1"/>
  <c r="AV157" i="4" s="1"/>
  <c r="AQ149" i="4"/>
  <c r="AR149" i="4" s="1"/>
  <c r="AQ147" i="4"/>
  <c r="AR147" i="4" s="1"/>
  <c r="AQ142" i="4"/>
  <c r="AR142" i="4" s="1"/>
  <c r="AJ196" i="4"/>
  <c r="AK196" i="4" s="1"/>
  <c r="AL196" i="4" s="1"/>
  <c r="AT166" i="4"/>
  <c r="AU166" i="4" s="1"/>
  <c r="AV166" i="4" s="1"/>
  <c r="AQ206" i="4"/>
  <c r="AR206" i="4" s="1"/>
  <c r="AQ198" i="4"/>
  <c r="AR198" i="4" s="1"/>
  <c r="AJ195" i="4"/>
  <c r="AK195" i="4" s="1"/>
  <c r="AL195" i="4" s="1"/>
  <c r="AT182" i="4"/>
  <c r="AU182" i="4" s="1"/>
  <c r="AV182" i="4" s="1"/>
  <c r="AQ179" i="4"/>
  <c r="AR179" i="4" s="1"/>
  <c r="AT205" i="4"/>
  <c r="AU205" i="4" s="1"/>
  <c r="AV205" i="4" s="1"/>
  <c r="AT199" i="4"/>
  <c r="AU199" i="4" s="1"/>
  <c r="AV199" i="4" s="1"/>
  <c r="AQ203" i="4"/>
  <c r="AR203" i="4" s="1"/>
  <c r="AJ199" i="4"/>
  <c r="AK199" i="4" s="1"/>
  <c r="AL199" i="4" s="1"/>
  <c r="AT192" i="4"/>
  <c r="AU192" i="4" s="1"/>
  <c r="AV192" i="4" s="1"/>
  <c r="AQ190" i="4"/>
  <c r="AR190" i="4" s="1"/>
  <c r="AJ187" i="4"/>
  <c r="AK187" i="4" s="1"/>
  <c r="AL187" i="4" s="1"/>
  <c r="AQ182" i="4"/>
  <c r="AR182" i="4" s="1"/>
  <c r="AJ174" i="4"/>
  <c r="AK174" i="4" s="1"/>
  <c r="AL174" i="4" s="1"/>
  <c r="AT168" i="4"/>
  <c r="AU168" i="4" s="1"/>
  <c r="AV168" i="4" s="1"/>
  <c r="AT165" i="4"/>
  <c r="AU165" i="4" s="1"/>
  <c r="AV165" i="4" s="1"/>
  <c r="AT193" i="4"/>
  <c r="AU193" i="4" s="1"/>
  <c r="AV193" i="4" s="1"/>
  <c r="AT179" i="4"/>
  <c r="AU179" i="4" s="1"/>
  <c r="AV179" i="4" s="1"/>
  <c r="AJ175" i="4"/>
  <c r="AK175" i="4" s="1"/>
  <c r="AL175" i="4" s="1"/>
  <c r="AT162" i="4"/>
  <c r="AU162" i="4" s="1"/>
  <c r="AV162" i="4" s="1"/>
  <c r="AQ151" i="4"/>
  <c r="AR151" i="4" s="1"/>
  <c r="AQ146" i="4"/>
  <c r="AR146" i="4" s="1"/>
  <c r="AQ144" i="4"/>
  <c r="AR144" i="4" s="1"/>
  <c r="AJ143" i="4"/>
  <c r="AK143" i="4" s="1"/>
  <c r="AL143" i="4" s="1"/>
  <c r="AJ197" i="4"/>
  <c r="AK197" i="4" s="1"/>
  <c r="AL197" i="4" s="1"/>
  <c r="AQ176" i="4"/>
  <c r="AR176" i="4" s="1"/>
  <c r="AQ169" i="4"/>
  <c r="AR169" i="4" s="1"/>
  <c r="AJ161" i="4"/>
  <c r="AK161" i="4" s="1"/>
  <c r="AL161" i="4" s="1"/>
  <c r="AJ155" i="4"/>
  <c r="AK155" i="4" s="1"/>
  <c r="AL155" i="4" s="1"/>
  <c r="AT152" i="4"/>
  <c r="AU152" i="4" s="1"/>
  <c r="AV152" i="4" s="1"/>
  <c r="AT197" i="4"/>
  <c r="AU197" i="4" s="1"/>
  <c r="AV197" i="4" s="1"/>
  <c r="AT186" i="4"/>
  <c r="AU186" i="4" s="1"/>
  <c r="AV186" i="4" s="1"/>
  <c r="AQ174" i="4"/>
  <c r="AR174" i="4" s="1"/>
  <c r="AJ166" i="4"/>
  <c r="AK166" i="4" s="1"/>
  <c r="AL166" i="4" s="1"/>
  <c r="AQ155" i="4"/>
  <c r="AR155" i="4" s="1"/>
  <c r="AJ149" i="4"/>
  <c r="AK149" i="4" s="1"/>
  <c r="AL149" i="4" s="1"/>
  <c r="AJ142" i="4"/>
  <c r="AK142" i="4" s="1"/>
  <c r="AL142" i="4" s="1"/>
  <c r="AQ138" i="4"/>
  <c r="AR138" i="4" s="1"/>
  <c r="AJ192" i="4"/>
  <c r="AK192" i="4" s="1"/>
  <c r="AL192" i="4" s="1"/>
  <c r="AT183" i="4"/>
  <c r="AU183" i="4" s="1"/>
  <c r="AV183" i="4" s="1"/>
  <c r="AT169" i="4"/>
  <c r="AU169" i="4" s="1"/>
  <c r="AV169" i="4" s="1"/>
  <c r="AQ164" i="4"/>
  <c r="AR164" i="4" s="1"/>
  <c r="AT155" i="4"/>
  <c r="AU155" i="4" s="1"/>
  <c r="AV155" i="4" s="1"/>
  <c r="AT148" i="4"/>
  <c r="AU148" i="4" s="1"/>
  <c r="AV148" i="4" s="1"/>
  <c r="AT143" i="4"/>
  <c r="AU143" i="4" s="1"/>
  <c r="AV143" i="4" s="1"/>
  <c r="AP202" i="2"/>
  <c r="AO202" i="2"/>
  <c r="AP186" i="2"/>
  <c r="AO186" i="2"/>
  <c r="AP170" i="2"/>
  <c r="AO170" i="2"/>
  <c r="AX170" i="2" s="1"/>
  <c r="AP154" i="2"/>
  <c r="AO154" i="2"/>
  <c r="AX154" i="2" s="1"/>
  <c r="AO149" i="2"/>
  <c r="AP149" i="2"/>
  <c r="AP138" i="2"/>
  <c r="AO138" i="2"/>
  <c r="AP122" i="2"/>
  <c r="AO122" i="2"/>
  <c r="AP106" i="2"/>
  <c r="AO106" i="2"/>
  <c r="AQ19" i="2"/>
  <c r="AR19" i="2" s="1"/>
  <c r="AS19" i="2" s="1"/>
  <c r="AT208" i="2"/>
  <c r="AU208" i="2" s="1"/>
  <c r="AV208" i="2" s="1"/>
  <c r="AT128" i="2"/>
  <c r="AU128" i="2" s="1"/>
  <c r="AV128" i="2" s="1"/>
  <c r="AT112" i="2"/>
  <c r="AU112" i="2" s="1"/>
  <c r="AV112" i="2" s="1"/>
  <c r="AJ22" i="4"/>
  <c r="AK22" i="4" s="1"/>
  <c r="AL22" i="4" s="1"/>
  <c r="AT83" i="4"/>
  <c r="AU83" i="4" s="1"/>
  <c r="AV83" i="4" s="1"/>
  <c r="AT53" i="4"/>
  <c r="AU53" i="4" s="1"/>
  <c r="AV53" i="4" s="1"/>
  <c r="AT12" i="4"/>
  <c r="AU12" i="4" s="1"/>
  <c r="AV12" i="4" s="1"/>
  <c r="AQ25" i="4"/>
  <c r="AR25" i="4" s="1"/>
  <c r="AT80" i="4"/>
  <c r="AU80" i="4" s="1"/>
  <c r="AT57" i="4"/>
  <c r="AU57" i="4" s="1"/>
  <c r="AV57" i="4" s="1"/>
  <c r="AJ11" i="4"/>
  <c r="AK11" i="4" s="1"/>
  <c r="AL11" i="4" s="1"/>
  <c r="AJ14" i="4"/>
  <c r="AK14" i="4" s="1"/>
  <c r="AL14" i="4" s="1"/>
  <c r="AT24" i="4"/>
  <c r="AU24" i="4" s="1"/>
  <c r="AJ28" i="4"/>
  <c r="AK28" i="4" s="1"/>
  <c r="AL28" i="4" s="1"/>
  <c r="AQ29" i="4"/>
  <c r="AR29" i="4" s="1"/>
  <c r="AQ34" i="4"/>
  <c r="AR34" i="4" s="1"/>
  <c r="AQ39" i="4"/>
  <c r="AR39" i="4" s="1"/>
  <c r="AT47" i="4"/>
  <c r="AU47" i="4" s="1"/>
  <c r="AT56" i="4"/>
  <c r="AU56" i="4" s="1"/>
  <c r="AT71" i="4"/>
  <c r="AU71" i="4" s="1"/>
  <c r="AV71" i="4" s="1"/>
  <c r="AJ82" i="4"/>
  <c r="AK82" i="4" s="1"/>
  <c r="AL82" i="4" s="1"/>
  <c r="AJ25" i="4"/>
  <c r="AK25" i="4" s="1"/>
  <c r="AL25" i="4" s="1"/>
  <c r="AT29" i="4"/>
  <c r="AU29" i="4" s="1"/>
  <c r="AV29" i="4" s="1"/>
  <c r="AJ37" i="4"/>
  <c r="AK37" i="4" s="1"/>
  <c r="AL37" i="4" s="1"/>
  <c r="AT41" i="4"/>
  <c r="AU41" i="4" s="1"/>
  <c r="AT49" i="4"/>
  <c r="AU49" i="4" s="1"/>
  <c r="AV49" i="4" s="1"/>
  <c r="AJ63" i="4"/>
  <c r="AK63" i="4" s="1"/>
  <c r="AL63" i="4" s="1"/>
  <c r="AJ58" i="4"/>
  <c r="AK58" i="4" s="1"/>
  <c r="AL58" i="4" s="1"/>
  <c r="AT64" i="4"/>
  <c r="AU64" i="4" s="1"/>
  <c r="AV64" i="4" s="1"/>
  <c r="AT69" i="4"/>
  <c r="AU69" i="4" s="1"/>
  <c r="AT85" i="4"/>
  <c r="AU85" i="4" s="1"/>
  <c r="AV85" i="4" s="1"/>
  <c r="AJ98" i="4"/>
  <c r="AK98" i="4" s="1"/>
  <c r="AL98" i="4" s="1"/>
  <c r="AT104" i="4"/>
  <c r="AU104" i="4" s="1"/>
  <c r="AV104" i="4" s="1"/>
  <c r="AT110" i="4"/>
  <c r="AU110" i="4" s="1"/>
  <c r="AV110" i="4" s="1"/>
  <c r="AT114" i="4"/>
  <c r="AU114" i="4" s="1"/>
  <c r="AV114" i="4" s="1"/>
  <c r="AT117" i="4"/>
  <c r="AU117" i="4" s="1"/>
  <c r="AV117" i="4" s="1"/>
  <c r="AJ124" i="4"/>
  <c r="AK124" i="4" s="1"/>
  <c r="AL124" i="4" s="1"/>
  <c r="AT129" i="4"/>
  <c r="AU129" i="4" s="1"/>
  <c r="AV129" i="4" s="1"/>
  <c r="AT140" i="4"/>
  <c r="AU140" i="4" s="1"/>
  <c r="AV140" i="4" s="1"/>
  <c r="AJ54" i="4"/>
  <c r="AK54" i="4" s="1"/>
  <c r="AL54" i="4" s="1"/>
  <c r="AT58" i="4"/>
  <c r="AU58" i="4" s="1"/>
  <c r="AV58" i="4" s="1"/>
  <c r="AJ65" i="4"/>
  <c r="AK65" i="4" s="1"/>
  <c r="AL65" i="4" s="1"/>
  <c r="AQ68" i="4"/>
  <c r="AR68" i="4" s="1"/>
  <c r="AQ74" i="4"/>
  <c r="AR74" i="4" s="1"/>
  <c r="AQ82" i="4"/>
  <c r="AR82" i="4" s="1"/>
  <c r="AQ90" i="4"/>
  <c r="AR90" i="4" s="1"/>
  <c r="AQ99" i="4"/>
  <c r="AR99" i="4" s="1"/>
  <c r="AQ106" i="4"/>
  <c r="AR106" i="4" s="1"/>
  <c r="AJ116" i="4"/>
  <c r="AK116" i="4" s="1"/>
  <c r="AL116" i="4" s="1"/>
  <c r="AJ122" i="4"/>
  <c r="AK122" i="4" s="1"/>
  <c r="AL122" i="4" s="1"/>
  <c r="AT126" i="4"/>
  <c r="AU126" i="4" s="1"/>
  <c r="AV126" i="4" s="1"/>
  <c r="AT135" i="4"/>
  <c r="AU135" i="4" s="1"/>
  <c r="AJ91" i="4"/>
  <c r="AK91" i="4" s="1"/>
  <c r="AL91" i="4" s="1"/>
  <c r="AJ95" i="4"/>
  <c r="AK95" i="4" s="1"/>
  <c r="AL95" i="4" s="1"/>
  <c r="AJ102" i="4"/>
  <c r="AK102" i="4" s="1"/>
  <c r="AL102" i="4" s="1"/>
  <c r="AJ107" i="4"/>
  <c r="AK107" i="4" s="1"/>
  <c r="AL107" i="4" s="1"/>
  <c r="AQ111" i="4"/>
  <c r="AR111" i="4" s="1"/>
  <c r="AJ115" i="4"/>
  <c r="AK115" i="4" s="1"/>
  <c r="AL115" i="4" s="1"/>
  <c r="AQ117" i="4"/>
  <c r="AR117" i="4" s="1"/>
  <c r="AT121" i="4"/>
  <c r="AU121" i="4" s="1"/>
  <c r="AV121" i="4" s="1"/>
  <c r="AT125" i="4"/>
  <c r="AU125" i="4" s="1"/>
  <c r="AV125" i="4" s="1"/>
  <c r="AJ130" i="4"/>
  <c r="AK130" i="4" s="1"/>
  <c r="AL130" i="4" s="1"/>
  <c r="AT146" i="4"/>
  <c r="AU146" i="4" s="1"/>
  <c r="AV146" i="4" s="1"/>
  <c r="AT52" i="4"/>
  <c r="AU52" i="4" s="1"/>
  <c r="AQ54" i="4"/>
  <c r="AR54" i="4" s="1"/>
  <c r="AJ61" i="4"/>
  <c r="AK61" i="4" s="1"/>
  <c r="AL61" i="4" s="1"/>
  <c r="AQ64" i="4"/>
  <c r="AR64" i="4" s="1"/>
  <c r="AQ71" i="4"/>
  <c r="AR71" i="4" s="1"/>
  <c r="AJ73" i="4"/>
  <c r="AK73" i="4" s="1"/>
  <c r="AL73" i="4" s="1"/>
  <c r="AQ76" i="4"/>
  <c r="AR76" i="4" s="1"/>
  <c r="AT78" i="4"/>
  <c r="AU78" i="4" s="1"/>
  <c r="AV78" i="4" s="1"/>
  <c r="AQ81" i="4"/>
  <c r="AR81" i="4" s="1"/>
  <c r="AJ84" i="4"/>
  <c r="AK84" i="4" s="1"/>
  <c r="AL84" i="4" s="1"/>
  <c r="AQ87" i="4"/>
  <c r="AR87" i="4" s="1"/>
  <c r="AJ89" i="4"/>
  <c r="AK89" i="4" s="1"/>
  <c r="AL89" i="4" s="1"/>
  <c r="AJ92" i="4"/>
  <c r="AK92" i="4" s="1"/>
  <c r="AL92" i="4" s="1"/>
  <c r="AJ93" i="4"/>
  <c r="AK93" i="4" s="1"/>
  <c r="AL93" i="4" s="1"/>
  <c r="AT94" i="4"/>
  <c r="AU94" i="4" s="1"/>
  <c r="AV94" i="4" s="1"/>
  <c r="AJ104" i="4"/>
  <c r="AK104" i="4" s="1"/>
  <c r="AL104" i="4" s="1"/>
  <c r="AQ109" i="4"/>
  <c r="AR109" i="4" s="1"/>
  <c r="AT111" i="4"/>
  <c r="AU111" i="4" s="1"/>
  <c r="AV111" i="4" s="1"/>
  <c r="AT120" i="4"/>
  <c r="AU120" i="4" s="1"/>
  <c r="AV120" i="4" s="1"/>
  <c r="AJ137" i="4"/>
  <c r="AK137" i="4" s="1"/>
  <c r="AL137" i="4" s="1"/>
  <c r="AT149" i="4"/>
  <c r="AU149" i="4" s="1"/>
  <c r="AV149" i="4" s="1"/>
  <c r="AQ160" i="4"/>
  <c r="AR160" i="4" s="1"/>
  <c r="AJ169" i="4"/>
  <c r="AK169" i="4" s="1"/>
  <c r="AL169" i="4" s="1"/>
  <c r="AT187" i="4"/>
  <c r="AU187" i="4" s="1"/>
  <c r="AV187" i="4" s="1"/>
  <c r="AJ152" i="4"/>
  <c r="AK152" i="4" s="1"/>
  <c r="AL152" i="4" s="1"/>
  <c r="AQ157" i="4"/>
  <c r="AR157" i="4" s="1"/>
  <c r="AQ163" i="4"/>
  <c r="AR163" i="4" s="1"/>
  <c r="AT195" i="4"/>
  <c r="AU195" i="4" s="1"/>
  <c r="AV195" i="4" s="1"/>
  <c r="AT158" i="4"/>
  <c r="AU158" i="4" s="1"/>
  <c r="AT174" i="4"/>
  <c r="AU174" i="4" s="1"/>
  <c r="AV174" i="4" s="1"/>
  <c r="AQ194" i="4"/>
  <c r="AR194" i="4" s="1"/>
  <c r="AJ201" i="4"/>
  <c r="AK201" i="4" s="1"/>
  <c r="AL201" i="4" s="1"/>
  <c r="AQ185" i="4"/>
  <c r="AR185" i="4" s="1"/>
  <c r="AQ197" i="4"/>
  <c r="AR197" i="4" s="1"/>
  <c r="AJ206" i="4"/>
  <c r="AK206" i="4" s="1"/>
  <c r="AL206" i="4" s="1"/>
  <c r="AO198" i="2"/>
  <c r="AP198" i="2"/>
  <c r="AO182" i="2"/>
  <c r="AP182" i="2"/>
  <c r="AO166" i="2"/>
  <c r="AP166" i="2"/>
  <c r="AP158" i="2"/>
  <c r="AO158" i="2"/>
  <c r="AO153" i="2"/>
  <c r="AX153" i="2" s="1"/>
  <c r="AP153" i="2"/>
  <c r="AO134" i="2"/>
  <c r="AP134" i="2"/>
  <c r="AO118" i="2"/>
  <c r="AP118" i="2"/>
  <c r="AO105" i="2"/>
  <c r="AP105" i="2"/>
  <c r="AJ83" i="4"/>
  <c r="AK83" i="4" s="1"/>
  <c r="AL83" i="4" s="1"/>
  <c r="AJ12" i="4"/>
  <c r="AK12" i="4" s="1"/>
  <c r="AL12" i="4" s="1"/>
  <c r="AT68" i="4"/>
  <c r="AU68" i="4" s="1"/>
  <c r="AV68" i="4" s="1"/>
  <c r="AQ22" i="4"/>
  <c r="AR22" i="4" s="1"/>
  <c r="AJ44" i="4"/>
  <c r="AK44" i="4" s="1"/>
  <c r="AL44" i="4" s="1"/>
  <c r="AQ45" i="4"/>
  <c r="AR45" i="4" s="1"/>
  <c r="AJ87" i="4"/>
  <c r="AK87" i="4" s="1"/>
  <c r="AL87" i="4" s="1"/>
  <c r="AT61" i="4"/>
  <c r="AU61" i="4" s="1"/>
  <c r="AV61" i="4" s="1"/>
  <c r="AT81" i="4"/>
  <c r="AU81" i="4" s="1"/>
  <c r="AV81" i="4" s="1"/>
  <c r="AT96" i="4"/>
  <c r="AU96" i="4" s="1"/>
  <c r="AV96" i="4" s="1"/>
  <c r="AT109" i="4"/>
  <c r="AU109" i="4" s="1"/>
  <c r="AV109" i="4" s="1"/>
  <c r="AT113" i="4"/>
  <c r="AU113" i="4" s="1"/>
  <c r="AV113" i="4" s="1"/>
  <c r="AQ116" i="4"/>
  <c r="AR116" i="4" s="1"/>
  <c r="AJ119" i="4"/>
  <c r="AK119" i="4" s="1"/>
  <c r="AL119" i="4" s="1"/>
  <c r="AQ121" i="4"/>
  <c r="AR121" i="4" s="1"/>
  <c r="AJ128" i="4"/>
  <c r="AK128" i="4" s="1"/>
  <c r="AL128" i="4" s="1"/>
  <c r="AT134" i="4"/>
  <c r="AU134" i="4" s="1"/>
  <c r="AV134" i="4" s="1"/>
  <c r="AJ49" i="4"/>
  <c r="AK49" i="4" s="1"/>
  <c r="AL49" i="4" s="1"/>
  <c r="AQ57" i="4"/>
  <c r="AR57" i="4" s="1"/>
  <c r="AJ60" i="4"/>
  <c r="AK60" i="4" s="1"/>
  <c r="AL60" i="4" s="1"/>
  <c r="AT66" i="4"/>
  <c r="AU66" i="4" s="1"/>
  <c r="AV66" i="4" s="1"/>
  <c r="AQ100" i="4"/>
  <c r="AR100" i="4" s="1"/>
  <c r="AJ121" i="4"/>
  <c r="AK121" i="4" s="1"/>
  <c r="AL121" i="4" s="1"/>
  <c r="AJ135" i="4"/>
  <c r="AK135" i="4" s="1"/>
  <c r="AL135" i="4" s="1"/>
  <c r="AJ94" i="4"/>
  <c r="AK94" i="4" s="1"/>
  <c r="AL94" i="4" s="1"/>
  <c r="AJ106" i="4"/>
  <c r="AK106" i="4" s="1"/>
  <c r="AL106" i="4" s="1"/>
  <c r="AQ120" i="4"/>
  <c r="AR120" i="4" s="1"/>
  <c r="AQ124" i="4"/>
  <c r="AR124" i="4" s="1"/>
  <c r="AJ127" i="4"/>
  <c r="AK127" i="4" s="1"/>
  <c r="AL127" i="4" s="1"/>
  <c r="AJ131" i="4"/>
  <c r="AK131" i="4" s="1"/>
  <c r="AL131" i="4" s="1"/>
  <c r="AQ134" i="4"/>
  <c r="AR134" i="4" s="1"/>
  <c r="AQ141" i="4"/>
  <c r="AR141" i="4" s="1"/>
  <c r="AQ48" i="4"/>
  <c r="AR48" i="4" s="1"/>
  <c r="AT51" i="4"/>
  <c r="AU51" i="4" s="1"/>
  <c r="AJ56" i="4"/>
  <c r="AK56" i="4" s="1"/>
  <c r="AL56" i="4" s="1"/>
  <c r="AQ58" i="4"/>
  <c r="AR58" i="4" s="1"/>
  <c r="AT62" i="4"/>
  <c r="AU62" i="4" s="1"/>
  <c r="AJ69" i="4"/>
  <c r="AK69" i="4" s="1"/>
  <c r="AL69" i="4" s="1"/>
  <c r="AQ72" i="4"/>
  <c r="AR72" i="4" s="1"/>
  <c r="AT74" i="4"/>
  <c r="AU74" i="4" s="1"/>
  <c r="AV74" i="4" s="1"/>
  <c r="AQ77" i="4"/>
  <c r="AR77" i="4" s="1"/>
  <c r="AJ80" i="4"/>
  <c r="AK80" i="4" s="1"/>
  <c r="AL80" i="4" s="1"/>
  <c r="AQ83" i="4"/>
  <c r="AR83" i="4" s="1"/>
  <c r="AJ85" i="4"/>
  <c r="AK85" i="4" s="1"/>
  <c r="AL85" i="4" s="1"/>
  <c r="AQ88" i="4"/>
  <c r="AR88" i="4" s="1"/>
  <c r="AQ95" i="4"/>
  <c r="AR95" i="4" s="1"/>
  <c r="AQ96" i="4"/>
  <c r="AR96" i="4" s="1"/>
  <c r="AJ101" i="4"/>
  <c r="AK101" i="4" s="1"/>
  <c r="AL101" i="4" s="1"/>
  <c r="AJ108" i="4"/>
  <c r="AK108" i="4" s="1"/>
  <c r="AL108" i="4" s="1"/>
  <c r="AJ117" i="4"/>
  <c r="AK117" i="4" s="1"/>
  <c r="AL117" i="4" s="1"/>
  <c r="AT128" i="4"/>
  <c r="AU128" i="4" s="1"/>
  <c r="AV128" i="4" s="1"/>
  <c r="AT131" i="4"/>
  <c r="AU131" i="4" s="1"/>
  <c r="AV131" i="4" s="1"/>
  <c r="AT133" i="4"/>
  <c r="AU133" i="4" s="1"/>
  <c r="AV133" i="4" s="1"/>
  <c r="AT137" i="4"/>
  <c r="AU137" i="4" s="1"/>
  <c r="AT141" i="4"/>
  <c r="AU141" i="4" s="1"/>
  <c r="AV141" i="4" s="1"/>
  <c r="AJ146" i="4"/>
  <c r="AK146" i="4" s="1"/>
  <c r="AL146" i="4" s="1"/>
  <c r="AT147" i="4"/>
  <c r="AU147" i="4" s="1"/>
  <c r="AV147" i="4" s="1"/>
  <c r="AQ161" i="4"/>
  <c r="AR161" i="4" s="1"/>
  <c r="AJ177" i="4"/>
  <c r="AK177" i="4" s="1"/>
  <c r="AL177" i="4" s="1"/>
  <c r="AJ181" i="4"/>
  <c r="AK181" i="4" s="1"/>
  <c r="AL181" i="4" s="1"/>
  <c r="AJ148" i="4"/>
  <c r="AK148" i="4" s="1"/>
  <c r="AL148" i="4" s="1"/>
  <c r="AQ152" i="4"/>
  <c r="AR152" i="4" s="1"/>
  <c r="AJ188" i="4"/>
  <c r="AK188" i="4" s="1"/>
  <c r="AL188" i="4" s="1"/>
  <c r="AT153" i="4"/>
  <c r="AU153" i="4" s="1"/>
  <c r="AV153" i="4" s="1"/>
  <c r="AT156" i="4"/>
  <c r="AU156" i="4" s="1"/>
  <c r="AJ200" i="4"/>
  <c r="AK200" i="4" s="1"/>
  <c r="AL200" i="4" s="1"/>
  <c r="AJ147" i="4"/>
  <c r="AK147" i="4" s="1"/>
  <c r="AL147" i="4" s="1"/>
  <c r="AJ153" i="4"/>
  <c r="AK153" i="4" s="1"/>
  <c r="AL153" i="4" s="1"/>
  <c r="AT176" i="4"/>
  <c r="AU176" i="4" s="1"/>
  <c r="AV176" i="4" s="1"/>
  <c r="AJ170" i="4"/>
  <c r="AK170" i="4" s="1"/>
  <c r="AL170" i="4" s="1"/>
  <c r="AJ191" i="4"/>
  <c r="AK191" i="4" s="1"/>
  <c r="AL191" i="4" s="1"/>
  <c r="AT180" i="4"/>
  <c r="AU180" i="4" s="1"/>
  <c r="AV180" i="4" s="1"/>
  <c r="AQ188" i="4"/>
  <c r="AR188" i="4" s="1"/>
  <c r="AQ205" i="4"/>
  <c r="AR205" i="4" s="1"/>
  <c r="AO194" i="2"/>
  <c r="AP194" i="2"/>
  <c r="AO178" i="2"/>
  <c r="AP178" i="2"/>
  <c r="AO162" i="2"/>
  <c r="AP162" i="2"/>
  <c r="AO157" i="2"/>
  <c r="AP157" i="2"/>
  <c r="AO146" i="2"/>
  <c r="AP146" i="2"/>
  <c r="AO130" i="2"/>
  <c r="AP130" i="2"/>
  <c r="AO114" i="2"/>
  <c r="AP114" i="2"/>
  <c r="AO111" i="2"/>
  <c r="AO127" i="2"/>
  <c r="AO143" i="2"/>
  <c r="AO159" i="2"/>
  <c r="AO175" i="2"/>
  <c r="AO191" i="2"/>
  <c r="AO207" i="2"/>
  <c r="AO58" i="2"/>
  <c r="AX58" i="2" s="1"/>
  <c r="AO90" i="2"/>
  <c r="AO34" i="2"/>
  <c r="AX34" i="2" s="1"/>
  <c r="AN209" i="4"/>
  <c r="AO4" i="4"/>
  <c r="AO16" i="4"/>
  <c r="AP16" i="4"/>
  <c r="AP31" i="4"/>
  <c r="AO31" i="4"/>
  <c r="AP79" i="4"/>
  <c r="AO79" i="4"/>
  <c r="AP92" i="4"/>
  <c r="AO92" i="4"/>
  <c r="AO161" i="4"/>
  <c r="AP161" i="4"/>
  <c r="AO177" i="4"/>
  <c r="AP177" i="4"/>
  <c r="AO182" i="4"/>
  <c r="AP182" i="4"/>
  <c r="R138" i="5"/>
  <c r="P192" i="5"/>
  <c r="S192" i="5"/>
  <c r="P181" i="5"/>
  <c r="S181" i="5"/>
  <c r="T181" i="5"/>
  <c r="AQ181" i="4"/>
  <c r="AR181" i="4" s="1"/>
  <c r="AT184" i="4"/>
  <c r="AU184" i="4" s="1"/>
  <c r="AV184" i="4" s="1"/>
  <c r="AQ186" i="4"/>
  <c r="AR186" i="4" s="1"/>
  <c r="AQ192" i="4"/>
  <c r="AR192" i="4" s="1"/>
  <c r="AT196" i="4"/>
  <c r="AU196" i="4" s="1"/>
  <c r="AV196" i="4" s="1"/>
  <c r="AJ202" i="4"/>
  <c r="AK202" i="4" s="1"/>
  <c r="AL202" i="4" s="1"/>
  <c r="AT204" i="4"/>
  <c r="AU204" i="4" s="1"/>
  <c r="AV204" i="4" s="1"/>
  <c r="AO51" i="2"/>
  <c r="AO67" i="2"/>
  <c r="AX67" i="2" s="1"/>
  <c r="AO99" i="2"/>
  <c r="AO115" i="2"/>
  <c r="AO131" i="2"/>
  <c r="AO147" i="2"/>
  <c r="AO163" i="2"/>
  <c r="AO179" i="2"/>
  <c r="AX179" i="2" s="1"/>
  <c r="AO195" i="2"/>
  <c r="AX195" i="2" s="1"/>
  <c r="AO84" i="2"/>
  <c r="AO94" i="2"/>
  <c r="AO127" i="4"/>
  <c r="AO67" i="4"/>
  <c r="AP5" i="4"/>
  <c r="AO5" i="4"/>
  <c r="AP8" i="4"/>
  <c r="AO8" i="4"/>
  <c r="AP85" i="4"/>
  <c r="AO85" i="4"/>
  <c r="AP116" i="4"/>
  <c r="AO116" i="4"/>
  <c r="AO158" i="4"/>
  <c r="AP158" i="4"/>
  <c r="AP202" i="4"/>
  <c r="AO202" i="4"/>
  <c r="AP208" i="4"/>
  <c r="AO208" i="4"/>
  <c r="W33" i="5"/>
  <c r="S33" i="5"/>
  <c r="U33" i="5"/>
  <c r="U65" i="5"/>
  <c r="W65" i="5"/>
  <c r="W97" i="5"/>
  <c r="U193" i="5"/>
  <c r="R106" i="5"/>
  <c r="P64" i="5"/>
  <c r="S64" i="5"/>
  <c r="P53" i="5"/>
  <c r="S53" i="5"/>
  <c r="S41" i="5"/>
  <c r="AJ151" i="4"/>
  <c r="AK151" i="4" s="1"/>
  <c r="AL151" i="4" s="1"/>
  <c r="AJ157" i="4"/>
  <c r="AK157" i="4" s="1"/>
  <c r="AL157" i="4" s="1"/>
  <c r="AT159" i="4"/>
  <c r="AU159" i="4" s="1"/>
  <c r="AV159" i="4" s="1"/>
  <c r="AQ165" i="4"/>
  <c r="AR165" i="4" s="1"/>
  <c r="AT185" i="4"/>
  <c r="AU185" i="4" s="1"/>
  <c r="AV185" i="4" s="1"/>
  <c r="AT206" i="4"/>
  <c r="AU206" i="4" s="1"/>
  <c r="AV206" i="4" s="1"/>
  <c r="AQ166" i="4"/>
  <c r="AR166" i="4" s="1"/>
  <c r="AT171" i="4"/>
  <c r="AU171" i="4" s="1"/>
  <c r="AV171" i="4" s="1"/>
  <c r="AT177" i="4"/>
  <c r="AU177" i="4" s="1"/>
  <c r="AV177" i="4" s="1"/>
  <c r="AT181" i="4"/>
  <c r="AU181" i="4" s="1"/>
  <c r="AV181" i="4" s="1"/>
  <c r="AQ184" i="4"/>
  <c r="AR184" i="4" s="1"/>
  <c r="AQ187" i="4"/>
  <c r="AR187" i="4" s="1"/>
  <c r="AJ190" i="4"/>
  <c r="AK190" i="4" s="1"/>
  <c r="AL190" i="4" s="1"/>
  <c r="AQ193" i="4"/>
  <c r="AR193" i="4" s="1"/>
  <c r="AQ199" i="4"/>
  <c r="AR199" i="4" s="1"/>
  <c r="AJ203" i="4"/>
  <c r="AK203" i="4" s="1"/>
  <c r="AL203" i="4" s="1"/>
  <c r="AQ204" i="4"/>
  <c r="AR204" i="4" s="1"/>
  <c r="AT201" i="4"/>
  <c r="AU201" i="4" s="1"/>
  <c r="AT208" i="4"/>
  <c r="AU208" i="4" s="1"/>
  <c r="AV208" i="4" s="1"/>
  <c r="AT178" i="4"/>
  <c r="AU178" i="4" s="1"/>
  <c r="AV178" i="4" s="1"/>
  <c r="AQ183" i="4"/>
  <c r="AR183" i="4" s="1"/>
  <c r="AQ195" i="4"/>
  <c r="AR195" i="4" s="1"/>
  <c r="AJ198" i="4"/>
  <c r="AK198" i="4" s="1"/>
  <c r="AL198" i="4" s="1"/>
  <c r="AQ200" i="4"/>
  <c r="AR200" i="4" s="1"/>
  <c r="AJ204" i="4"/>
  <c r="AK204" i="4" s="1"/>
  <c r="AL204" i="4" s="1"/>
  <c r="AO103" i="2"/>
  <c r="AO119" i="2"/>
  <c r="AO135" i="2"/>
  <c r="AX135" i="2" s="1"/>
  <c r="AO151" i="2"/>
  <c r="AO167" i="2"/>
  <c r="AO183" i="2"/>
  <c r="AO199" i="2"/>
  <c r="AO88" i="2"/>
  <c r="AO82" i="2"/>
  <c r="AO160" i="4"/>
  <c r="AP106" i="4"/>
  <c r="AP13" i="4"/>
  <c r="AO98" i="4"/>
  <c r="AP77" i="4"/>
  <c r="AO77" i="4"/>
  <c r="AO94" i="4"/>
  <c r="AP94" i="4"/>
  <c r="AP129" i="4"/>
  <c r="AO129" i="4"/>
  <c r="AP132" i="4"/>
  <c r="AO132" i="4"/>
  <c r="AP135" i="4"/>
  <c r="AO135" i="4"/>
  <c r="AP206" i="4"/>
  <c r="AO206" i="4"/>
  <c r="R74" i="5"/>
  <c r="R202" i="5"/>
  <c r="AP59" i="4"/>
  <c r="AO59" i="4"/>
  <c r="AP62" i="4"/>
  <c r="AO62" i="4"/>
  <c r="AO75" i="4"/>
  <c r="AP75" i="4"/>
  <c r="AO95" i="4"/>
  <c r="AP95" i="4"/>
  <c r="AO103" i="4"/>
  <c r="AP103" i="4"/>
  <c r="AO111" i="4"/>
  <c r="AP111" i="4"/>
  <c r="AP124" i="4"/>
  <c r="AO124" i="4"/>
  <c r="AP200" i="4"/>
  <c r="AO200" i="4"/>
  <c r="W49" i="5"/>
  <c r="S49" i="5"/>
  <c r="U49" i="5"/>
  <c r="W81" i="5"/>
  <c r="S81" i="5"/>
  <c r="U81" i="5"/>
  <c r="W113" i="5"/>
  <c r="W145" i="5"/>
  <c r="W177" i="5"/>
  <c r="S177" i="5"/>
  <c r="X4" i="5"/>
  <c r="T4" i="5"/>
  <c r="V4" i="5"/>
  <c r="Q206" i="5"/>
  <c r="R206" i="5"/>
  <c r="W202" i="5"/>
  <c r="U202" i="5"/>
  <c r="S202" i="5"/>
  <c r="Q198" i="5"/>
  <c r="R198" i="5"/>
  <c r="Q194" i="5"/>
  <c r="R194" i="5"/>
  <c r="Q190" i="5"/>
  <c r="R190" i="5"/>
  <c r="Q186" i="5"/>
  <c r="R186" i="5"/>
  <c r="Q182" i="5"/>
  <c r="R182" i="5"/>
  <c r="Q178" i="5"/>
  <c r="R178" i="5"/>
  <c r="Q174" i="5"/>
  <c r="R174" i="5"/>
  <c r="W170" i="5"/>
  <c r="U170" i="5"/>
  <c r="Q166" i="5"/>
  <c r="R166" i="5"/>
  <c r="Q162" i="5"/>
  <c r="R162" i="5"/>
  <c r="Q158" i="5"/>
  <c r="R158" i="5"/>
  <c r="Q154" i="5"/>
  <c r="R154" i="5"/>
  <c r="Q150" i="5"/>
  <c r="R150" i="5"/>
  <c r="Q146" i="5"/>
  <c r="R146" i="5"/>
  <c r="Q142" i="5"/>
  <c r="R142" i="5"/>
  <c r="W138" i="5"/>
  <c r="U138" i="5"/>
  <c r="S138" i="5"/>
  <c r="Q134" i="5"/>
  <c r="R134" i="5"/>
  <c r="Q130" i="5"/>
  <c r="R130" i="5"/>
  <c r="Q126" i="5"/>
  <c r="R126" i="5"/>
  <c r="Q122" i="5"/>
  <c r="R122" i="5"/>
  <c r="Q118" i="5"/>
  <c r="R118" i="5"/>
  <c r="Q114" i="5"/>
  <c r="R114" i="5"/>
  <c r="Q110" i="5"/>
  <c r="R110" i="5"/>
  <c r="W106" i="5"/>
  <c r="U106" i="5"/>
  <c r="Q102" i="5"/>
  <c r="R102" i="5"/>
  <c r="Q98" i="5"/>
  <c r="R98" i="5"/>
  <c r="Q94" i="5"/>
  <c r="R94" i="5"/>
  <c r="Q90" i="5"/>
  <c r="R90" i="5"/>
  <c r="Q86" i="5"/>
  <c r="R86" i="5"/>
  <c r="Q82" i="5"/>
  <c r="R82" i="5"/>
  <c r="Q78" i="5"/>
  <c r="R78" i="5"/>
  <c r="W74" i="5"/>
  <c r="U74" i="5"/>
  <c r="S74" i="5"/>
  <c r="Q70" i="5"/>
  <c r="R70" i="5"/>
  <c r="Q66" i="5"/>
  <c r="R66" i="5"/>
  <c r="Q62" i="5"/>
  <c r="R62" i="5"/>
  <c r="Q58" i="5"/>
  <c r="R58" i="5"/>
  <c r="Q54" i="5"/>
  <c r="R54" i="5"/>
  <c r="Q50" i="5"/>
  <c r="R50" i="5"/>
  <c r="Q46" i="5"/>
  <c r="R46" i="5"/>
  <c r="Q38" i="5"/>
  <c r="R38" i="5"/>
  <c r="Q34" i="5"/>
  <c r="R34" i="5"/>
  <c r="Q30" i="5"/>
  <c r="R30" i="5"/>
  <c r="Q26" i="5"/>
  <c r="R26" i="5"/>
  <c r="Q22" i="5"/>
  <c r="R22" i="5"/>
  <c r="Q18" i="5"/>
  <c r="R18" i="5"/>
  <c r="Q14" i="5"/>
  <c r="R14" i="5"/>
  <c r="U10" i="5"/>
  <c r="W10" i="5"/>
  <c r="S10" i="5"/>
  <c r="U6" i="5"/>
  <c r="W6" i="5"/>
  <c r="S6" i="5"/>
  <c r="AP130" i="4"/>
  <c r="AO130" i="4"/>
  <c r="AP138" i="4"/>
  <c r="AO138" i="4"/>
  <c r="AP25" i="4"/>
  <c r="AO27" i="4"/>
  <c r="AO51" i="4"/>
  <c r="W5" i="5"/>
  <c r="W37" i="5"/>
  <c r="W53" i="5"/>
  <c r="W69" i="5"/>
  <c r="W181" i="5"/>
  <c r="R6" i="5"/>
  <c r="W191" i="5"/>
  <c r="AO56" i="4"/>
  <c r="AP56" i="4"/>
  <c r="AO163" i="4"/>
  <c r="AP163" i="4"/>
  <c r="X144" i="5"/>
  <c r="V144" i="5"/>
  <c r="X176" i="5"/>
  <c r="V176" i="5"/>
  <c r="Q155" i="5"/>
  <c r="Q171" i="5"/>
  <c r="Q187" i="5"/>
  <c r="Q203" i="5"/>
  <c r="Q183" i="5"/>
  <c r="Q199" i="5"/>
  <c r="P38" i="5"/>
  <c r="P86" i="5"/>
  <c r="P118" i="5"/>
  <c r="P134" i="5"/>
  <c r="P41" i="5"/>
  <c r="P105" i="5"/>
  <c r="P15" i="5"/>
  <c r="P63" i="5"/>
  <c r="P111" i="5"/>
  <c r="P159" i="5"/>
  <c r="P191" i="5"/>
  <c r="P207" i="5"/>
  <c r="AX132" i="2" l="1"/>
  <c r="AX177" i="2"/>
  <c r="S92" i="5"/>
  <c r="T76" i="5"/>
  <c r="S193" i="5"/>
  <c r="S4" i="5"/>
  <c r="AX147" i="2"/>
  <c r="AW147" i="2" s="1"/>
  <c r="W42" i="5"/>
  <c r="V129" i="5"/>
  <c r="AX143" i="2"/>
  <c r="AW143" i="2" s="1"/>
  <c r="AX165" i="2"/>
  <c r="AX36" i="2"/>
  <c r="AX97" i="2"/>
  <c r="AW97" i="2" s="1"/>
  <c r="T12" i="5"/>
  <c r="V76" i="5"/>
  <c r="X129" i="5"/>
  <c r="S103" i="5"/>
  <c r="U145" i="5"/>
  <c r="AX84" i="2"/>
  <c r="AX90" i="2"/>
  <c r="AX198" i="2"/>
  <c r="AX112" i="2"/>
  <c r="AY112" i="2" s="1"/>
  <c r="U103" i="5"/>
  <c r="S124" i="5"/>
  <c r="V205" i="5"/>
  <c r="V105" i="5"/>
  <c r="AX103" i="2"/>
  <c r="X77" i="5"/>
  <c r="X49" i="5"/>
  <c r="AX171" i="2"/>
  <c r="AW171" i="2" s="1"/>
  <c r="X201" i="5"/>
  <c r="W92" i="5"/>
  <c r="T77" i="5"/>
  <c r="AX88" i="2"/>
  <c r="AY88" i="2" s="1"/>
  <c r="AX205" i="2"/>
  <c r="S97" i="5"/>
  <c r="AX127" i="2"/>
  <c r="AX124" i="2"/>
  <c r="AW124" i="2" s="1"/>
  <c r="U76" i="5"/>
  <c r="V141" i="5"/>
  <c r="V88" i="5"/>
  <c r="V61" i="5"/>
  <c r="T21" i="5"/>
  <c r="X17" i="5"/>
  <c r="V17" i="5"/>
  <c r="AX72" i="2"/>
  <c r="AW72" i="2" s="1"/>
  <c r="AX42" i="2"/>
  <c r="AY42" i="2" s="1"/>
  <c r="AX107" i="4"/>
  <c r="AY107" i="4" s="1"/>
  <c r="T37" i="5"/>
  <c r="S113" i="5"/>
  <c r="T53" i="5"/>
  <c r="AX163" i="2"/>
  <c r="AX65" i="2"/>
  <c r="AX201" i="2"/>
  <c r="AY201" i="2" s="1"/>
  <c r="AX192" i="2"/>
  <c r="AY192" i="2" s="1"/>
  <c r="AX181" i="2"/>
  <c r="U88" i="5"/>
  <c r="AX141" i="2"/>
  <c r="AW141" i="2" s="1"/>
  <c r="T136" i="5"/>
  <c r="U84" i="5"/>
  <c r="S17" i="5"/>
  <c r="X128" i="5"/>
  <c r="AX120" i="2"/>
  <c r="AW120" i="2" s="1"/>
  <c r="AX173" i="2"/>
  <c r="AW173" i="2" s="1"/>
  <c r="T101" i="5"/>
  <c r="V69" i="5"/>
  <c r="S88" i="5"/>
  <c r="S9" i="5"/>
  <c r="AX68" i="2"/>
  <c r="AY68" i="2" s="1"/>
  <c r="AX9" i="2"/>
  <c r="AW9" i="2" s="1"/>
  <c r="T105" i="5"/>
  <c r="X45" i="5"/>
  <c r="AX114" i="2"/>
  <c r="AW114" i="2" s="1"/>
  <c r="AX168" i="2"/>
  <c r="AY168" i="2" s="1"/>
  <c r="S161" i="5"/>
  <c r="AX178" i="2"/>
  <c r="W17" i="5"/>
  <c r="AX151" i="2"/>
  <c r="AX159" i="2"/>
  <c r="AW159" i="2" s="1"/>
  <c r="W9" i="5"/>
  <c r="AX117" i="2"/>
  <c r="AW117" i="2" s="1"/>
  <c r="AX208" i="2"/>
  <c r="AW208" i="2" s="1"/>
  <c r="AX180" i="2"/>
  <c r="AW180" i="2" s="1"/>
  <c r="X92" i="5"/>
  <c r="T128" i="5"/>
  <c r="AX158" i="2"/>
  <c r="AW158" i="2" s="1"/>
  <c r="AX109" i="2"/>
  <c r="AY109" i="2" s="1"/>
  <c r="T33" i="5"/>
  <c r="X121" i="5"/>
  <c r="V121" i="5"/>
  <c r="AX119" i="2"/>
  <c r="AW119" i="2" s="1"/>
  <c r="U161" i="5"/>
  <c r="AX155" i="2"/>
  <c r="AY155" i="2" s="1"/>
  <c r="AX125" i="2"/>
  <c r="AX22" i="2"/>
  <c r="AW22" i="2" s="1"/>
  <c r="T141" i="5"/>
  <c r="AX175" i="2"/>
  <c r="AY175" i="2" s="1"/>
  <c r="AX130" i="2"/>
  <c r="AY130" i="2" s="1"/>
  <c r="AX118" i="2"/>
  <c r="AY118" i="2" s="1"/>
  <c r="AX166" i="2"/>
  <c r="AW166" i="2" s="1"/>
  <c r="AX106" i="2"/>
  <c r="AW106" i="2" s="1"/>
  <c r="AX193" i="2"/>
  <c r="AY193" i="2" s="1"/>
  <c r="AX136" i="2"/>
  <c r="AW136" i="2" s="1"/>
  <c r="AX133" i="2"/>
  <c r="AW133" i="2" s="1"/>
  <c r="V41" i="5"/>
  <c r="S84" i="5"/>
  <c r="AX140" i="2"/>
  <c r="AW140" i="2" s="1"/>
  <c r="X13" i="5"/>
  <c r="U4" i="5"/>
  <c r="V81" i="5"/>
  <c r="T173" i="5"/>
  <c r="S37" i="5"/>
  <c r="T121" i="5"/>
  <c r="AX38" i="2"/>
  <c r="AW38" i="2" s="1"/>
  <c r="AX33" i="2"/>
  <c r="AY33" i="2" s="1"/>
  <c r="T64" i="5"/>
  <c r="V173" i="5"/>
  <c r="V73" i="5"/>
  <c r="X24" i="5"/>
  <c r="V24" i="5"/>
  <c r="T24" i="5"/>
  <c r="AX172" i="2"/>
  <c r="AY172" i="2" s="1"/>
  <c r="AX157" i="2"/>
  <c r="AW157" i="2" s="1"/>
  <c r="X169" i="5"/>
  <c r="V169" i="5"/>
  <c r="AL172" i="2"/>
  <c r="T169" i="5"/>
  <c r="AX83" i="2"/>
  <c r="AY83" i="2" s="1"/>
  <c r="AX31" i="4"/>
  <c r="AY31" i="4" s="1"/>
  <c r="U83" i="5"/>
  <c r="AX169" i="2"/>
  <c r="AW169" i="2" s="1"/>
  <c r="X208" i="5"/>
  <c r="X133" i="5"/>
  <c r="X192" i="5"/>
  <c r="X170" i="5"/>
  <c r="AX199" i="2"/>
  <c r="AY199" i="2" s="1"/>
  <c r="T41" i="5"/>
  <c r="AX94" i="2"/>
  <c r="AY94" i="2" s="1"/>
  <c r="AX99" i="2"/>
  <c r="AW99" i="2" s="1"/>
  <c r="T10" i="5"/>
  <c r="AX206" i="2"/>
  <c r="AW206" i="2" s="1"/>
  <c r="AY97" i="2"/>
  <c r="X64" i="5"/>
  <c r="AX75" i="2"/>
  <c r="AY75" i="2" s="1"/>
  <c r="T69" i="5"/>
  <c r="AX185" i="2"/>
  <c r="AW185" i="2" s="1"/>
  <c r="AX121" i="2"/>
  <c r="AY121" i="2" s="1"/>
  <c r="AX39" i="2"/>
  <c r="AY39" i="2" s="1"/>
  <c r="AX64" i="2"/>
  <c r="AW64" i="2" s="1"/>
  <c r="AX93" i="2"/>
  <c r="AW93" i="2" s="1"/>
  <c r="V45" i="5"/>
  <c r="T81" i="5"/>
  <c r="V89" i="5"/>
  <c r="T73" i="5"/>
  <c r="AX197" i="2"/>
  <c r="AY197" i="2" s="1"/>
  <c r="W111" i="5"/>
  <c r="V37" i="5"/>
  <c r="V13" i="5"/>
  <c r="AX81" i="2"/>
  <c r="V33" i="5"/>
  <c r="AX82" i="2"/>
  <c r="AX191" i="2"/>
  <c r="AW191" i="2" s="1"/>
  <c r="U42" i="5"/>
  <c r="V170" i="5"/>
  <c r="X10" i="5"/>
  <c r="AX102" i="2"/>
  <c r="AW102" i="2" s="1"/>
  <c r="AX188" i="2"/>
  <c r="AY188" i="2" s="1"/>
  <c r="AW68" i="2"/>
  <c r="AX176" i="2"/>
  <c r="AY176" i="2" s="1"/>
  <c r="W100" i="5"/>
  <c r="AX74" i="2"/>
  <c r="AY74" i="2" s="1"/>
  <c r="T111" i="5"/>
  <c r="AX116" i="2"/>
  <c r="AY116" i="2" s="1"/>
  <c r="AX52" i="2"/>
  <c r="AW52" i="2" s="1"/>
  <c r="V201" i="5"/>
  <c r="T133" i="5"/>
  <c r="AX71" i="2"/>
  <c r="AW71" i="2" s="1"/>
  <c r="AX73" i="2"/>
  <c r="AW73" i="2" s="1"/>
  <c r="V53" i="5"/>
  <c r="X89" i="5"/>
  <c r="AY64" i="2"/>
  <c r="AW108" i="2"/>
  <c r="AY108" i="2"/>
  <c r="U149" i="5"/>
  <c r="S149" i="5"/>
  <c r="X165" i="5"/>
  <c r="T165" i="5"/>
  <c r="W125" i="5"/>
  <c r="S125" i="5"/>
  <c r="U125" i="5"/>
  <c r="V160" i="5"/>
  <c r="AL169" i="2"/>
  <c r="AX41" i="2"/>
  <c r="AY41" i="2" s="1"/>
  <c r="AX35" i="2"/>
  <c r="AY35" i="2" s="1"/>
  <c r="AX11" i="2"/>
  <c r="AY11" i="2" s="1"/>
  <c r="AX184" i="2"/>
  <c r="AY184" i="2" s="1"/>
  <c r="AX57" i="2"/>
  <c r="AW57" i="2" s="1"/>
  <c r="T85" i="5"/>
  <c r="T56" i="5"/>
  <c r="AX62" i="2"/>
  <c r="AY62" i="2" s="1"/>
  <c r="AX55" i="2"/>
  <c r="AY55" i="2" s="1"/>
  <c r="T109" i="5"/>
  <c r="AX40" i="2"/>
  <c r="AW40" i="2" s="1"/>
  <c r="W124" i="5"/>
  <c r="AX8" i="2"/>
  <c r="AX100" i="2"/>
  <c r="T5" i="5"/>
  <c r="T42" i="5"/>
  <c r="W149" i="5"/>
  <c r="W21" i="5"/>
  <c r="X160" i="5"/>
  <c r="AX51" i="2"/>
  <c r="AX146" i="2"/>
  <c r="AY146" i="2" s="1"/>
  <c r="AX194" i="2"/>
  <c r="AY194" i="2" s="1"/>
  <c r="AX134" i="2"/>
  <c r="AW134" i="2" s="1"/>
  <c r="AX182" i="2"/>
  <c r="AY182" i="2" s="1"/>
  <c r="AX122" i="2"/>
  <c r="AW122" i="2" s="1"/>
  <c r="AX150" i="2"/>
  <c r="AW150" i="2" s="1"/>
  <c r="AX89" i="2"/>
  <c r="AW89" i="2" s="1"/>
  <c r="U175" i="5"/>
  <c r="AX144" i="2"/>
  <c r="AX96" i="2"/>
  <c r="V92" i="5"/>
  <c r="AX80" i="2"/>
  <c r="AY80" i="2" s="1"/>
  <c r="AX203" i="2"/>
  <c r="AX28" i="2"/>
  <c r="AX31" i="2"/>
  <c r="AX189" i="2"/>
  <c r="AX47" i="2"/>
  <c r="AW47" i="2" s="1"/>
  <c r="U101" i="5"/>
  <c r="S101" i="5"/>
  <c r="U195" i="5"/>
  <c r="AX138" i="2"/>
  <c r="AW138" i="2" s="1"/>
  <c r="AX186" i="2"/>
  <c r="AY186" i="2" s="1"/>
  <c r="AX16" i="2"/>
  <c r="AY16" i="2" s="1"/>
  <c r="AX32" i="2"/>
  <c r="AX187" i="2"/>
  <c r="AW187" i="2" s="1"/>
  <c r="U111" i="5"/>
  <c r="AX79" i="2"/>
  <c r="V56" i="5"/>
  <c r="AX10" i="2"/>
  <c r="U205" i="5"/>
  <c r="U16" i="5"/>
  <c r="S16" i="5"/>
  <c r="W16" i="5"/>
  <c r="U117" i="5"/>
  <c r="S117" i="5"/>
  <c r="W85" i="5"/>
  <c r="X42" i="5"/>
  <c r="AX183" i="2"/>
  <c r="AW183" i="2" s="1"/>
  <c r="W195" i="5"/>
  <c r="AX131" i="2"/>
  <c r="AX207" i="2"/>
  <c r="AW207" i="2" s="1"/>
  <c r="AX162" i="2"/>
  <c r="AW162" i="2" s="1"/>
  <c r="AX105" i="2"/>
  <c r="AY105" i="2" s="1"/>
  <c r="AX202" i="2"/>
  <c r="AY202" i="2" s="1"/>
  <c r="X32" i="5"/>
  <c r="AX49" i="2"/>
  <c r="AW49" i="2" s="1"/>
  <c r="AX60" i="2"/>
  <c r="AW60" i="2" s="1"/>
  <c r="AX20" i="2"/>
  <c r="X5" i="5"/>
  <c r="W83" i="5"/>
  <c r="S85" i="5"/>
  <c r="AX61" i="2"/>
  <c r="T157" i="5"/>
  <c r="AX66" i="2"/>
  <c r="AW66" i="2" s="1"/>
  <c r="AX29" i="2"/>
  <c r="V157" i="5"/>
  <c r="W205" i="5"/>
  <c r="U197" i="5"/>
  <c r="S197" i="5"/>
  <c r="W141" i="5"/>
  <c r="U141" i="5"/>
  <c r="S141" i="5"/>
  <c r="AX76" i="2"/>
  <c r="AW76" i="2" s="1"/>
  <c r="AX111" i="2"/>
  <c r="AX204" i="2"/>
  <c r="AY204" i="2" s="1"/>
  <c r="AX113" i="2"/>
  <c r="W101" i="5"/>
  <c r="AX174" i="2"/>
  <c r="AY174" i="2" s="1"/>
  <c r="AL97" i="2"/>
  <c r="AX91" i="2"/>
  <c r="AW91" i="2" s="1"/>
  <c r="AW39" i="2"/>
  <c r="AX152" i="2"/>
  <c r="AX156" i="2"/>
  <c r="AW156" i="2" s="1"/>
  <c r="X101" i="5"/>
  <c r="V208" i="5"/>
  <c r="V192" i="5"/>
  <c r="AX167" i="2"/>
  <c r="AY167" i="2" s="1"/>
  <c r="AX115" i="2"/>
  <c r="AY115" i="2" s="1"/>
  <c r="AX149" i="2"/>
  <c r="AY149" i="2" s="1"/>
  <c r="AX142" i="2"/>
  <c r="AX190" i="2"/>
  <c r="AW190" i="2" s="1"/>
  <c r="AW92" i="2"/>
  <c r="AX95" i="2"/>
  <c r="AX160" i="2"/>
  <c r="AY160" i="2" s="1"/>
  <c r="AY54" i="2"/>
  <c r="S100" i="5"/>
  <c r="AX15" i="2"/>
  <c r="AX107" i="2"/>
  <c r="AX17" i="2"/>
  <c r="AW17" i="2" s="1"/>
  <c r="S21" i="5"/>
  <c r="V85" i="5"/>
  <c r="AX19" i="2"/>
  <c r="AW19" i="2" s="1"/>
  <c r="X156" i="5"/>
  <c r="V156" i="5"/>
  <c r="X23" i="5"/>
  <c r="V23" i="5"/>
  <c r="X124" i="5"/>
  <c r="V124" i="5"/>
  <c r="T124" i="5"/>
  <c r="W140" i="5"/>
  <c r="U140" i="5"/>
  <c r="X104" i="5"/>
  <c r="T104" i="5"/>
  <c r="V104" i="5"/>
  <c r="W75" i="5"/>
  <c r="U75" i="5"/>
  <c r="X180" i="5"/>
  <c r="T180" i="5"/>
  <c r="AX148" i="2"/>
  <c r="W20" i="5"/>
  <c r="U20" i="5"/>
  <c r="W180" i="5"/>
  <c r="U180" i="5"/>
  <c r="AL70" i="2"/>
  <c r="AX70" i="2"/>
  <c r="W120" i="5"/>
  <c r="U120" i="5"/>
  <c r="X140" i="5"/>
  <c r="T140" i="5"/>
  <c r="S180" i="5"/>
  <c r="AL85" i="2"/>
  <c r="AX85" i="2"/>
  <c r="AL53" i="2"/>
  <c r="AX53" i="2"/>
  <c r="AX6" i="4"/>
  <c r="AY6" i="4" s="1"/>
  <c r="AL139" i="2"/>
  <c r="AX139" i="2"/>
  <c r="W55" i="5"/>
  <c r="U55" i="5"/>
  <c r="AX50" i="2"/>
  <c r="AX25" i="2"/>
  <c r="U63" i="5"/>
  <c r="S63" i="5"/>
  <c r="AX13" i="2"/>
  <c r="AL26" i="2"/>
  <c r="AX26" i="2"/>
  <c r="V112" i="5"/>
  <c r="T112" i="5"/>
  <c r="U15" i="5"/>
  <c r="S15" i="5"/>
  <c r="AY98" i="2"/>
  <c r="AW98" i="2"/>
  <c r="AX21" i="2"/>
  <c r="U95" i="5"/>
  <c r="S95" i="5"/>
  <c r="AV44" i="4"/>
  <c r="AX44" i="4"/>
  <c r="AY44" i="4" s="1"/>
  <c r="AX78" i="2"/>
  <c r="X200" i="5"/>
  <c r="T200" i="5"/>
  <c r="V200" i="5"/>
  <c r="X196" i="5"/>
  <c r="T196" i="5"/>
  <c r="V196" i="5"/>
  <c r="W67" i="5"/>
  <c r="U67" i="5"/>
  <c r="S67" i="5"/>
  <c r="X11" i="5"/>
  <c r="T11" i="5"/>
  <c r="V11" i="5"/>
  <c r="T27" i="5"/>
  <c r="X27" i="5"/>
  <c r="V27" i="5"/>
  <c r="X35" i="5"/>
  <c r="V35" i="5"/>
  <c r="T35" i="5"/>
  <c r="X43" i="5"/>
  <c r="T43" i="5"/>
  <c r="V43" i="5"/>
  <c r="W59" i="5"/>
  <c r="S59" i="5"/>
  <c r="U59" i="5"/>
  <c r="W71" i="5"/>
  <c r="S71" i="5"/>
  <c r="U71" i="5"/>
  <c r="W87" i="5"/>
  <c r="U87" i="5"/>
  <c r="S87" i="5"/>
  <c r="W99" i="5"/>
  <c r="U99" i="5"/>
  <c r="S99" i="5"/>
  <c r="V127" i="5"/>
  <c r="T127" i="5"/>
  <c r="U143" i="5"/>
  <c r="S143" i="5"/>
  <c r="W163" i="5"/>
  <c r="S163" i="5"/>
  <c r="U163" i="5"/>
  <c r="W179" i="5"/>
  <c r="U179" i="5"/>
  <c r="S179" i="5"/>
  <c r="U207" i="5"/>
  <c r="S207" i="5"/>
  <c r="AW42" i="2"/>
  <c r="AW77" i="2"/>
  <c r="AY77" i="2"/>
  <c r="AL69" i="2"/>
  <c r="AX69" i="2"/>
  <c r="AX14" i="2"/>
  <c r="AL14" i="2"/>
  <c r="AX14" i="4"/>
  <c r="AY14" i="4" s="1"/>
  <c r="AS14" i="4"/>
  <c r="AS172" i="4"/>
  <c r="AX172" i="4"/>
  <c r="AY172" i="4" s="1"/>
  <c r="AL44" i="2"/>
  <c r="AX44" i="2"/>
  <c r="AL46" i="2"/>
  <c r="AX46" i="2"/>
  <c r="AV16" i="4"/>
  <c r="AX16" i="4"/>
  <c r="AY16" i="4" s="1"/>
  <c r="AS13" i="4"/>
  <c r="AX13" i="4"/>
  <c r="AY13" i="4" s="1"/>
  <c r="AS9" i="4"/>
  <c r="AX9" i="4"/>
  <c r="AY9" i="4" s="1"/>
  <c r="X172" i="5"/>
  <c r="V172" i="5"/>
  <c r="T172" i="5"/>
  <c r="X148" i="5"/>
  <c r="T148" i="5"/>
  <c r="V148" i="5"/>
  <c r="U144" i="5"/>
  <c r="W144" i="5"/>
  <c r="S144" i="5"/>
  <c r="W160" i="5"/>
  <c r="U160" i="5"/>
  <c r="S160" i="5"/>
  <c r="U176" i="5"/>
  <c r="W176" i="5"/>
  <c r="S176" i="5"/>
  <c r="W208" i="5"/>
  <c r="U208" i="5"/>
  <c r="S208" i="5"/>
  <c r="W91" i="5"/>
  <c r="S91" i="5"/>
  <c r="U91" i="5"/>
  <c r="U47" i="5"/>
  <c r="S47" i="5"/>
  <c r="W19" i="5"/>
  <c r="U19" i="5"/>
  <c r="S19" i="5"/>
  <c r="U31" i="5"/>
  <c r="S31" i="5"/>
  <c r="W39" i="5"/>
  <c r="U39" i="5"/>
  <c r="S39" i="5"/>
  <c r="T59" i="5"/>
  <c r="V59" i="5"/>
  <c r="X59" i="5"/>
  <c r="X71" i="5"/>
  <c r="V71" i="5"/>
  <c r="T71" i="5"/>
  <c r="X87" i="5"/>
  <c r="V87" i="5"/>
  <c r="T87" i="5"/>
  <c r="X99" i="5"/>
  <c r="V99" i="5"/>
  <c r="T99" i="5"/>
  <c r="W127" i="5"/>
  <c r="S127" i="5"/>
  <c r="U127" i="5"/>
  <c r="X143" i="5"/>
  <c r="T143" i="5"/>
  <c r="V143" i="5"/>
  <c r="X163" i="5"/>
  <c r="V163" i="5"/>
  <c r="T163" i="5"/>
  <c r="X179" i="5"/>
  <c r="V179" i="5"/>
  <c r="T179" i="5"/>
  <c r="X207" i="5"/>
  <c r="T207" i="5"/>
  <c r="V207" i="5"/>
  <c r="AY52" i="2"/>
  <c r="AL48" i="2"/>
  <c r="AX48" i="2"/>
  <c r="AL45" i="2"/>
  <c r="AX45" i="2"/>
  <c r="AL37" i="2"/>
  <c r="AX37" i="2"/>
  <c r="AX30" i="2"/>
  <c r="AL30" i="2"/>
  <c r="AV4" i="4"/>
  <c r="AX4" i="4"/>
  <c r="AY4" i="4" s="1"/>
  <c r="AV18" i="4"/>
  <c r="AX18" i="4"/>
  <c r="AY18" i="4" s="1"/>
  <c r="AV17" i="4"/>
  <c r="AX17" i="4"/>
  <c r="AY17" i="4" s="1"/>
  <c r="AS46" i="4"/>
  <c r="AX46" i="4"/>
  <c r="AY46" i="4" s="1"/>
  <c r="AV27" i="4"/>
  <c r="AX27" i="4"/>
  <c r="AY27" i="4" s="1"/>
  <c r="AS75" i="4"/>
  <c r="AX75" i="4"/>
  <c r="AY75" i="4" s="1"/>
  <c r="S132" i="5"/>
  <c r="W132" i="5"/>
  <c r="U132" i="5"/>
  <c r="X152" i="5"/>
  <c r="V152" i="5"/>
  <c r="T152" i="5"/>
  <c r="X168" i="5"/>
  <c r="V168" i="5"/>
  <c r="T168" i="5"/>
  <c r="X188" i="5"/>
  <c r="V188" i="5"/>
  <c r="T188" i="5"/>
  <c r="W167" i="5"/>
  <c r="U167" i="5"/>
  <c r="S167" i="5"/>
  <c r="W151" i="5"/>
  <c r="U151" i="5"/>
  <c r="S151" i="5"/>
  <c r="X19" i="5"/>
  <c r="V19" i="5"/>
  <c r="T19" i="5"/>
  <c r="X31" i="5"/>
  <c r="T31" i="5"/>
  <c r="V31" i="5"/>
  <c r="T39" i="5"/>
  <c r="X39" i="5"/>
  <c r="V39" i="5"/>
  <c r="W51" i="5"/>
  <c r="U51" i="5"/>
  <c r="S51" i="5"/>
  <c r="U79" i="5"/>
  <c r="W79" i="5"/>
  <c r="S79" i="5"/>
  <c r="W107" i="5"/>
  <c r="S107" i="5"/>
  <c r="U107" i="5"/>
  <c r="W115" i="5"/>
  <c r="U115" i="5"/>
  <c r="S115" i="5"/>
  <c r="X135" i="5"/>
  <c r="T135" i="5"/>
  <c r="V135" i="5"/>
  <c r="U159" i="5"/>
  <c r="S159" i="5"/>
  <c r="AW62" i="2"/>
  <c r="AY40" i="2"/>
  <c r="AW164" i="2"/>
  <c r="AY164" i="2"/>
  <c r="AL24" i="2"/>
  <c r="AX24" i="2"/>
  <c r="AS20" i="4"/>
  <c r="AX20" i="4"/>
  <c r="AY20" i="4" s="1"/>
  <c r="AS33" i="4"/>
  <c r="AX33" i="4"/>
  <c r="AY33" i="4" s="1"/>
  <c r="AL123" i="2"/>
  <c r="AX123" i="2"/>
  <c r="AX5" i="2"/>
  <c r="AL5" i="2"/>
  <c r="AL63" i="2"/>
  <c r="AX63" i="2"/>
  <c r="AL18" i="2"/>
  <c r="AX18" i="2"/>
  <c r="AS10" i="4"/>
  <c r="AX10" i="4"/>
  <c r="AY10" i="4" s="1"/>
  <c r="AX32" i="4"/>
  <c r="AY32" i="4" s="1"/>
  <c r="AS32" i="4"/>
  <c r="AS23" i="4"/>
  <c r="AX23" i="4"/>
  <c r="AY23" i="4" s="1"/>
  <c r="AX5" i="4"/>
  <c r="AY5" i="4" s="1"/>
  <c r="AS5" i="4"/>
  <c r="AV30" i="4"/>
  <c r="AX30" i="4"/>
  <c r="AY30" i="4" s="1"/>
  <c r="AS167" i="4"/>
  <c r="AX167" i="4"/>
  <c r="AY167" i="4" s="1"/>
  <c r="V96" i="5"/>
  <c r="T96" i="5"/>
  <c r="W152" i="5"/>
  <c r="S152" i="5"/>
  <c r="U152" i="5"/>
  <c r="S168" i="5"/>
  <c r="W168" i="5"/>
  <c r="U168" i="5"/>
  <c r="W188" i="5"/>
  <c r="S188" i="5"/>
  <c r="U188" i="5"/>
  <c r="X131" i="5"/>
  <c r="V131" i="5"/>
  <c r="T131" i="5"/>
  <c r="W123" i="5"/>
  <c r="S123" i="5"/>
  <c r="U123" i="5"/>
  <c r="W11" i="5"/>
  <c r="S11" i="5"/>
  <c r="U11" i="5"/>
  <c r="W27" i="5"/>
  <c r="S27" i="5"/>
  <c r="U27" i="5"/>
  <c r="W35" i="5"/>
  <c r="U35" i="5"/>
  <c r="S35" i="5"/>
  <c r="W43" i="5"/>
  <c r="S43" i="5"/>
  <c r="U43" i="5"/>
  <c r="X51" i="5"/>
  <c r="V51" i="5"/>
  <c r="T51" i="5"/>
  <c r="T79" i="5"/>
  <c r="V79" i="5"/>
  <c r="X79" i="5"/>
  <c r="T107" i="5"/>
  <c r="X107" i="5"/>
  <c r="V107" i="5"/>
  <c r="X115" i="5"/>
  <c r="V115" i="5"/>
  <c r="T115" i="5"/>
  <c r="U135" i="5"/>
  <c r="W135" i="5"/>
  <c r="S135" i="5"/>
  <c r="X159" i="5"/>
  <c r="T159" i="5"/>
  <c r="V159" i="5"/>
  <c r="T175" i="5"/>
  <c r="X175" i="5"/>
  <c r="V175" i="5"/>
  <c r="AV8" i="4"/>
  <c r="AX8" i="4"/>
  <c r="AY8" i="4" s="1"/>
  <c r="AS19" i="4"/>
  <c r="AX19" i="4"/>
  <c r="AY19" i="4" s="1"/>
  <c r="AS37" i="4"/>
  <c r="AX37" i="4"/>
  <c r="AY37" i="4" s="1"/>
  <c r="AV63" i="4"/>
  <c r="AX63" i="4"/>
  <c r="AY63" i="4" s="1"/>
  <c r="AL86" i="2"/>
  <c r="AX86" i="2"/>
  <c r="AL6" i="2"/>
  <c r="AX6" i="2"/>
  <c r="AV35" i="4"/>
  <c r="AX35" i="4"/>
  <c r="AY35" i="4" s="1"/>
  <c r="AS15" i="4"/>
  <c r="AX15" i="4"/>
  <c r="AY15" i="4" s="1"/>
  <c r="AS36" i="4"/>
  <c r="AX36" i="4"/>
  <c r="AY36" i="4" s="1"/>
  <c r="AS60" i="4"/>
  <c r="AX60" i="4"/>
  <c r="AY60" i="4" s="1"/>
  <c r="AW181" i="2"/>
  <c r="AY181" i="2"/>
  <c r="W147" i="5"/>
  <c r="U147" i="5"/>
  <c r="S147" i="5"/>
  <c r="AW7" i="2"/>
  <c r="AY7" i="2"/>
  <c r="AW128" i="2"/>
  <c r="AY128" i="2"/>
  <c r="AW176" i="2"/>
  <c r="AY20" i="2"/>
  <c r="AW20" i="2"/>
  <c r="AW32" i="2"/>
  <c r="AY32" i="2"/>
  <c r="X204" i="5"/>
  <c r="T204" i="5"/>
  <c r="V204" i="5"/>
  <c r="X147" i="5"/>
  <c r="V147" i="5"/>
  <c r="T147" i="5"/>
  <c r="AS67" i="4"/>
  <c r="AX67" i="4"/>
  <c r="AY67" i="4" s="1"/>
  <c r="AY59" i="2"/>
  <c r="AW59" i="2"/>
  <c r="AW87" i="2"/>
  <c r="AY87" i="2"/>
  <c r="AW95" i="2"/>
  <c r="AY95" i="2"/>
  <c r="AW43" i="2"/>
  <c r="AY43" i="2"/>
  <c r="AY27" i="2"/>
  <c r="AW27" i="2"/>
  <c r="AY101" i="2"/>
  <c r="AW101" i="2"/>
  <c r="AW200" i="2"/>
  <c r="AY200" i="2"/>
  <c r="W139" i="5"/>
  <c r="U139" i="5"/>
  <c r="S139" i="5"/>
  <c r="AV40" i="4"/>
  <c r="AX40" i="4"/>
  <c r="AY40" i="4" s="1"/>
  <c r="AS105" i="4"/>
  <c r="AX105" i="4"/>
  <c r="AY105" i="4" s="1"/>
  <c r="AY36" i="2"/>
  <c r="AW36" i="2"/>
  <c r="AW16" i="2"/>
  <c r="X184" i="5"/>
  <c r="T184" i="5"/>
  <c r="V184" i="5"/>
  <c r="X139" i="5"/>
  <c r="V139" i="5"/>
  <c r="T139" i="5"/>
  <c r="AW83" i="2"/>
  <c r="AW184" i="2"/>
  <c r="AY12" i="2"/>
  <c r="AW12" i="2"/>
  <c r="AX23" i="2"/>
  <c r="AY57" i="2"/>
  <c r="AW75" i="2"/>
  <c r="AW152" i="2"/>
  <c r="AY152" i="2"/>
  <c r="AY140" i="2"/>
  <c r="U187" i="5"/>
  <c r="S187" i="5"/>
  <c r="W187" i="5"/>
  <c r="V18" i="5"/>
  <c r="X18" i="5"/>
  <c r="T18" i="5"/>
  <c r="V26" i="5"/>
  <c r="X26" i="5"/>
  <c r="T26" i="5"/>
  <c r="X34" i="5"/>
  <c r="T34" i="5"/>
  <c r="V34" i="5"/>
  <c r="X50" i="5"/>
  <c r="T50" i="5"/>
  <c r="V50" i="5"/>
  <c r="V58" i="5"/>
  <c r="T58" i="5"/>
  <c r="X58" i="5"/>
  <c r="V66" i="5"/>
  <c r="X66" i="5"/>
  <c r="T66" i="5"/>
  <c r="W78" i="5"/>
  <c r="U78" i="5"/>
  <c r="S78" i="5"/>
  <c r="U86" i="5"/>
  <c r="W86" i="5"/>
  <c r="S86" i="5"/>
  <c r="W94" i="5"/>
  <c r="S94" i="5"/>
  <c r="U94" i="5"/>
  <c r="U102" i="5"/>
  <c r="S102" i="5"/>
  <c r="W102" i="5"/>
  <c r="W110" i="5"/>
  <c r="S110" i="5"/>
  <c r="U110" i="5"/>
  <c r="U118" i="5"/>
  <c r="W118" i="5"/>
  <c r="S118" i="5"/>
  <c r="W126" i="5"/>
  <c r="S126" i="5"/>
  <c r="U126" i="5"/>
  <c r="U134" i="5"/>
  <c r="W134" i="5"/>
  <c r="S134" i="5"/>
  <c r="X142" i="5"/>
  <c r="T142" i="5"/>
  <c r="V142" i="5"/>
  <c r="V150" i="5"/>
  <c r="T150" i="5"/>
  <c r="X150" i="5"/>
  <c r="X158" i="5"/>
  <c r="V158" i="5"/>
  <c r="T158" i="5"/>
  <c r="V166" i="5"/>
  <c r="X166" i="5"/>
  <c r="T166" i="5"/>
  <c r="X174" i="5"/>
  <c r="T174" i="5"/>
  <c r="V174" i="5"/>
  <c r="V182" i="5"/>
  <c r="T182" i="5"/>
  <c r="X182" i="5"/>
  <c r="X190" i="5"/>
  <c r="T190" i="5"/>
  <c r="V190" i="5"/>
  <c r="V198" i="5"/>
  <c r="X198" i="5"/>
  <c r="T198" i="5"/>
  <c r="AW82" i="2"/>
  <c r="AY82" i="2"/>
  <c r="AY103" i="2"/>
  <c r="AW103" i="2"/>
  <c r="AS195" i="4"/>
  <c r="AX195" i="4"/>
  <c r="AY195" i="4" s="1"/>
  <c r="AV201" i="4"/>
  <c r="AX201" i="4"/>
  <c r="AY201" i="4" s="1"/>
  <c r="AS193" i="4"/>
  <c r="AX193" i="4"/>
  <c r="AY193" i="4" s="1"/>
  <c r="V106" i="5"/>
  <c r="X106" i="5"/>
  <c r="T106" i="5"/>
  <c r="AW179" i="2"/>
  <c r="AY179" i="2"/>
  <c r="AX186" i="4"/>
  <c r="AY186" i="4" s="1"/>
  <c r="AS186" i="4"/>
  <c r="V138" i="5"/>
  <c r="X138" i="5"/>
  <c r="T138" i="5"/>
  <c r="AW34" i="2"/>
  <c r="AY34" i="2"/>
  <c r="AY127" i="2"/>
  <c r="AW127" i="2"/>
  <c r="AS205" i="4"/>
  <c r="AX205" i="4"/>
  <c r="AY205" i="4" s="1"/>
  <c r="AS152" i="4"/>
  <c r="AX152" i="4"/>
  <c r="AY152" i="4" s="1"/>
  <c r="AX161" i="4"/>
  <c r="AY161" i="4" s="1"/>
  <c r="AS161" i="4"/>
  <c r="AV137" i="4"/>
  <c r="AX137" i="4"/>
  <c r="AY137" i="4" s="1"/>
  <c r="AS95" i="4"/>
  <c r="AX95" i="4"/>
  <c r="AY95" i="4" s="1"/>
  <c r="AV51" i="4"/>
  <c r="AX51" i="4"/>
  <c r="AY51" i="4" s="1"/>
  <c r="AS100" i="4"/>
  <c r="AX100" i="4"/>
  <c r="AY100" i="4" s="1"/>
  <c r="AS45" i="4"/>
  <c r="AX45" i="4"/>
  <c r="AY45" i="4" s="1"/>
  <c r="AX185" i="4"/>
  <c r="AY185" i="4" s="1"/>
  <c r="AS185" i="4"/>
  <c r="AV158" i="4"/>
  <c r="AX158" i="4"/>
  <c r="AY158" i="4" s="1"/>
  <c r="AS109" i="4"/>
  <c r="AX109" i="4"/>
  <c r="AY109" i="4" s="1"/>
  <c r="AS81" i="4"/>
  <c r="AX81" i="4"/>
  <c r="AY81" i="4" s="1"/>
  <c r="AS71" i="4"/>
  <c r="AX71" i="4"/>
  <c r="AY71" i="4" s="1"/>
  <c r="AV52" i="4"/>
  <c r="AX52" i="4"/>
  <c r="AY52" i="4" s="1"/>
  <c r="AV135" i="4"/>
  <c r="AX135" i="4"/>
  <c r="AY135" i="4" s="1"/>
  <c r="AS106" i="4"/>
  <c r="AX106" i="4"/>
  <c r="AY106" i="4" s="1"/>
  <c r="AX74" i="4"/>
  <c r="AY74" i="4" s="1"/>
  <c r="AS74" i="4"/>
  <c r="AX34" i="4"/>
  <c r="AY34" i="4" s="1"/>
  <c r="AS34" i="4"/>
  <c r="AS25" i="4"/>
  <c r="AX25" i="4"/>
  <c r="AY25" i="4" s="1"/>
  <c r="AX164" i="4"/>
  <c r="AY164" i="4" s="1"/>
  <c r="AS164" i="4"/>
  <c r="AS138" i="4"/>
  <c r="AX138" i="4"/>
  <c r="AY138" i="4" s="1"/>
  <c r="AS176" i="4"/>
  <c r="AX176" i="4"/>
  <c r="AY176" i="4" s="1"/>
  <c r="AS146" i="4"/>
  <c r="AX146" i="4"/>
  <c r="AY146" i="4" s="1"/>
  <c r="AS198" i="4"/>
  <c r="AX198" i="4"/>
  <c r="AY198" i="4" s="1"/>
  <c r="AX142" i="4"/>
  <c r="AY142" i="4" s="1"/>
  <c r="AS142" i="4"/>
  <c r="AS196" i="4"/>
  <c r="AX196" i="4"/>
  <c r="AY196" i="4" s="1"/>
  <c r="AX112" i="4"/>
  <c r="AY112" i="4" s="1"/>
  <c r="AS112" i="4"/>
  <c r="AS140" i="4"/>
  <c r="AX140" i="4"/>
  <c r="AY140" i="4" s="1"/>
  <c r="AX143" i="4"/>
  <c r="AY143" i="4" s="1"/>
  <c r="AS143" i="4"/>
  <c r="AW110" i="2"/>
  <c r="AY110" i="2"/>
  <c r="AY142" i="2"/>
  <c r="AW142" i="2"/>
  <c r="AY161" i="2"/>
  <c r="AW161" i="2"/>
  <c r="AX180" i="4"/>
  <c r="AY180" i="4" s="1"/>
  <c r="AS180" i="4"/>
  <c r="AX154" i="4"/>
  <c r="AY154" i="4" s="1"/>
  <c r="AS154" i="4"/>
  <c r="AS101" i="4"/>
  <c r="AX101" i="4"/>
  <c r="AY101" i="4" s="1"/>
  <c r="AV50" i="4"/>
  <c r="AX50" i="4"/>
  <c r="AY50" i="4" s="1"/>
  <c r="AS115" i="4"/>
  <c r="AX115" i="4"/>
  <c r="AY115" i="4" s="1"/>
  <c r="AS94" i="4"/>
  <c r="AX94" i="4"/>
  <c r="AY94" i="4" s="1"/>
  <c r="AV136" i="4"/>
  <c r="AX136" i="4"/>
  <c r="AY136" i="4" s="1"/>
  <c r="AS26" i="4"/>
  <c r="AX26" i="4"/>
  <c r="AY26" i="4" s="1"/>
  <c r="AX11" i="4"/>
  <c r="AY11" i="4" s="1"/>
  <c r="AS11" i="4"/>
  <c r="AS85" i="4"/>
  <c r="AX85" i="4"/>
  <c r="AY85" i="4" s="1"/>
  <c r="AS128" i="4"/>
  <c r="AX128" i="4"/>
  <c r="AY128" i="4" s="1"/>
  <c r="AS202" i="4"/>
  <c r="AX202" i="4"/>
  <c r="AY202" i="4" s="1"/>
  <c r="AY9" i="2"/>
  <c r="AY125" i="2"/>
  <c r="AW125" i="2"/>
  <c r="AY177" i="2"/>
  <c r="AW177" i="2"/>
  <c r="AW201" i="2"/>
  <c r="AY205" i="2"/>
  <c r="AW205" i="2"/>
  <c r="W199" i="5"/>
  <c r="U199" i="5"/>
  <c r="S199" i="5"/>
  <c r="U171" i="5"/>
  <c r="W171" i="5"/>
  <c r="S171" i="5"/>
  <c r="W18" i="5"/>
  <c r="S18" i="5"/>
  <c r="U18" i="5"/>
  <c r="W26" i="5"/>
  <c r="U26" i="5"/>
  <c r="S26" i="5"/>
  <c r="S34" i="5"/>
  <c r="U34" i="5"/>
  <c r="W34" i="5"/>
  <c r="S50" i="5"/>
  <c r="W50" i="5"/>
  <c r="U50" i="5"/>
  <c r="W58" i="5"/>
  <c r="U58" i="5"/>
  <c r="S58" i="5"/>
  <c r="U66" i="5"/>
  <c r="W66" i="5"/>
  <c r="S66" i="5"/>
  <c r="X82" i="5"/>
  <c r="V82" i="5"/>
  <c r="T82" i="5"/>
  <c r="T90" i="5"/>
  <c r="V90" i="5"/>
  <c r="X90" i="5"/>
  <c r="X98" i="5"/>
  <c r="T98" i="5"/>
  <c r="V98" i="5"/>
  <c r="X114" i="5"/>
  <c r="T114" i="5"/>
  <c r="V114" i="5"/>
  <c r="V122" i="5"/>
  <c r="X122" i="5"/>
  <c r="T122" i="5"/>
  <c r="X130" i="5"/>
  <c r="T130" i="5"/>
  <c r="V130" i="5"/>
  <c r="W142" i="5"/>
  <c r="U142" i="5"/>
  <c r="S142" i="5"/>
  <c r="U150" i="5"/>
  <c r="W150" i="5"/>
  <c r="S150" i="5"/>
  <c r="W158" i="5"/>
  <c r="S158" i="5"/>
  <c r="U158" i="5"/>
  <c r="U166" i="5"/>
  <c r="S166" i="5"/>
  <c r="W166" i="5"/>
  <c r="W174" i="5"/>
  <c r="S174" i="5"/>
  <c r="U174" i="5"/>
  <c r="U182" i="5"/>
  <c r="W182" i="5"/>
  <c r="S182" i="5"/>
  <c r="W190" i="5"/>
  <c r="S190" i="5"/>
  <c r="U190" i="5"/>
  <c r="U198" i="5"/>
  <c r="W198" i="5"/>
  <c r="S198" i="5"/>
  <c r="X206" i="5"/>
  <c r="T206" i="5"/>
  <c r="V206" i="5"/>
  <c r="AW151" i="2"/>
  <c r="AY151" i="2"/>
  <c r="AS183" i="4"/>
  <c r="AX183" i="4"/>
  <c r="AY183" i="4" s="1"/>
  <c r="AX204" i="4"/>
  <c r="AY204" i="4" s="1"/>
  <c r="AS204" i="4"/>
  <c r="AW163" i="2"/>
  <c r="AY163" i="2"/>
  <c r="AY90" i="2"/>
  <c r="AW90" i="2"/>
  <c r="AW175" i="2"/>
  <c r="AY111" i="2"/>
  <c r="AW111" i="2"/>
  <c r="AW178" i="2"/>
  <c r="AY178" i="2"/>
  <c r="AS188" i="4"/>
  <c r="AX188" i="4"/>
  <c r="AY188" i="4" s="1"/>
  <c r="AV156" i="4"/>
  <c r="AX156" i="4"/>
  <c r="AY156" i="4" s="1"/>
  <c r="AS88" i="4"/>
  <c r="AX88" i="4"/>
  <c r="AY88" i="4" s="1"/>
  <c r="AS77" i="4"/>
  <c r="AX77" i="4"/>
  <c r="AY77" i="4" s="1"/>
  <c r="AV62" i="4"/>
  <c r="AX62" i="4"/>
  <c r="AY62" i="4" s="1"/>
  <c r="AX48" i="4"/>
  <c r="AY48" i="4" s="1"/>
  <c r="AS48" i="4"/>
  <c r="AS116" i="4"/>
  <c r="AX116" i="4"/>
  <c r="AY116" i="4" s="1"/>
  <c r="AY153" i="2"/>
  <c r="AW153" i="2"/>
  <c r="AY166" i="2"/>
  <c r="AW198" i="2"/>
  <c r="AY198" i="2"/>
  <c r="AS64" i="4"/>
  <c r="AX64" i="4"/>
  <c r="AY64" i="4" s="1"/>
  <c r="AS117" i="4"/>
  <c r="AX117" i="4"/>
  <c r="AY117" i="4" s="1"/>
  <c r="AX99" i="4"/>
  <c r="AY99" i="4" s="1"/>
  <c r="AS99" i="4"/>
  <c r="AX68" i="4"/>
  <c r="AY68" i="4" s="1"/>
  <c r="AS68" i="4"/>
  <c r="AV56" i="4"/>
  <c r="AX56" i="4"/>
  <c r="AY56" i="4" s="1"/>
  <c r="AS29" i="4"/>
  <c r="AX29" i="4"/>
  <c r="AY29" i="4" s="1"/>
  <c r="AY106" i="2"/>
  <c r="AY154" i="2"/>
  <c r="AW154" i="2"/>
  <c r="AX174" i="4"/>
  <c r="AY174" i="4" s="1"/>
  <c r="AS174" i="4"/>
  <c r="AS151" i="4"/>
  <c r="AX151" i="4"/>
  <c r="AY151" i="4" s="1"/>
  <c r="AS182" i="4"/>
  <c r="AX182" i="4"/>
  <c r="AY182" i="4" s="1"/>
  <c r="AX179" i="4"/>
  <c r="AY179" i="4" s="1"/>
  <c r="AS179" i="4"/>
  <c r="AS206" i="4"/>
  <c r="AX206" i="4"/>
  <c r="AY206" i="4" s="1"/>
  <c r="AS147" i="4"/>
  <c r="AX147" i="4"/>
  <c r="AY147" i="4" s="1"/>
  <c r="AV170" i="4"/>
  <c r="AX170" i="4"/>
  <c r="AY170" i="4" s="1"/>
  <c r="AS98" i="4"/>
  <c r="AX98" i="4"/>
  <c r="AY98" i="4" s="1"/>
  <c r="AX159" i="4"/>
  <c r="AY159" i="4" s="1"/>
  <c r="AS159" i="4"/>
  <c r="AS168" i="4"/>
  <c r="AX168" i="4"/>
  <c r="AY168" i="4" s="1"/>
  <c r="AS145" i="4"/>
  <c r="AX145" i="4"/>
  <c r="AY145" i="4" s="1"/>
  <c r="AS153" i="4"/>
  <c r="AX153" i="4"/>
  <c r="AY153" i="4" s="1"/>
  <c r="AS178" i="4"/>
  <c r="AX178" i="4"/>
  <c r="AY178" i="4" s="1"/>
  <c r="AS110" i="4"/>
  <c r="AX110" i="4"/>
  <c r="AY110" i="4" s="1"/>
  <c r="AS92" i="4"/>
  <c r="AX92" i="4"/>
  <c r="AY92" i="4" s="1"/>
  <c r="AS84" i="4"/>
  <c r="AX84" i="4"/>
  <c r="AY84" i="4" s="1"/>
  <c r="AS73" i="4"/>
  <c r="AX73" i="4"/>
  <c r="AY73" i="4" s="1"/>
  <c r="AS61" i="4"/>
  <c r="AX61" i="4"/>
  <c r="AY61" i="4" s="1"/>
  <c r="AS130" i="4"/>
  <c r="AX130" i="4"/>
  <c r="AY130" i="4" s="1"/>
  <c r="AS86" i="4"/>
  <c r="AX86" i="4"/>
  <c r="AY86" i="4" s="1"/>
  <c r="AS65" i="4"/>
  <c r="AX65" i="4"/>
  <c r="AY65" i="4" s="1"/>
  <c r="AS43" i="4"/>
  <c r="AX43" i="4"/>
  <c r="AY43" i="4" s="1"/>
  <c r="AV42" i="4"/>
  <c r="AX42" i="4"/>
  <c r="AY42" i="4" s="1"/>
  <c r="AS119" i="4"/>
  <c r="AX119" i="4"/>
  <c r="AY119" i="4" s="1"/>
  <c r="AS150" i="4"/>
  <c r="AX150" i="4"/>
  <c r="AY150" i="4" s="1"/>
  <c r="AS49" i="4"/>
  <c r="AX49" i="4"/>
  <c r="AY49" i="4" s="1"/>
  <c r="AW104" i="2"/>
  <c r="AY104" i="2"/>
  <c r="AW56" i="2"/>
  <c r="AY56" i="2"/>
  <c r="AY93" i="2"/>
  <c r="W183" i="5"/>
  <c r="S183" i="5"/>
  <c r="U183" i="5"/>
  <c r="U155" i="5"/>
  <c r="W155" i="5"/>
  <c r="S155" i="5"/>
  <c r="X14" i="5"/>
  <c r="T14" i="5"/>
  <c r="V14" i="5"/>
  <c r="V22" i="5"/>
  <c r="T22" i="5"/>
  <c r="X22" i="5"/>
  <c r="X30" i="5"/>
  <c r="V30" i="5"/>
  <c r="T30" i="5"/>
  <c r="V38" i="5"/>
  <c r="X38" i="5"/>
  <c r="T38" i="5"/>
  <c r="X46" i="5"/>
  <c r="T46" i="5"/>
  <c r="V46" i="5"/>
  <c r="V54" i="5"/>
  <c r="T54" i="5"/>
  <c r="X54" i="5"/>
  <c r="X62" i="5"/>
  <c r="T62" i="5"/>
  <c r="V62" i="5"/>
  <c r="V70" i="5"/>
  <c r="X70" i="5"/>
  <c r="T70" i="5"/>
  <c r="W82" i="5"/>
  <c r="S82" i="5"/>
  <c r="U82" i="5"/>
  <c r="W90" i="5"/>
  <c r="U90" i="5"/>
  <c r="S90" i="5"/>
  <c r="S98" i="5"/>
  <c r="U98" i="5"/>
  <c r="W98" i="5"/>
  <c r="S114" i="5"/>
  <c r="W114" i="5"/>
  <c r="U114" i="5"/>
  <c r="W122" i="5"/>
  <c r="U122" i="5"/>
  <c r="S122" i="5"/>
  <c r="U130" i="5"/>
  <c r="W130" i="5"/>
  <c r="S130" i="5"/>
  <c r="X146" i="5"/>
  <c r="V146" i="5"/>
  <c r="T146" i="5"/>
  <c r="V154" i="5"/>
  <c r="T154" i="5"/>
  <c r="X154" i="5"/>
  <c r="X162" i="5"/>
  <c r="T162" i="5"/>
  <c r="V162" i="5"/>
  <c r="X178" i="5"/>
  <c r="T178" i="5"/>
  <c r="V178" i="5"/>
  <c r="V186" i="5"/>
  <c r="X186" i="5"/>
  <c r="T186" i="5"/>
  <c r="X194" i="5"/>
  <c r="T194" i="5"/>
  <c r="V194" i="5"/>
  <c r="W206" i="5"/>
  <c r="U206" i="5"/>
  <c r="S206" i="5"/>
  <c r="V202" i="5"/>
  <c r="X202" i="5"/>
  <c r="T202" i="5"/>
  <c r="AW135" i="2"/>
  <c r="AY135" i="2"/>
  <c r="AS200" i="4"/>
  <c r="AX200" i="4"/>
  <c r="AY200" i="4" s="1"/>
  <c r="AX187" i="4"/>
  <c r="AY187" i="4" s="1"/>
  <c r="AS187" i="4"/>
  <c r="AS165" i="4"/>
  <c r="AX165" i="4"/>
  <c r="AY165" i="4" s="1"/>
  <c r="AW84" i="2"/>
  <c r="AY84" i="2"/>
  <c r="AW67" i="2"/>
  <c r="AY67" i="2"/>
  <c r="AS181" i="4"/>
  <c r="AX181" i="4"/>
  <c r="AY181" i="4" s="1"/>
  <c r="AW58" i="2"/>
  <c r="AY58" i="2"/>
  <c r="AX58" i="4"/>
  <c r="AY58" i="4" s="1"/>
  <c r="AS58" i="4"/>
  <c r="AS141" i="4"/>
  <c r="AX141" i="4"/>
  <c r="AY141" i="4" s="1"/>
  <c r="AS124" i="4"/>
  <c r="AX124" i="4"/>
  <c r="AY124" i="4" s="1"/>
  <c r="AS22" i="4"/>
  <c r="AX22" i="4"/>
  <c r="AY22" i="4" s="1"/>
  <c r="AY158" i="2"/>
  <c r="AS194" i="4"/>
  <c r="AX194" i="4"/>
  <c r="AY194" i="4" s="1"/>
  <c r="AS163" i="4"/>
  <c r="AX163" i="4"/>
  <c r="AY163" i="4" s="1"/>
  <c r="AX87" i="4"/>
  <c r="AY87" i="4" s="1"/>
  <c r="AS87" i="4"/>
  <c r="AX76" i="4"/>
  <c r="AY76" i="4" s="1"/>
  <c r="AS76" i="4"/>
  <c r="AS90" i="4"/>
  <c r="AX90" i="4"/>
  <c r="AY90" i="4" s="1"/>
  <c r="AV69" i="4"/>
  <c r="AX69" i="4"/>
  <c r="AY69" i="4" s="1"/>
  <c r="AV47" i="4"/>
  <c r="AX47" i="4"/>
  <c r="AY47" i="4" s="1"/>
  <c r="AS203" i="4"/>
  <c r="AX203" i="4"/>
  <c r="AY203" i="4" s="1"/>
  <c r="AS149" i="4"/>
  <c r="AX149" i="4"/>
  <c r="AY149" i="4" s="1"/>
  <c r="AX173" i="4"/>
  <c r="AY173" i="4" s="1"/>
  <c r="AS173" i="4"/>
  <c r="AS191" i="4"/>
  <c r="AX191" i="4"/>
  <c r="AY191" i="4" s="1"/>
  <c r="AV189" i="4"/>
  <c r="AX189" i="4"/>
  <c r="AY189" i="4" s="1"/>
  <c r="AS175" i="4"/>
  <c r="AX175" i="4"/>
  <c r="AY175" i="4" s="1"/>
  <c r="AW126" i="2"/>
  <c r="AY126" i="2"/>
  <c r="AS148" i="4"/>
  <c r="AX148" i="4"/>
  <c r="AY148" i="4" s="1"/>
  <c r="AS104" i="4"/>
  <c r="AX104" i="4"/>
  <c r="AY104" i="4" s="1"/>
  <c r="AS91" i="4"/>
  <c r="AX91" i="4"/>
  <c r="AY91" i="4" s="1"/>
  <c r="AS55" i="4"/>
  <c r="AX55" i="4"/>
  <c r="AY55" i="4" s="1"/>
  <c r="AS126" i="4"/>
  <c r="AX126" i="4"/>
  <c r="AY126" i="4" s="1"/>
  <c r="AS78" i="4"/>
  <c r="AX78" i="4"/>
  <c r="AY78" i="4" s="1"/>
  <c r="AS59" i="4"/>
  <c r="AX59" i="4"/>
  <c r="AY59" i="4" s="1"/>
  <c r="AS125" i="4"/>
  <c r="AX125" i="4"/>
  <c r="AY125" i="4" s="1"/>
  <c r="AS38" i="4"/>
  <c r="AX38" i="4"/>
  <c r="AY38" i="4" s="1"/>
  <c r="AS28" i="4"/>
  <c r="AX28" i="4"/>
  <c r="AY28" i="4" s="1"/>
  <c r="AX139" i="4"/>
  <c r="AY139" i="4" s="1"/>
  <c r="AS139" i="4"/>
  <c r="AS12" i="4"/>
  <c r="AX12" i="4"/>
  <c r="AY12" i="4" s="1"/>
  <c r="AS207" i="4"/>
  <c r="AX207" i="4"/>
  <c r="AY207" i="4" s="1"/>
  <c r="AS114" i="4"/>
  <c r="AX114" i="4"/>
  <c r="AY114" i="4" s="1"/>
  <c r="AS133" i="4"/>
  <c r="AX133" i="4"/>
  <c r="AY133" i="4" s="1"/>
  <c r="AX97" i="4"/>
  <c r="AY97" i="4" s="1"/>
  <c r="AS97" i="4"/>
  <c r="AS7" i="4"/>
  <c r="AX7" i="4"/>
  <c r="AY7" i="4" s="1"/>
  <c r="AY65" i="2"/>
  <c r="AW65" i="2"/>
  <c r="AW4" i="2"/>
  <c r="AY4" i="2"/>
  <c r="AY173" i="2"/>
  <c r="AW137" i="2"/>
  <c r="AY137" i="2"/>
  <c r="AW189" i="2"/>
  <c r="AY189" i="2"/>
  <c r="AY129" i="2"/>
  <c r="AW129" i="2"/>
  <c r="AW196" i="2"/>
  <c r="AY196" i="2"/>
  <c r="U203" i="5"/>
  <c r="W203" i="5"/>
  <c r="S203" i="5"/>
  <c r="V6" i="5"/>
  <c r="X6" i="5"/>
  <c r="T6" i="5"/>
  <c r="W14" i="5"/>
  <c r="U14" i="5"/>
  <c r="S14" i="5"/>
  <c r="U22" i="5"/>
  <c r="W22" i="5"/>
  <c r="S22" i="5"/>
  <c r="W30" i="5"/>
  <c r="S30" i="5"/>
  <c r="U30" i="5"/>
  <c r="U38" i="5"/>
  <c r="S38" i="5"/>
  <c r="W38" i="5"/>
  <c r="W46" i="5"/>
  <c r="S46" i="5"/>
  <c r="U46" i="5"/>
  <c r="U54" i="5"/>
  <c r="W54" i="5"/>
  <c r="S54" i="5"/>
  <c r="W62" i="5"/>
  <c r="S62" i="5"/>
  <c r="U62" i="5"/>
  <c r="U70" i="5"/>
  <c r="W70" i="5"/>
  <c r="S70" i="5"/>
  <c r="X78" i="5"/>
  <c r="T78" i="5"/>
  <c r="V78" i="5"/>
  <c r="V86" i="5"/>
  <c r="T86" i="5"/>
  <c r="X86" i="5"/>
  <c r="X94" i="5"/>
  <c r="V94" i="5"/>
  <c r="T94" i="5"/>
  <c r="V102" i="5"/>
  <c r="X102" i="5"/>
  <c r="T102" i="5"/>
  <c r="X110" i="5"/>
  <c r="T110" i="5"/>
  <c r="V110" i="5"/>
  <c r="V118" i="5"/>
  <c r="T118" i="5"/>
  <c r="X118" i="5"/>
  <c r="X126" i="5"/>
  <c r="T126" i="5"/>
  <c r="V126" i="5"/>
  <c r="V134" i="5"/>
  <c r="X134" i="5"/>
  <c r="T134" i="5"/>
  <c r="W146" i="5"/>
  <c r="S146" i="5"/>
  <c r="U146" i="5"/>
  <c r="W154" i="5"/>
  <c r="U154" i="5"/>
  <c r="S154" i="5"/>
  <c r="S162" i="5"/>
  <c r="U162" i="5"/>
  <c r="W162" i="5"/>
  <c r="S178" i="5"/>
  <c r="W178" i="5"/>
  <c r="U178" i="5"/>
  <c r="W186" i="5"/>
  <c r="U186" i="5"/>
  <c r="S186" i="5"/>
  <c r="U194" i="5"/>
  <c r="S194" i="5"/>
  <c r="W194" i="5"/>
  <c r="V74" i="5"/>
  <c r="X74" i="5"/>
  <c r="T74" i="5"/>
  <c r="AY119" i="2"/>
  <c r="AS199" i="4"/>
  <c r="AX199" i="4"/>
  <c r="AY199" i="4" s="1"/>
  <c r="AX184" i="4"/>
  <c r="AY184" i="4" s="1"/>
  <c r="AS184" i="4"/>
  <c r="AS166" i="4"/>
  <c r="AX166" i="4"/>
  <c r="AY166" i="4" s="1"/>
  <c r="AW195" i="2"/>
  <c r="AY195" i="2"/>
  <c r="AW131" i="2"/>
  <c r="AY131" i="2"/>
  <c r="AY51" i="2"/>
  <c r="AW51" i="2"/>
  <c r="AS192" i="4"/>
  <c r="AX192" i="4"/>
  <c r="AY192" i="4" s="1"/>
  <c r="AN213" i="4"/>
  <c r="AN216" i="4"/>
  <c r="AN212" i="4"/>
  <c r="AY143" i="2"/>
  <c r="AY114" i="2"/>
  <c r="AW146" i="2"/>
  <c r="AY162" i="2"/>
  <c r="AS96" i="4"/>
  <c r="AX96" i="4"/>
  <c r="AY96" i="4" s="1"/>
  <c r="AX83" i="4"/>
  <c r="AY83" i="4" s="1"/>
  <c r="AS83" i="4"/>
  <c r="AX72" i="4"/>
  <c r="AY72" i="4" s="1"/>
  <c r="AS72" i="4"/>
  <c r="AS134" i="4"/>
  <c r="AX134" i="4"/>
  <c r="AY134" i="4" s="1"/>
  <c r="AS120" i="4"/>
  <c r="AX120" i="4"/>
  <c r="AY120" i="4" s="1"/>
  <c r="AX57" i="4"/>
  <c r="AY57" i="4" s="1"/>
  <c r="AS57" i="4"/>
  <c r="AS121" i="4"/>
  <c r="AX121" i="4"/>
  <c r="AY121" i="4" s="1"/>
  <c r="AS197" i="4"/>
  <c r="AX197" i="4"/>
  <c r="AY197" i="4" s="1"/>
  <c r="AS157" i="4"/>
  <c r="AX157" i="4"/>
  <c r="AY157" i="4" s="1"/>
  <c r="AS160" i="4"/>
  <c r="AX160" i="4"/>
  <c r="AY160" i="4" s="1"/>
  <c r="AS54" i="4"/>
  <c r="AX54" i="4"/>
  <c r="AY54" i="4" s="1"/>
  <c r="AS111" i="4"/>
  <c r="AX111" i="4"/>
  <c r="AY111" i="4" s="1"/>
  <c r="AS82" i="4"/>
  <c r="AX82" i="4"/>
  <c r="AY82" i="4" s="1"/>
  <c r="AV41" i="4"/>
  <c r="AX41" i="4"/>
  <c r="AY41" i="4" s="1"/>
  <c r="AS39" i="4"/>
  <c r="AX39" i="4"/>
  <c r="AY39" i="4" s="1"/>
  <c r="AV24" i="4"/>
  <c r="AX24" i="4"/>
  <c r="AY24" i="4" s="1"/>
  <c r="AV80" i="4"/>
  <c r="AX80" i="4"/>
  <c r="AY80" i="4" s="1"/>
  <c r="AY170" i="2"/>
  <c r="AW170" i="2"/>
  <c r="AS155" i="4"/>
  <c r="AX155" i="4"/>
  <c r="AY155" i="4" s="1"/>
  <c r="AS169" i="4"/>
  <c r="AX169" i="4"/>
  <c r="AY169" i="4" s="1"/>
  <c r="AS144" i="4"/>
  <c r="AX144" i="4"/>
  <c r="AY144" i="4" s="1"/>
  <c r="AS190" i="4"/>
  <c r="AX190" i="4"/>
  <c r="AY190" i="4" s="1"/>
  <c r="AS177" i="4"/>
  <c r="AX177" i="4"/>
  <c r="AY177" i="4" s="1"/>
  <c r="AS208" i="4"/>
  <c r="AX208" i="4"/>
  <c r="AY208" i="4" s="1"/>
  <c r="AX93" i="4"/>
  <c r="AY93" i="4" s="1"/>
  <c r="AS93" i="4"/>
  <c r="AS129" i="4"/>
  <c r="AX129" i="4"/>
  <c r="AY129" i="4" s="1"/>
  <c r="AS171" i="4"/>
  <c r="AX171" i="4"/>
  <c r="AY171" i="4" s="1"/>
  <c r="AY102" i="2"/>
  <c r="AS162" i="4"/>
  <c r="AX162" i="4"/>
  <c r="AY162" i="4" s="1"/>
  <c r="AV123" i="4"/>
  <c r="AX123" i="4"/>
  <c r="AY123" i="4" s="1"/>
  <c r="AX103" i="4"/>
  <c r="AY103" i="4" s="1"/>
  <c r="AS103" i="4"/>
  <c r="AS89" i="4"/>
  <c r="AX89" i="4"/>
  <c r="AY89" i="4" s="1"/>
  <c r="AS79" i="4"/>
  <c r="AX79" i="4"/>
  <c r="AY79" i="4" s="1"/>
  <c r="AS66" i="4"/>
  <c r="AX66" i="4"/>
  <c r="AY66" i="4" s="1"/>
  <c r="AS53" i="4"/>
  <c r="AX53" i="4"/>
  <c r="AY53" i="4" s="1"/>
  <c r="AX122" i="4"/>
  <c r="AY122" i="4" s="1"/>
  <c r="AS122" i="4"/>
  <c r="AS70" i="4"/>
  <c r="AX70" i="4"/>
  <c r="AY70" i="4" s="1"/>
  <c r="AX118" i="4"/>
  <c r="AY118" i="4" s="1"/>
  <c r="AS118" i="4"/>
  <c r="AV21" i="4"/>
  <c r="AX21" i="4"/>
  <c r="AY21" i="4" s="1"/>
  <c r="AS131" i="4"/>
  <c r="AX131" i="4"/>
  <c r="AY131" i="4" s="1"/>
  <c r="AS102" i="4"/>
  <c r="AX102" i="4"/>
  <c r="AY102" i="4" s="1"/>
  <c r="AS113" i="4"/>
  <c r="AX113" i="4"/>
  <c r="AY113" i="4" s="1"/>
  <c r="AX132" i="4"/>
  <c r="AY132" i="4" s="1"/>
  <c r="AS132" i="4"/>
  <c r="AS108" i="4"/>
  <c r="AX108" i="4"/>
  <c r="AY108" i="4" s="1"/>
  <c r="AX127" i="4"/>
  <c r="AY127" i="4" s="1"/>
  <c r="AS127" i="4"/>
  <c r="AW132" i="2"/>
  <c r="AY132" i="2"/>
  <c r="AW165" i="2"/>
  <c r="AY165" i="2"/>
  <c r="AY145" i="2"/>
  <c r="AW145" i="2"/>
  <c r="AW194" i="2" l="1"/>
  <c r="AY207" i="2"/>
  <c r="AW193" i="2"/>
  <c r="AY190" i="2"/>
  <c r="AY72" i="2"/>
  <c r="AW112" i="2"/>
  <c r="AY187" i="2"/>
  <c r="AW192" i="2"/>
  <c r="AY136" i="2"/>
  <c r="AW88" i="2"/>
  <c r="AW109" i="2"/>
  <c r="AY120" i="2"/>
  <c r="AW204" i="2"/>
  <c r="AY22" i="2"/>
  <c r="AY124" i="2"/>
  <c r="AY159" i="2"/>
  <c r="AY147" i="2"/>
  <c r="AY73" i="2"/>
  <c r="AW188" i="2"/>
  <c r="AY171" i="2"/>
  <c r="AY191" i="2"/>
  <c r="AW74" i="2"/>
  <c r="AY169" i="2"/>
  <c r="AW105" i="2"/>
  <c r="AW168" i="2"/>
  <c r="AW199" i="2"/>
  <c r="AW130" i="2"/>
  <c r="AW33" i="2"/>
  <c r="AY71" i="2"/>
  <c r="AY99" i="2"/>
  <c r="AW115" i="2"/>
  <c r="AY208" i="2"/>
  <c r="AY180" i="2"/>
  <c r="AW94" i="2"/>
  <c r="AY141" i="2"/>
  <c r="AW172" i="2"/>
  <c r="AY117" i="2"/>
  <c r="AY133" i="2"/>
  <c r="AW121" i="2"/>
  <c r="AY185" i="2"/>
  <c r="AY38" i="2"/>
  <c r="AW118" i="2"/>
  <c r="AY60" i="2"/>
  <c r="AW35" i="2"/>
  <c r="AW197" i="2"/>
  <c r="AW11" i="2"/>
  <c r="AY156" i="2"/>
  <c r="AY47" i="2"/>
  <c r="AY17" i="2"/>
  <c r="AW116" i="2"/>
  <c r="AY183" i="2"/>
  <c r="AW155" i="2"/>
  <c r="AW202" i="2"/>
  <c r="AY206" i="2"/>
  <c r="AY157" i="2"/>
  <c r="AY76" i="2"/>
  <c r="AY89" i="2"/>
  <c r="AW149" i="2"/>
  <c r="AW55" i="2"/>
  <c r="AY81" i="2"/>
  <c r="AW81" i="2"/>
  <c r="AW167" i="2"/>
  <c r="AY10" i="2"/>
  <c r="AW10" i="2"/>
  <c r="AW61" i="2"/>
  <c r="AY61" i="2"/>
  <c r="AW41" i="2"/>
  <c r="AY91" i="2"/>
  <c r="AY150" i="2"/>
  <c r="AW182" i="2"/>
  <c r="AW113" i="2"/>
  <c r="AY113" i="2"/>
  <c r="AY96" i="2"/>
  <c r="AW96" i="2"/>
  <c r="AW100" i="2"/>
  <c r="AY100" i="2"/>
  <c r="AW160" i="2"/>
  <c r="AY66" i="2"/>
  <c r="AY144" i="2"/>
  <c r="AW144" i="2"/>
  <c r="AY8" i="2"/>
  <c r="AW8" i="2"/>
  <c r="AY79" i="2"/>
  <c r="AW79" i="2"/>
  <c r="AY49" i="2"/>
  <c r="AW80" i="2"/>
  <c r="AY122" i="2"/>
  <c r="AY134" i="2"/>
  <c r="AY19" i="2"/>
  <c r="AW174" i="2"/>
  <c r="AW186" i="2"/>
  <c r="AW107" i="2"/>
  <c r="AY107" i="2"/>
  <c r="AW28" i="2"/>
  <c r="AY28" i="2"/>
  <c r="AW203" i="2"/>
  <c r="AY203" i="2"/>
  <c r="AY138" i="2"/>
  <c r="AY15" i="2"/>
  <c r="AW15" i="2"/>
  <c r="AY29" i="2"/>
  <c r="AW29" i="2"/>
  <c r="AY31" i="2"/>
  <c r="AW31" i="2"/>
  <c r="AY85" i="2"/>
  <c r="AW85" i="2"/>
  <c r="AY148" i="2"/>
  <c r="AW148" i="2"/>
  <c r="AY53" i="2"/>
  <c r="AW53" i="2"/>
  <c r="AY70" i="2"/>
  <c r="AW70" i="2"/>
  <c r="AY21" i="2"/>
  <c r="AW21" i="2"/>
  <c r="AW25" i="2"/>
  <c r="AY25" i="2"/>
  <c r="AY139" i="2"/>
  <c r="AW139" i="2"/>
  <c r="AY78" i="2"/>
  <c r="AW78" i="2"/>
  <c r="AY13" i="2"/>
  <c r="AW13" i="2"/>
  <c r="AW50" i="2"/>
  <c r="AY50" i="2"/>
  <c r="AW26" i="2"/>
  <c r="AY26" i="2"/>
  <c r="AY5" i="2"/>
  <c r="AW5" i="2"/>
  <c r="AW86" i="2"/>
  <c r="AY86" i="2"/>
  <c r="AY63" i="2"/>
  <c r="AW63" i="2"/>
  <c r="AW123" i="2"/>
  <c r="AY123" i="2"/>
  <c r="AY45" i="2"/>
  <c r="AW45" i="2"/>
  <c r="AY46" i="2"/>
  <c r="AW46" i="2"/>
  <c r="AW30" i="2"/>
  <c r="AY30" i="2"/>
  <c r="AY14" i="2"/>
  <c r="AW14" i="2"/>
  <c r="AW6" i="2"/>
  <c r="AY6" i="2"/>
  <c r="AW18" i="2"/>
  <c r="AY18" i="2"/>
  <c r="AW24" i="2"/>
  <c r="AY24" i="2"/>
  <c r="AY37" i="2"/>
  <c r="AW37" i="2"/>
  <c r="AW48" i="2"/>
  <c r="AY48" i="2"/>
  <c r="AY44" i="2"/>
  <c r="AW44" i="2"/>
  <c r="AW69" i="2"/>
  <c r="AY69" i="2"/>
  <c r="AW23" i="2"/>
  <c r="AY23" i="2"/>
</calcChain>
</file>

<file path=xl/comments1.xml><?xml version="1.0" encoding="utf-8"?>
<comments xmlns="http://schemas.openxmlformats.org/spreadsheetml/2006/main">
  <authors>
    <author>MCMF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MCMF:</t>
        </r>
        <r>
          <rPr>
            <sz val="9"/>
            <color indexed="81"/>
            <rFont val="Tahoma"/>
            <family val="2"/>
          </rPr>
          <t xml:space="preserve">
buscar indice de gini diferente a este y al banco mundial
</t>
        </r>
      </text>
    </comment>
  </commentList>
</comments>
</file>

<file path=xl/comments2.xml><?xml version="1.0" encoding="utf-8"?>
<comments xmlns="http://schemas.openxmlformats.org/spreadsheetml/2006/main">
  <authors>
    <author>MCMF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MCMF:</t>
        </r>
        <r>
          <rPr>
            <sz val="9"/>
            <color indexed="81"/>
            <rFont val="Tahoma"/>
            <family val="2"/>
          </rPr>
          <t xml:space="preserve">
World Bank data
values with "*" are from UNStatistics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MCMF:</t>
        </r>
        <r>
          <rPr>
            <sz val="9"/>
            <color indexed="81"/>
            <rFont val="Tahoma"/>
            <family val="2"/>
          </rPr>
          <t xml:space="preserve">
World Bank data
values with "*" are from UNStatistics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MCMF:</t>
        </r>
        <r>
          <rPr>
            <sz val="9"/>
            <color indexed="81"/>
            <rFont val="Tahoma"/>
            <family val="2"/>
          </rPr>
          <t xml:space="preserve">
Combined data from World Bank and ILO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MCMF:</t>
        </r>
        <r>
          <rPr>
            <sz val="9"/>
            <color indexed="81"/>
            <rFont val="Tahoma"/>
            <family val="2"/>
          </rPr>
          <t xml:space="preserve">
World Bank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MCMF:</t>
        </r>
        <r>
          <rPr>
            <sz val="9"/>
            <color indexed="81"/>
            <rFont val="Tahoma"/>
            <family val="2"/>
          </rPr>
          <t xml:space="preserve">
World Bank
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>MCMF:</t>
        </r>
        <r>
          <rPr>
            <sz val="9"/>
            <color indexed="81"/>
            <rFont val="Tahoma"/>
            <family val="2"/>
          </rPr>
          <t xml:space="preserve">
Global Exposure Database (Andrea Di Bono)</t>
        </r>
      </text>
    </comment>
  </commentList>
</comments>
</file>

<file path=xl/comments3.xml><?xml version="1.0" encoding="utf-8"?>
<comments xmlns="http://schemas.openxmlformats.org/spreadsheetml/2006/main">
  <authors>
    <author>MCMF</author>
  </authors>
  <commentList>
    <comment ref="D2" authorId="0">
      <text>
        <r>
          <rPr>
            <b/>
            <sz val="9"/>
            <color rgb="FF000000"/>
            <rFont val="Tahoma"/>
            <family val="2"/>
          </rPr>
          <t>MCMF:</t>
        </r>
        <r>
          <rPr>
            <sz val="9"/>
            <color rgb="FF000000"/>
            <rFont val="Tahoma"/>
            <family val="2"/>
          </rPr>
          <t xml:space="preserve">
World Bank data
values with "*" are from UNStatistics
</t>
        </r>
      </text>
    </comment>
    <comment ref="I2" authorId="0">
      <text>
        <r>
          <rPr>
            <b/>
            <sz val="9"/>
            <color rgb="FF000000"/>
            <rFont val="Tahoma"/>
            <family val="2"/>
          </rPr>
          <t>MCMF:</t>
        </r>
        <r>
          <rPr>
            <sz val="9"/>
            <color rgb="FF000000"/>
            <rFont val="Tahoma"/>
            <family val="2"/>
          </rPr>
          <t xml:space="preserve">
World Bank data
values with "*" are from UNStatistics
</t>
        </r>
      </text>
    </comment>
    <comment ref="M2" authorId="0">
      <text>
        <r>
          <rPr>
            <b/>
            <sz val="9"/>
            <color rgb="FF000000"/>
            <rFont val="Tahoma"/>
            <family val="2"/>
          </rPr>
          <t>MCMF:</t>
        </r>
        <r>
          <rPr>
            <sz val="9"/>
            <color rgb="FF000000"/>
            <rFont val="Tahoma"/>
            <family val="2"/>
          </rPr>
          <t xml:space="preserve">
Combined data from World Bank and ILO</t>
        </r>
      </text>
    </comment>
    <comment ref="O2" authorId="0">
      <text>
        <r>
          <rPr>
            <b/>
            <sz val="9"/>
            <color rgb="FF000000"/>
            <rFont val="Tahoma"/>
            <family val="2"/>
          </rPr>
          <t>MCMF:</t>
        </r>
        <r>
          <rPr>
            <sz val="9"/>
            <color rgb="FF000000"/>
            <rFont val="Tahoma"/>
            <family val="2"/>
          </rPr>
          <t xml:space="preserve">
World Bank
</t>
        </r>
      </text>
    </comment>
    <comment ref="Q2" authorId="0">
      <text>
        <r>
          <rPr>
            <b/>
            <sz val="9"/>
            <color rgb="FF000000"/>
            <rFont val="Tahoma"/>
            <family val="2"/>
          </rPr>
          <t>MCMF:</t>
        </r>
        <r>
          <rPr>
            <sz val="9"/>
            <color rgb="FF000000"/>
            <rFont val="Tahoma"/>
            <family val="2"/>
          </rPr>
          <t xml:space="preserve">
World Bank
</t>
        </r>
      </text>
    </comment>
    <comment ref="R2" authorId="0">
      <text>
        <r>
          <rPr>
            <b/>
            <sz val="9"/>
            <color rgb="FF000000"/>
            <rFont val="Tahoma"/>
            <family val="2"/>
          </rPr>
          <t>MCMF:</t>
        </r>
        <r>
          <rPr>
            <sz val="9"/>
            <color rgb="FF000000"/>
            <rFont val="Tahoma"/>
            <family val="2"/>
          </rPr>
          <t xml:space="preserve">
Global Exposure Database (Andrea Di Bono)</t>
        </r>
      </text>
    </comment>
    <comment ref="DX2" authorId="0">
      <text>
        <r>
          <rPr>
            <b/>
            <sz val="9"/>
            <color rgb="FF000000"/>
            <rFont val="Tahoma"/>
            <family val="2"/>
          </rPr>
          <t>MCMF:</t>
        </r>
        <r>
          <rPr>
            <sz val="9"/>
            <color rgb="FF000000"/>
            <rFont val="Tahoma"/>
            <family val="2"/>
          </rPr>
          <t xml:space="preserve">
World Bank data
values with "*" are from UNStatistics
</t>
        </r>
      </text>
    </comment>
  </commentList>
</comments>
</file>

<file path=xl/sharedStrings.xml><?xml version="1.0" encoding="utf-8"?>
<sst xmlns="http://schemas.openxmlformats.org/spreadsheetml/2006/main" count="10513" uniqueCount="1080">
  <si>
    <t>Región</t>
  </si>
  <si>
    <t>ISO país</t>
  </si>
  <si>
    <t>Valor Expuesto</t>
  </si>
  <si>
    <t>PAE</t>
  </si>
  <si>
    <t>PML</t>
  </si>
  <si>
    <t>Indicadores de riesgo</t>
  </si>
  <si>
    <t>Posición PAE</t>
  </si>
  <si>
    <t>Posición PML</t>
  </si>
  <si>
    <t>Posición PAE/GNE</t>
  </si>
  <si>
    <t>Posición PAE/GGC</t>
  </si>
  <si>
    <t>Posición PML/GDP</t>
  </si>
  <si>
    <t>Posición PML/GNI</t>
  </si>
  <si>
    <t>GNE</t>
  </si>
  <si>
    <t>PAE/GNE</t>
  </si>
  <si>
    <t>GGC</t>
  </si>
  <si>
    <t>PAE/GGC</t>
  </si>
  <si>
    <t>GDP</t>
  </si>
  <si>
    <t>PML/GDP</t>
  </si>
  <si>
    <t>GNI</t>
  </si>
  <si>
    <t>PML/GNI</t>
  </si>
  <si>
    <t>[millones]</t>
  </si>
  <si>
    <r>
      <t>[</t>
    </r>
    <r>
      <rPr>
        <b/>
        <sz val="11"/>
        <color theme="8" tint="-0.499984740745262"/>
        <rFont val="Calibri"/>
        <family val="2"/>
      </rPr>
      <t>‰</t>
    </r>
    <r>
      <rPr>
        <b/>
        <sz val="7.7"/>
        <color theme="8" tint="-0.499984740745262"/>
        <rFont val="Calibri"/>
        <family val="2"/>
      </rPr>
      <t>]</t>
    </r>
  </si>
  <si>
    <r>
      <t>[</t>
    </r>
    <r>
      <rPr>
        <b/>
        <sz val="11"/>
        <color theme="8" tint="-0.499984740745262"/>
        <rFont val="Calibri"/>
        <family val="2"/>
      </rPr>
      <t>%</t>
    </r>
    <r>
      <rPr>
        <b/>
        <sz val="7.7"/>
        <color theme="8" tint="-0.499984740745262"/>
        <rFont val="Calibri"/>
        <family val="2"/>
      </rPr>
      <t>]</t>
    </r>
  </si>
  <si>
    <t>Asia</t>
  </si>
  <si>
    <t>g1</t>
  </si>
  <si>
    <t>SLB</t>
  </si>
  <si>
    <t>SLB_Eq_V2V4_Total.res</t>
  </si>
  <si>
    <t>Europe</t>
  </si>
  <si>
    <t>g2</t>
  </si>
  <si>
    <t>PHL</t>
  </si>
  <si>
    <t>PHL_Eq_V2V4_Total.res</t>
  </si>
  <si>
    <t>Australia</t>
  </si>
  <si>
    <t>g3</t>
  </si>
  <si>
    <t>JPN</t>
  </si>
  <si>
    <t>JPN_Eq_V2V4_Total.res</t>
  </si>
  <si>
    <t>Pacific</t>
  </si>
  <si>
    <t>BTN</t>
  </si>
  <si>
    <t>BTN_Eq_V2V4_Total.res</t>
  </si>
  <si>
    <t>Caribbean</t>
  </si>
  <si>
    <t>g4</t>
  </si>
  <si>
    <t>GEO</t>
  </si>
  <si>
    <t>GEO_Eq_V2V4_Total.res</t>
  </si>
  <si>
    <t>North America</t>
  </si>
  <si>
    <t>KGZ</t>
  </si>
  <si>
    <t>KGZ_Eq_V2V4_Total.res</t>
  </si>
  <si>
    <t>Latin America</t>
  </si>
  <si>
    <t>VUT</t>
  </si>
  <si>
    <t>VUT_Eq_V2V4_Total.res</t>
  </si>
  <si>
    <t>North Africa</t>
  </si>
  <si>
    <t>g5</t>
  </si>
  <si>
    <t>LBN</t>
  </si>
  <si>
    <t>LBN_Eq_V2V4_Total.res</t>
  </si>
  <si>
    <t>Sub Saharan Africa</t>
  </si>
  <si>
    <t>AZE</t>
  </si>
  <si>
    <t>AZE_Eq_V2V4_Total.res</t>
  </si>
  <si>
    <t>ARM</t>
  </si>
  <si>
    <t>ARM_Eq_V2V4_Total.res</t>
  </si>
  <si>
    <t>CYP</t>
  </si>
  <si>
    <t>CYP_Eq_V2V4_Total.res</t>
  </si>
  <si>
    <t>UZB</t>
  </si>
  <si>
    <t>UZB_Eq_V2V4_Total.res</t>
  </si>
  <si>
    <t>TJK</t>
  </si>
  <si>
    <t>TJK_Eq_V2V4_Total.res</t>
  </si>
  <si>
    <t>TUR</t>
  </si>
  <si>
    <t>TUR_Eq_V2V4_Total.res</t>
  </si>
  <si>
    <t>AFG</t>
  </si>
  <si>
    <t>FJI</t>
  </si>
  <si>
    <t>FJI_Eq_V2V4_Total.res</t>
  </si>
  <si>
    <t>ISR</t>
  </si>
  <si>
    <t>ISR_Eq_V2V4_Total.res</t>
  </si>
  <si>
    <t>BGD</t>
  </si>
  <si>
    <t>BGD_Eq_V2V4_Total.res</t>
  </si>
  <si>
    <t>JOR</t>
  </si>
  <si>
    <t>JOR_Eq_V2V4_Total.res</t>
  </si>
  <si>
    <t>PNG</t>
  </si>
  <si>
    <t>PNG_Eq_V2V4_Total.res</t>
  </si>
  <si>
    <t>PAK</t>
  </si>
  <si>
    <t>PAK_Eq_V2V4_Total.res</t>
  </si>
  <si>
    <t>SYR</t>
  </si>
  <si>
    <t>SYR_Eq_V2V4_Total.res</t>
  </si>
  <si>
    <t>TKM</t>
  </si>
  <si>
    <t>TKM_Eq_V2V4_Total.res</t>
  </si>
  <si>
    <t>KAZ</t>
  </si>
  <si>
    <t>KAZ_Eq_V2V4_Total.res</t>
  </si>
  <si>
    <t>IDN</t>
  </si>
  <si>
    <t>IDN_Eq_V2V4_Total.res</t>
  </si>
  <si>
    <t>IRQ</t>
  </si>
  <si>
    <t>IRQ_Eq_V2V4_Total.res</t>
  </si>
  <si>
    <t>MNG</t>
  </si>
  <si>
    <t>MNG_Eq_V2V4_Total.res</t>
  </si>
  <si>
    <t>MYS</t>
  </si>
  <si>
    <t>MYS_Eq_V2V4_Total.res</t>
  </si>
  <si>
    <t>HKG</t>
  </si>
  <si>
    <t>HKG_Eq_V2V4_Total.res</t>
  </si>
  <si>
    <t>THA</t>
  </si>
  <si>
    <t>THA_Eq_V2V4_Total.res</t>
  </si>
  <si>
    <t>CHN</t>
  </si>
  <si>
    <t>CHN_Eq_V2V4_Total.res</t>
  </si>
  <si>
    <t>IND</t>
  </si>
  <si>
    <t>IND_Eq_V2V4_Total.res</t>
  </si>
  <si>
    <t>LAO</t>
  </si>
  <si>
    <t>LAO_Eq_V2V4_Total.res</t>
  </si>
  <si>
    <t>KOR</t>
  </si>
  <si>
    <t>KOR_Eq_V2V4_Total.res</t>
  </si>
  <si>
    <t>VNM</t>
  </si>
  <si>
    <t>VNM_Eq_V2V4_Total.res</t>
  </si>
  <si>
    <t>KHM</t>
  </si>
  <si>
    <t>KHM_Eq_V2V4_Total.res</t>
  </si>
  <si>
    <t>LKA</t>
  </si>
  <si>
    <t>LKA_Eq_V2V4_Total.res</t>
  </si>
  <si>
    <t>ARE</t>
  </si>
  <si>
    <t>ARE_Eq_V2V4_Total.res</t>
  </si>
  <si>
    <t>MAC</t>
  </si>
  <si>
    <t>MAC_Eq_V2V4_Total.res</t>
  </si>
  <si>
    <t>SAU</t>
  </si>
  <si>
    <t>SAU_Eq_V2V4_Total.res</t>
  </si>
  <si>
    <t>NPL</t>
  </si>
  <si>
    <t>NPL_Eq_V2V4_Total.res</t>
  </si>
  <si>
    <t>NCL</t>
  </si>
  <si>
    <t>NCL_Eq_V2V4_Total.res</t>
  </si>
  <si>
    <t>IRN</t>
  </si>
  <si>
    <t>IRN_Eq_V2V4_Total.res</t>
  </si>
  <si>
    <t>KWT</t>
  </si>
  <si>
    <t>KWT_Eq_V2V4_Total.res</t>
  </si>
  <si>
    <t>YEM</t>
  </si>
  <si>
    <t>YEM_Eq_V2V4_Total.res</t>
  </si>
  <si>
    <t>BRN</t>
  </si>
  <si>
    <t>BRN_Eq_V2V4_Total.res</t>
  </si>
  <si>
    <t>OMN</t>
  </si>
  <si>
    <t>OMN_Eq_V2V4_Total.res</t>
  </si>
  <si>
    <t>BHR</t>
  </si>
  <si>
    <t>BHR_Eq_V2V4_Total.res</t>
  </si>
  <si>
    <t>TWN</t>
  </si>
  <si>
    <t>TWN_Eq_V2V4_Total.res</t>
  </si>
  <si>
    <t>MMR</t>
  </si>
  <si>
    <t>MMR_Eq_V2V4_Total.res</t>
  </si>
  <si>
    <t>PRK</t>
  </si>
  <si>
    <t>PRK_Eq_V2V4_Total.res</t>
  </si>
  <si>
    <t>QAT</t>
  </si>
  <si>
    <t>QAT_Eq_V2V4_Total.res</t>
  </si>
  <si>
    <t>GRC</t>
  </si>
  <si>
    <t>GRC_Eq_V2V4_Total.res</t>
  </si>
  <si>
    <t>ISL</t>
  </si>
  <si>
    <t>ISL_Eq_V2V4_Total.res</t>
  </si>
  <si>
    <t>ALB</t>
  </si>
  <si>
    <t>ALB_Eq_V2V4_Total.res</t>
  </si>
  <si>
    <t>BGR</t>
  </si>
  <si>
    <t>BGR_Eq_V2V4_Total.res</t>
  </si>
  <si>
    <t>SVN</t>
  </si>
  <si>
    <t>SVN_Eq_V2V4_Total.res</t>
  </si>
  <si>
    <t>ITA</t>
  </si>
  <si>
    <t>ITA_Eq_V2V4_Total.res</t>
  </si>
  <si>
    <t>AUT</t>
  </si>
  <si>
    <t>AUT_Eq_V2V4_Total.res</t>
  </si>
  <si>
    <t>MNE</t>
  </si>
  <si>
    <t>MNE_Eq_V2V4_Total.res</t>
  </si>
  <si>
    <t>HRV</t>
  </si>
  <si>
    <t>HRV_Eq_V2V4_Total.res</t>
  </si>
  <si>
    <t>CHE</t>
  </si>
  <si>
    <t>CHE_Eq_V2V4_Total.res</t>
  </si>
  <si>
    <t>MKD</t>
  </si>
  <si>
    <t>MKD_Eq_V2V4_Total.res</t>
  </si>
  <si>
    <t>DEU</t>
  </si>
  <si>
    <t>DEU_Eq_V2V4_Total.res</t>
  </si>
  <si>
    <t>GBR</t>
  </si>
  <si>
    <t>GBR_Eq_V2V4_Total.res</t>
  </si>
  <si>
    <t>HUN</t>
  </si>
  <si>
    <t>HUN_Eq_V2V4_Total.res</t>
  </si>
  <si>
    <t>MDA</t>
  </si>
  <si>
    <t>MDA_Eq_V2V4_Total.res</t>
  </si>
  <si>
    <t>NLD</t>
  </si>
  <si>
    <t>NLD_Eq_V2V4_Total.res</t>
  </si>
  <si>
    <t>BEL</t>
  </si>
  <si>
    <t>BEL_Eq_V2V4_Total.res</t>
  </si>
  <si>
    <t>SVK</t>
  </si>
  <si>
    <t>SVK_Eq_V2V4_Total.res</t>
  </si>
  <si>
    <t>CZE</t>
  </si>
  <si>
    <t>CZE_Eq_V2V4_Total.res</t>
  </si>
  <si>
    <t>POL</t>
  </si>
  <si>
    <t>POL_Eq_V2V4_Total.res</t>
  </si>
  <si>
    <t>BIH</t>
  </si>
  <si>
    <t>BIH_Eq_V2V4_Total.res</t>
  </si>
  <si>
    <t>ESP</t>
  </si>
  <si>
    <t>ESP_Eq_V2V4_Total.res</t>
  </si>
  <si>
    <t>SRB</t>
  </si>
  <si>
    <t>SRB_Eq_V2V4_Total.res</t>
  </si>
  <si>
    <t>FRA</t>
  </si>
  <si>
    <t>FRA_Eq_V2V4_Total.res</t>
  </si>
  <si>
    <t>LUX</t>
  </si>
  <si>
    <t>LUX_Eq_V2V4_Total.res</t>
  </si>
  <si>
    <t>IRL</t>
  </si>
  <si>
    <t>IRL_Eq_V2V4_Total.res</t>
  </si>
  <si>
    <t>PRT</t>
  </si>
  <si>
    <t>PRT_Eq_V2V4_Total.res</t>
  </si>
  <si>
    <t>UKR</t>
  </si>
  <si>
    <t>UKR_Eq_V2V4_Total.res</t>
  </si>
  <si>
    <t>EST</t>
  </si>
  <si>
    <t>EST_Eq_V2V4_Total.res</t>
  </si>
  <si>
    <t>RUS</t>
  </si>
  <si>
    <t>RUS_Eq_V2V4_Total.res</t>
  </si>
  <si>
    <t>LTU</t>
  </si>
  <si>
    <t>LTU_Eq_V2V4_Total.res</t>
  </si>
  <si>
    <t>LVA</t>
  </si>
  <si>
    <t>LVA_Eq_V2V4_Total.res</t>
  </si>
  <si>
    <t>NOR</t>
  </si>
  <si>
    <t>NOR_Eq_V2V4_Total.res</t>
  </si>
  <si>
    <t>DNK</t>
  </si>
  <si>
    <t>DNK_Eq_V2V4_Total.res</t>
  </si>
  <si>
    <t>BLR</t>
  </si>
  <si>
    <t>BLR_Eq_V2V4_Total.res</t>
  </si>
  <si>
    <t>FIN</t>
  </si>
  <si>
    <t>FIN_Eq_V2V4_Total.res</t>
  </si>
  <si>
    <t>SWE</t>
  </si>
  <si>
    <t>SWE_Eq_V2V4_Total.res</t>
  </si>
  <si>
    <t>SMR</t>
  </si>
  <si>
    <t>SMR_Eq_V2V4_Total.res</t>
  </si>
  <si>
    <t>LIE</t>
  </si>
  <si>
    <t>LIE_Eq_V2V4_Total.res</t>
  </si>
  <si>
    <t>MCO</t>
  </si>
  <si>
    <t>MCO_Eq_V2V4_Total.res</t>
  </si>
  <si>
    <t>GIB</t>
  </si>
  <si>
    <t>GIB_Eq_V2V4_Total.res</t>
  </si>
  <si>
    <t>FRO</t>
  </si>
  <si>
    <t>FRO_Eq_V2V4_Total.res</t>
  </si>
  <si>
    <t>TON</t>
  </si>
  <si>
    <t>TON_Eq_V2V4_Total.res</t>
  </si>
  <si>
    <t>PLW</t>
  </si>
  <si>
    <t>PLW_Eq_V2V4_Total.res</t>
  </si>
  <si>
    <t>MLT</t>
  </si>
  <si>
    <t>MLT_Eq_V2V4_Total.res</t>
  </si>
  <si>
    <t>WSM</t>
  </si>
  <si>
    <t>WSM_Eq_V2V4_Total.res</t>
  </si>
  <si>
    <t>SGP</t>
  </si>
  <si>
    <t>SGP_Eq_V2V4_Total.res</t>
  </si>
  <si>
    <t>NZL</t>
  </si>
  <si>
    <t>NZL_Eq_V2V4_Total.res</t>
  </si>
  <si>
    <t>AUS</t>
  </si>
  <si>
    <t>AUS_Eq_V2V4_Total.res</t>
  </si>
  <si>
    <t>PYF</t>
  </si>
  <si>
    <t>PYF_Eq_V2V4_Total.res</t>
  </si>
  <si>
    <t>MDV</t>
  </si>
  <si>
    <t>MDV_Eq_V2V4_Total.res</t>
  </si>
  <si>
    <t>FSM</t>
  </si>
  <si>
    <t>FSM_Eq_V2V4_Total.res</t>
  </si>
  <si>
    <t>TTO</t>
  </si>
  <si>
    <t>TTO_Eq_V2V4_Total.res</t>
  </si>
  <si>
    <t>ATG</t>
  </si>
  <si>
    <t>ATG_Eq_V2V4_Total.res</t>
  </si>
  <si>
    <t>DMA</t>
  </si>
  <si>
    <t>DMA_Eq_V2V4_Total.res</t>
  </si>
  <si>
    <t>GRD</t>
  </si>
  <si>
    <t>GRD_Eq_V2V4_Total.res</t>
  </si>
  <si>
    <t>HND</t>
  </si>
  <si>
    <t>HND_Eq_V2V4_Total.res</t>
  </si>
  <si>
    <t>VCT</t>
  </si>
  <si>
    <t>VCT_Eq_V2V4_Total.res</t>
  </si>
  <si>
    <t>SLV</t>
  </si>
  <si>
    <t>SLV_Eq_V2V4_Total.res</t>
  </si>
  <si>
    <t>NIC</t>
  </si>
  <si>
    <t>NIC_Eq_V2V4_Total.res</t>
  </si>
  <si>
    <t>DOM</t>
  </si>
  <si>
    <t>DOM_Eq_V2V4_Total.res</t>
  </si>
  <si>
    <t>JAM</t>
  </si>
  <si>
    <t>JAM_Eq_V2V4_Total.res</t>
  </si>
  <si>
    <t>CRI</t>
  </si>
  <si>
    <t>CRI_Eq_V2V4_Total.res</t>
  </si>
  <si>
    <t>ECU</t>
  </si>
  <si>
    <t>ECU_Eq_V2V4_Total.res</t>
  </si>
  <si>
    <t>COL</t>
  </si>
  <si>
    <t>COL_Eq_V2V4_Total.res</t>
  </si>
  <si>
    <t>PER</t>
  </si>
  <si>
    <t>PER_Eq_V2V4_Total.res</t>
  </si>
  <si>
    <t>LCA</t>
  </si>
  <si>
    <t>LCA_Eq_V2V4_Total.res</t>
  </si>
  <si>
    <t>GTM</t>
  </si>
  <si>
    <t>GTM_Eq_V2V4_Total.res</t>
  </si>
  <si>
    <t>CHL</t>
  </si>
  <si>
    <t>CHL_Eq_V2V4_Total.res</t>
  </si>
  <si>
    <t>BOL</t>
  </si>
  <si>
    <t>BOL_Eq_V2V4_Total.res</t>
  </si>
  <si>
    <t>PAN</t>
  </si>
  <si>
    <t>PAN_Eq_V2V4_Total.res</t>
  </si>
  <si>
    <t>MEX</t>
  </si>
  <si>
    <t>MEX_Eq_V2V4_Total.res</t>
  </si>
  <si>
    <t>VEN</t>
  </si>
  <si>
    <t>VEN_Eq_V2V4_Total.res</t>
  </si>
  <si>
    <t>BLZ</t>
  </si>
  <si>
    <t>BLZ_Eq_V2V4_Total.res</t>
  </si>
  <si>
    <t>ARG</t>
  </si>
  <si>
    <t>ARG_Eq_V2V4_Total.res</t>
  </si>
  <si>
    <t>CAN</t>
  </si>
  <si>
    <t>CAN_Eq_V2V4_Total.res</t>
  </si>
  <si>
    <t>GUY</t>
  </si>
  <si>
    <t>GUY_Eq_V2V4_Total.res</t>
  </si>
  <si>
    <t>HTI</t>
  </si>
  <si>
    <t>HTI_Eq_V2V4_Total.res</t>
  </si>
  <si>
    <t>BRB</t>
  </si>
  <si>
    <t>BRB_Eq_V2V4_Total.res</t>
  </si>
  <si>
    <t>BHS</t>
  </si>
  <si>
    <t>BHS_Eq_V2V4_Total.res</t>
  </si>
  <si>
    <t>BRA</t>
  </si>
  <si>
    <t>BRA_Eq_V2V4_Total.res</t>
  </si>
  <si>
    <t>VIR</t>
  </si>
  <si>
    <t>VIR_Eq_V2V4_Total.res</t>
  </si>
  <si>
    <t>PRI</t>
  </si>
  <si>
    <t>PRI_Eq_V2V4_Total.res</t>
  </si>
  <si>
    <t>ABW</t>
  </si>
  <si>
    <t>ABW_Eq_V2V4_Total.res</t>
  </si>
  <si>
    <t>CUB</t>
  </si>
  <si>
    <t>CUB_Eq_V2V4_Total.res</t>
  </si>
  <si>
    <t>KNA</t>
  </si>
  <si>
    <t>KNA_Eq_V2V4_Total.res</t>
  </si>
  <si>
    <t>PRY</t>
  </si>
  <si>
    <t>PRY_Eq_V2V4_Total.res</t>
  </si>
  <si>
    <t>SUR</t>
  </si>
  <si>
    <t>SUR_Eq_V2V4_Total.res</t>
  </si>
  <si>
    <t>URY</t>
  </si>
  <si>
    <t>URY_Eq_V2V4_Total.res</t>
  </si>
  <si>
    <t>USA</t>
  </si>
  <si>
    <t>USA_Eq_V2V4_Total.res</t>
  </si>
  <si>
    <t>VGB</t>
  </si>
  <si>
    <t>VGB_Eq_V2V4_Total.res</t>
  </si>
  <si>
    <t>AIA</t>
  </si>
  <si>
    <t>AIA_Eq_V2V4_Total.res</t>
  </si>
  <si>
    <t>GLP</t>
  </si>
  <si>
    <t>GLP_Eq_V2V4_Total.res</t>
  </si>
  <si>
    <t>MTQ</t>
  </si>
  <si>
    <t>MTQ_Eq_V2V4_Total.res</t>
  </si>
  <si>
    <t>CYM</t>
  </si>
  <si>
    <t>CYM_Eq_V2V4_Total.res</t>
  </si>
  <si>
    <t>TCA</t>
  </si>
  <si>
    <t>TCA_Eq_V2V4_Total.res</t>
  </si>
  <si>
    <t>GUF</t>
  </si>
  <si>
    <t>GUF_Eq_V2V4_Total.res</t>
  </si>
  <si>
    <t>TUN</t>
  </si>
  <si>
    <t>TUN_Eq_V2V4_Total.res</t>
  </si>
  <si>
    <t>DZA</t>
  </si>
  <si>
    <t>DZA_Eq_V2V4_Total.res</t>
  </si>
  <si>
    <t>MAR</t>
  </si>
  <si>
    <t>MAR_Eq_V2V4_Total.res</t>
  </si>
  <si>
    <t>MWI</t>
  </si>
  <si>
    <t>MWI_Eq_V2V4_Total.res</t>
  </si>
  <si>
    <t>COM</t>
  </si>
  <si>
    <t>COM_Eq_V2V4_Total.res</t>
  </si>
  <si>
    <t>RWA</t>
  </si>
  <si>
    <t>RWA_Eq_V2V4_Total.res</t>
  </si>
  <si>
    <t>EGY</t>
  </si>
  <si>
    <t>EGY_Eq_V2V4_Total.res</t>
  </si>
  <si>
    <t>ZMB</t>
  </si>
  <si>
    <t>ZMB_Eq_V2V4_Total.res</t>
  </si>
  <si>
    <t>TZA</t>
  </si>
  <si>
    <t>TZA_Eq_V2V4_Total.res</t>
  </si>
  <si>
    <t>BDI</t>
  </si>
  <si>
    <t>BDI_Eq_V2V4_Total.res</t>
  </si>
  <si>
    <t>KEN</t>
  </si>
  <si>
    <t>KEN_Eq_V2V4_Total.res</t>
  </si>
  <si>
    <t>UGA</t>
  </si>
  <si>
    <t>UGA_Eq_V2V4_Total.res</t>
  </si>
  <si>
    <t>LSO</t>
  </si>
  <si>
    <t>LSO_Eq_V2V4_Total.res</t>
  </si>
  <si>
    <t>MOZ</t>
  </si>
  <si>
    <t>MOZ_Eq_V2V4_Total.res</t>
  </si>
  <si>
    <t>ZAF</t>
  </si>
  <si>
    <t>ZAF_Eq_V2V4_Total.res</t>
  </si>
  <si>
    <t>ZAR</t>
  </si>
  <si>
    <t>ZAR_Eq_V2V4_Total.res</t>
  </si>
  <si>
    <t>BWA</t>
  </si>
  <si>
    <t>BWA_Eq_V2V4_Total.res</t>
  </si>
  <si>
    <t>SDN</t>
  </si>
  <si>
    <t>SDN_Eq_V2V4_Total.res</t>
  </si>
  <si>
    <t>ZWE</t>
  </si>
  <si>
    <t>ZWE_Eq_V2V4_Total.res</t>
  </si>
  <si>
    <t>ERI</t>
  </si>
  <si>
    <t>ERI_Eq_V2V4_Total.res</t>
  </si>
  <si>
    <t>GAB</t>
  </si>
  <si>
    <t>GAB_Eq_V2V4_Total.res</t>
  </si>
  <si>
    <t>GNQ</t>
  </si>
  <si>
    <t>GNQ_Eq_V2V4_Total.res</t>
  </si>
  <si>
    <t>SWZ</t>
  </si>
  <si>
    <t>SWZ_Eq_V2V4_Total.res</t>
  </si>
  <si>
    <t>CMR</t>
  </si>
  <si>
    <t>CMR_Eq_V2V4_Total.res</t>
  </si>
  <si>
    <t>ETH</t>
  </si>
  <si>
    <t>ETH_Eq_V2V4_Total.res</t>
  </si>
  <si>
    <t>CAF</t>
  </si>
  <si>
    <t>CAF_Eq_V2V4_Total.res</t>
  </si>
  <si>
    <t>MDG</t>
  </si>
  <si>
    <t>MDG_Eq_V2V4_Total.res</t>
  </si>
  <si>
    <t>SEN</t>
  </si>
  <si>
    <t>SEN_Eq_V2V4_Total.res</t>
  </si>
  <si>
    <t>NAM</t>
  </si>
  <si>
    <t>NAM_Eq_V2V4_Total.res</t>
  </si>
  <si>
    <t>LBR</t>
  </si>
  <si>
    <t>LBR_Eq_V2V4_Total.res</t>
  </si>
  <si>
    <t>NGA</t>
  </si>
  <si>
    <t>NGA_Eq_V2V4_Total.res</t>
  </si>
  <si>
    <t>COG</t>
  </si>
  <si>
    <t>COG_Eq_V2V4_Total.res</t>
  </si>
  <si>
    <t>AGO</t>
  </si>
  <si>
    <t>AGO_Eq_V2V4_Total.res</t>
  </si>
  <si>
    <t>GIN</t>
  </si>
  <si>
    <t>GIN_Eq_V2V4_Total.res</t>
  </si>
  <si>
    <t>BEN</t>
  </si>
  <si>
    <t>BEN_Eq_V2V4_Total.res</t>
  </si>
  <si>
    <t>TCD</t>
  </si>
  <si>
    <t>TCD_Eq_V2V4_Total.res</t>
  </si>
  <si>
    <t>MRT</t>
  </si>
  <si>
    <t>MRT_Eq_V2V4_Total.res</t>
  </si>
  <si>
    <t>DJI</t>
  </si>
  <si>
    <t>DJI_Eq_V2V4_Total.res</t>
  </si>
  <si>
    <t>LBY</t>
  </si>
  <si>
    <t>LBY_Eq_V2V4_Total.res</t>
  </si>
  <si>
    <t>SOM</t>
  </si>
  <si>
    <t>SOM_Eq_V2V4_Total.res</t>
  </si>
  <si>
    <t>BFA</t>
  </si>
  <si>
    <t>BFA_Eq_V2V4_Total.res</t>
  </si>
  <si>
    <t>CPV</t>
  </si>
  <si>
    <t>CPV_Eq_V2V4_Total.res</t>
  </si>
  <si>
    <t>CIV</t>
  </si>
  <si>
    <t>CIV_Eq_V2V4_Total.res</t>
  </si>
  <si>
    <t>GMB</t>
  </si>
  <si>
    <t>GMB_Eq_V2V4_Total.res</t>
  </si>
  <si>
    <t>GHA</t>
  </si>
  <si>
    <t>GHA_Eq_V2V4_Total.res</t>
  </si>
  <si>
    <t>GNB</t>
  </si>
  <si>
    <t>GNB_Eq_V2V4_Total.res</t>
  </si>
  <si>
    <t>MLI</t>
  </si>
  <si>
    <t>MLI_Eq_V2V4_Total.res</t>
  </si>
  <si>
    <t>MUS</t>
  </si>
  <si>
    <t>MUS_Eq_V2V4_Total.res</t>
  </si>
  <si>
    <t>NER</t>
  </si>
  <si>
    <t>NER_Eq_V2V4_Total.res</t>
  </si>
  <si>
    <t>STP</t>
  </si>
  <si>
    <t>STP_Eq_V2V4_Total.res</t>
  </si>
  <si>
    <t>SYC</t>
  </si>
  <si>
    <t>SYC_Eq_V2V4_Total.res</t>
  </si>
  <si>
    <t>SLE</t>
  </si>
  <si>
    <t>SLE_Eq_V2V4_Total.res</t>
  </si>
  <si>
    <t>TGO</t>
  </si>
  <si>
    <t>TGO_Eq_V2V4_Total.res</t>
  </si>
  <si>
    <t>MYT</t>
  </si>
  <si>
    <t>MYT_Eq_V2V4_Total.res</t>
  </si>
  <si>
    <t>REU</t>
  </si>
  <si>
    <t>REU_Eq_V2V4_Total.res</t>
  </si>
  <si>
    <t>ESH</t>
  </si>
  <si>
    <t>ESH_Eq_V2V4_Total.res</t>
  </si>
  <si>
    <t>[‰]</t>
  </si>
  <si>
    <t>[%]</t>
  </si>
  <si>
    <t>AFG_Eq_V2V4_Total.res</t>
  </si>
  <si>
    <t>Africa</t>
  </si>
  <si>
    <t>Algeria</t>
  </si>
  <si>
    <t>…</t>
  </si>
  <si>
    <t>...</t>
  </si>
  <si>
    <t>WHO</t>
  </si>
  <si>
    <t>ILO</t>
  </si>
  <si>
    <t>Angola</t>
  </si>
  <si>
    <t>African Economic Outlook</t>
  </si>
  <si>
    <t>Benin</t>
  </si>
  <si>
    <t>World Bank</t>
  </si>
  <si>
    <t>Botswana</t>
  </si>
  <si>
    <t>Burkina Faso</t>
  </si>
  <si>
    <t>Burundi</t>
  </si>
  <si>
    <t>UNICEF</t>
  </si>
  <si>
    <t>Cabo Verde</t>
  </si>
  <si>
    <t>IMF</t>
  </si>
  <si>
    <t>Cameroon</t>
  </si>
  <si>
    <t>ILO/SSI</t>
  </si>
  <si>
    <t>Central African Republic</t>
  </si>
  <si>
    <t>GSW</t>
  </si>
  <si>
    <t>Chad</t>
  </si>
  <si>
    <t>ILO*</t>
  </si>
  <si>
    <t>Congo</t>
  </si>
  <si>
    <t>Congo, Democratic Republic of</t>
  </si>
  <si>
    <t>Côte d'Ivoire</t>
  </si>
  <si>
    <t>National</t>
  </si>
  <si>
    <t>Djibouti</t>
  </si>
  <si>
    <t>Egypt</t>
  </si>
  <si>
    <t>Equatorial Guinea</t>
  </si>
  <si>
    <t/>
  </si>
  <si>
    <t>Eritrea</t>
  </si>
  <si>
    <t>Ethiopia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</si>
  <si>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</si>
  <si>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</si>
  <si>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</si>
  <si>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</si>
  <si>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</si>
  <si>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</si>
  <si>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</si>
  <si>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</si>
  <si>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</si>
  <si>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ODI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</si>
  <si>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</si>
  <si>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</si>
  <si>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</si>
  <si>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</si>
  <si>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</si>
  <si>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</si>
  <si>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</si>
  <si>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</si>
  <si>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</si>
  <si>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</si>
  <si>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</si>
  <si>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</si>
  <si>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</si>
  <si>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South Africa</t>
  </si>
  <si>
    <t>Sudan</t>
  </si>
  <si>
    <t>Swaziland</t>
  </si>
  <si>
    <t>Tanzania, United Republic of</t>
  </si>
  <si>
    <t>Togo</t>
  </si>
  <si>
    <t>Tunisia</t>
  </si>
  <si>
    <t>Uganda</t>
  </si>
  <si>
    <t>Zambia</t>
  </si>
  <si>
    <t>Zimbabwe</t>
  </si>
  <si>
    <t>Asia and the Middle East</t>
  </si>
  <si>
    <t>Table B.12.  Public social protection expenditure, 1990 to latest available year (% of GDP)</t>
  </si>
  <si>
    <t>Major area, region or country</t>
  </si>
  <si>
    <r>
      <t xml:space="preserve">Total public social protection expenditure and health expenditure
</t>
    </r>
    <r>
      <rPr>
        <sz val="8"/>
        <color indexed="9"/>
        <rFont val="Calibri"/>
        <family val="2"/>
        <scheme val="minor"/>
      </rPr>
      <t>(% of GDP)</t>
    </r>
  </si>
  <si>
    <r>
      <t>Public health care</t>
    </r>
    <r>
      <rPr>
        <sz val="8"/>
        <color indexed="9"/>
        <rFont val="Calibri"/>
        <family val="2"/>
        <scheme val="minor"/>
      </rPr>
      <t xml:space="preserve"> (% of GDP)</t>
    </r>
  </si>
  <si>
    <r>
      <t xml:space="preserve">Public social protection </t>
    </r>
    <r>
      <rPr>
        <sz val="8"/>
        <color indexed="9"/>
        <rFont val="Calibri"/>
        <family val="2"/>
        <scheme val="minor"/>
      </rPr>
      <t>(excluding health care) (% of GDP)</t>
    </r>
  </si>
  <si>
    <t>Year</t>
  </si>
  <si>
    <r>
      <t>2010</t>
    </r>
    <r>
      <rPr>
        <b/>
        <sz val="8"/>
        <color theme="0"/>
        <rFont val="Calibri"/>
        <family val="2"/>
      </rPr>
      <t>–</t>
    </r>
    <r>
      <rPr>
        <b/>
        <sz val="8"/>
        <color theme="0"/>
        <rFont val="Calibri"/>
        <family val="2"/>
        <scheme val="minor"/>
      </rPr>
      <t>11</t>
    </r>
  </si>
  <si>
    <r>
      <t>2012</t>
    </r>
    <r>
      <rPr>
        <b/>
        <sz val="8"/>
        <color theme="0"/>
        <rFont val="Calibri"/>
        <family val="2"/>
      </rPr>
      <t>–</t>
    </r>
    <r>
      <rPr>
        <b/>
        <sz val="8"/>
        <color theme="0"/>
        <rFont val="Calibri"/>
        <family val="2"/>
        <scheme val="minor"/>
      </rPr>
      <t>13</t>
    </r>
  </si>
  <si>
    <r>
      <t xml:space="preserve">Latest for disaggregation </t>
    </r>
    <r>
      <rPr>
        <b/>
        <vertAlign val="superscript"/>
        <sz val="8"/>
        <color theme="0"/>
        <rFont val="Calibri"/>
        <family val="2"/>
        <scheme val="minor"/>
      </rPr>
      <t>a</t>
    </r>
  </si>
  <si>
    <r>
      <t xml:space="preserve">Latest available year </t>
    </r>
    <r>
      <rPr>
        <b/>
        <vertAlign val="superscript"/>
        <sz val="8"/>
        <color theme="0"/>
        <rFont val="Calibri"/>
        <family val="2"/>
        <scheme val="minor"/>
      </rPr>
      <t>a)</t>
    </r>
  </si>
  <si>
    <t>Note</t>
  </si>
  <si>
    <t>Source</t>
  </si>
  <si>
    <t>Afghanistan</t>
  </si>
  <si>
    <t>Armenia</t>
  </si>
  <si>
    <t>ADB</t>
  </si>
  <si>
    <t>Azerbaijan</t>
  </si>
  <si>
    <t>Bahrain</t>
  </si>
  <si>
    <t>Bangladesh</t>
  </si>
  <si>
    <t>Bhutan</t>
  </si>
  <si>
    <t>Cambodia</t>
  </si>
  <si>
    <t>China</t>
  </si>
  <si>
    <t>Georgia</t>
  </si>
  <si>
    <t>Hong Kong (China)</t>
  </si>
  <si>
    <t>India</t>
  </si>
  <si>
    <t>Indonesia</t>
  </si>
  <si>
    <t>Iran, Islamic Republic of</t>
  </si>
  <si>
    <t>Iraq</t>
  </si>
  <si>
    <t>Israel</t>
  </si>
  <si>
    <t>OECD</t>
  </si>
  <si>
    <t>Japan</t>
  </si>
  <si>
    <t>Jordan</t>
  </si>
  <si>
    <t>Kazakhstan</t>
  </si>
  <si>
    <t>Kiribati</t>
  </si>
  <si>
    <t>Korea, Republic of</t>
  </si>
  <si>
    <t>Kuwait</t>
  </si>
  <si>
    <t>Kyrgyzstan</t>
  </si>
  <si>
    <t>Lao People's Democratic Republic</t>
  </si>
  <si>
    <t>Lebanon</t>
  </si>
  <si>
    <t>Libyan Arab Jamahiriya</t>
  </si>
  <si>
    <t>Macau</t>
  </si>
  <si>
    <t>Malaysia</t>
  </si>
  <si>
    <t>Maldives</t>
  </si>
  <si>
    <t>Mongolia</t>
  </si>
  <si>
    <t>Myanmar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</si>
  <si>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</si>
  <si>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</si>
  <si>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</si>
  <si>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</si>
  <si>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</si>
  <si>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</si>
  <si>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</si>
  <si>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</si>
  <si>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Syrian Arab Republic</t>
  </si>
  <si>
    <t>Taiwan</t>
  </si>
  <si>
    <t>Tajikistan</t>
  </si>
  <si>
    <t>Thailand</t>
  </si>
  <si>
    <t>Timor-Leste</t>
  </si>
  <si>
    <t>United Arab Emirates</t>
  </si>
  <si>
    <t>Uzbekistan</t>
  </si>
  <si>
    <t>Viet Nam</t>
  </si>
  <si>
    <t>Yemen</t>
  </si>
  <si>
    <t>Albania</t>
  </si>
  <si>
    <t>Austria</t>
  </si>
  <si>
    <t>Belarus</t>
  </si>
  <si>
    <t>Belgium</t>
  </si>
  <si>
    <t>Bosnia and Herzegovina</t>
  </si>
  <si>
    <t>Brunei Darussalam</t>
  </si>
  <si>
    <t>Bulgaria</t>
  </si>
  <si>
    <t>Eurostat/ IMF</t>
  </si>
  <si>
    <t>Croatia</t>
  </si>
  <si>
    <t>Cyprus</t>
  </si>
  <si>
    <t>Eurostat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</si>
  <si>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</si>
  <si>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</si>
  <si>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</si>
  <si>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</si>
  <si>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</si>
  <si>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</si>
  <si>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</si>
  <si>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</si>
  <si>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</si>
  <si>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</si>
  <si>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</si>
  <si>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Kosovo</t>
  </si>
  <si>
    <t>Latvia</t>
  </si>
  <si>
    <t>Lithuania</t>
  </si>
  <si>
    <t>Luxembourg</t>
  </si>
  <si>
    <t>Malta</t>
  </si>
  <si>
    <t>Montenegro</t>
  </si>
  <si>
    <t>Moldova, Republic of</t>
  </si>
  <si>
    <t>Netherlands</t>
  </si>
  <si>
    <t>Norway</t>
  </si>
  <si>
    <t>Poland</t>
  </si>
  <si>
    <t>Portugal</t>
  </si>
  <si>
    <t>Romania</t>
  </si>
  <si>
    <t>Russian Federation</t>
  </si>
  <si>
    <t>San Marino</t>
  </si>
  <si>
    <t>Serbia</t>
  </si>
  <si>
    <t>Slovakia</t>
  </si>
  <si>
    <t>Slovenia</t>
  </si>
  <si>
    <t>Spain</t>
  </si>
  <si>
    <t>Sweden</t>
  </si>
  <si>
    <t>Switzerland</t>
  </si>
  <si>
    <t>The Former Yugoslav Republic of Macedonia</t>
  </si>
  <si>
    <t>Turkey</t>
  </si>
  <si>
    <t>Ukraine</t>
  </si>
  <si>
    <t>United Kingdom</t>
  </si>
  <si>
    <t>Latin America and the Caribbean</t>
  </si>
  <si>
    <t>Antigua and Barbuda</t>
  </si>
  <si>
    <t>Argentina</t>
  </si>
  <si>
    <t>ECLAC</t>
  </si>
  <si>
    <t>Aruba</t>
  </si>
  <si>
    <t>Bahamas</t>
  </si>
  <si>
    <t>Barbados</t>
  </si>
  <si>
    <t>Belize</t>
  </si>
  <si>
    <t>Bolivia</t>
  </si>
  <si>
    <t>Brazil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</si>
  <si>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</si>
  <si>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</si>
  <si>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</si>
  <si>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</si>
  <si>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</si>
  <si>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</si>
  <si>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</si>
  <si>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</si>
  <si>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Grenada</t>
  </si>
  <si>
    <t>National*</t>
  </si>
  <si>
    <t>Guatemala</t>
  </si>
  <si>
    <t>ECLAC*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</si>
  <si>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</si>
  <si>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</si>
  <si>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</si>
  <si>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</si>
  <si>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</si>
  <si>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</si>
  <si>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</si>
  <si>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</si>
  <si>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</si>
  <si>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</si>
  <si>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</si>
  <si>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</si>
  <si>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Trinidad and Tobago</t>
  </si>
  <si>
    <t>Uruguay</t>
  </si>
  <si>
    <t>Venezuela, Bolivarian Republic of</t>
  </si>
  <si>
    <t>Canada</t>
  </si>
  <si>
    <t>United States</t>
  </si>
  <si>
    <t>Oceania</t>
  </si>
  <si>
    <t>Cook islands</t>
  </si>
  <si>
    <t>Fiji</t>
  </si>
  <si>
    <t>Marshall Islands</t>
  </si>
  <si>
    <t>Nauru</t>
  </si>
  <si>
    <t>New Zealand</t>
  </si>
  <si>
    <t>Palau</t>
  </si>
  <si>
    <t>Papua New Guinea</t>
  </si>
  <si>
    <t>Solomon Islands</t>
  </si>
  <si>
    <t>Tonga</t>
  </si>
  <si>
    <t>Tuvalu</t>
  </si>
  <si>
    <t>Vanuatu</t>
  </si>
  <si>
    <t>Western Samoa</t>
  </si>
  <si>
    <t>Updated FB 10/06/2014</t>
  </si>
  <si>
    <t>PAE/SOCIAL PROTECTION</t>
  </si>
  <si>
    <t>SOCIAL PROTECTION</t>
  </si>
  <si>
    <t>[%GDP]</t>
  </si>
  <si>
    <t>Turkmenistan</t>
  </si>
  <si>
    <t>Korea, Dem. Rep</t>
  </si>
  <si>
    <t>TAIWAN</t>
  </si>
  <si>
    <t>New Caledonia</t>
  </si>
  <si>
    <t>liechtenstein</t>
  </si>
  <si>
    <t>Monaco</t>
  </si>
  <si>
    <t>Gibraltar</t>
  </si>
  <si>
    <t>Faeroe Islands</t>
  </si>
  <si>
    <t>French polynesia</t>
  </si>
  <si>
    <t>Micronesia, Fed States</t>
  </si>
  <si>
    <t>St. Vincent &amp; Grenadines</t>
  </si>
  <si>
    <t>St. Lucia</t>
  </si>
  <si>
    <t>Virgin Islands (U.S.)</t>
  </si>
  <si>
    <t>Puerto Rico</t>
  </si>
  <si>
    <t>Suriname</t>
  </si>
  <si>
    <t>EDUCATION EXPENDITURE</t>
  </si>
  <si>
    <t>[USD]</t>
  </si>
  <si>
    <t>PAE/EDUCATION</t>
  </si>
  <si>
    <t>JPN_Wd_V2V7_Total.res</t>
  </si>
  <si>
    <t>KOR_Wd_V2V7_Total.res</t>
  </si>
  <si>
    <t>PHL_Wd_V2V7_Total.res</t>
  </si>
  <si>
    <t>FJI_Wd_V2V7_Total.res</t>
  </si>
  <si>
    <t>HKG_Wd_V2V7_Total.res</t>
  </si>
  <si>
    <t>BGD_Wd_V2V7_Total.res</t>
  </si>
  <si>
    <t>CHN_Wd_V2V7_Total.res</t>
  </si>
  <si>
    <t>SLB_Wd_V2V7_Total.res</t>
  </si>
  <si>
    <t>VUT_Wd_V2V7_Total.res</t>
  </si>
  <si>
    <t>PAK_Wd_V2V7_Total.res</t>
  </si>
  <si>
    <t>VNM_Wd_V2V7_Total.res</t>
  </si>
  <si>
    <t>IND_Wd_V2V7_Total.res</t>
  </si>
  <si>
    <t>LKA_Wd_V2V7_Total.res</t>
  </si>
  <si>
    <t>IDN_Wd_V2V7_Total.res</t>
  </si>
  <si>
    <t>LAO_Wd_V2V7_Total.res</t>
  </si>
  <si>
    <t>BTN_Wd_V2V7_Total.res</t>
  </si>
  <si>
    <t>KHM_Wd_V2V7_Total.res</t>
  </si>
  <si>
    <t>MYS_Wd_V2V7_Total.res</t>
  </si>
  <si>
    <t>PNG_Wd_V2V7_Total.res</t>
  </si>
  <si>
    <t>THA_Wd_V2V7_Total.res</t>
  </si>
  <si>
    <t>MAC_Wd_V2V7_Total.res</t>
  </si>
  <si>
    <t>ARE_Wd_V2V7_Total.res</t>
  </si>
  <si>
    <t>BRN_Wd_V2V7_Total.res</t>
  </si>
  <si>
    <t>NPL_Wd_V2V7_Total.res</t>
  </si>
  <si>
    <t>NCL_Wd_V2V7_Total.res</t>
  </si>
  <si>
    <t>OMN_Wd_V2V7_Total.res</t>
  </si>
  <si>
    <t>ARM_Wd_V2V7_Total.res</t>
  </si>
  <si>
    <t>AZE_Wd_V2V7_Total.res</t>
  </si>
  <si>
    <t>BHR_Wd_V2V7_Total.res</t>
  </si>
  <si>
    <t>CYP_Wd_V2V7_Total.res</t>
  </si>
  <si>
    <t>GEO_Wd_V2V7_Total.res</t>
  </si>
  <si>
    <t>IRN_Wd_V2V7_Total.res</t>
  </si>
  <si>
    <t>IRQ_Wd_V2V7_Total.res</t>
  </si>
  <si>
    <t>ISR_Wd_V2V7_Total.res</t>
  </si>
  <si>
    <t>JOR_Wd_V2V7_Total.res</t>
  </si>
  <si>
    <t>KAZ_Wd_V2V7_Total.res</t>
  </si>
  <si>
    <t>KWT_Wd_V2V7_Total.res</t>
  </si>
  <si>
    <t>KGZ_Wd_V2V7_Total.res</t>
  </si>
  <si>
    <t>LBN_Wd_V2V7_Total.res</t>
  </si>
  <si>
    <t>MNG_Wd_V2V7_Total.res</t>
  </si>
  <si>
    <t>SAU_Wd_V2V7_Total.res</t>
  </si>
  <si>
    <t>SYR_Wd_V2V7_Total.res</t>
  </si>
  <si>
    <t>TJK_Wd_V2V7_Total.res</t>
  </si>
  <si>
    <t>TUR_Wd_V2V7_Total.res</t>
  </si>
  <si>
    <t>TKM_Wd_V2V7_Total.res</t>
  </si>
  <si>
    <t>UZB_Wd_V2V7_Total.res</t>
  </si>
  <si>
    <t>YEM_Wd_V2V7_Total.res</t>
  </si>
  <si>
    <t>TWN_Wd_V2V7_Total.res</t>
  </si>
  <si>
    <t>PRK_Wd_V2V7_Total.res</t>
  </si>
  <si>
    <t>MMR_Wd_V2V7_Total.res</t>
  </si>
  <si>
    <t>QAT_Wd_V2V7_Total.res</t>
  </si>
  <si>
    <t>PRT_Wd_V2V7_Total.res</t>
  </si>
  <si>
    <t>RUS_Wd_V2V7_Total.res</t>
  </si>
  <si>
    <t>ALB_Wd_V2V7_Total.res</t>
  </si>
  <si>
    <t>AUT_Wd_V2V7_Total.res</t>
  </si>
  <si>
    <t>BLR_Wd_V2V7_Total.res</t>
  </si>
  <si>
    <t>BEL_Wd_V2V7_Total.res</t>
  </si>
  <si>
    <t>BIH_Wd_V2V7_Total.res</t>
  </si>
  <si>
    <t>BGR_Wd_V2V7_Total.res</t>
  </si>
  <si>
    <t>HRV_Wd_V2V7_Total.res</t>
  </si>
  <si>
    <t>CZE_Wd_V2V7_Total.res</t>
  </si>
  <si>
    <t>DNK_Wd_V2V7_Total.res</t>
  </si>
  <si>
    <t>EST_Wd_V2V7_Total.res</t>
  </si>
  <si>
    <t>FIN_Wd_V2V7_Total.res</t>
  </si>
  <si>
    <t>FRA_Wd_V2V7_Total.res</t>
  </si>
  <si>
    <t>DEU_Wd_V2V7_Total.res</t>
  </si>
  <si>
    <t>GRC_Wd_V2V7_Total.res</t>
  </si>
  <si>
    <t>HUN_Wd_V2V7_Total.res</t>
  </si>
  <si>
    <t>ISL_Wd_V2V7_Total.res</t>
  </si>
  <si>
    <t>IRL_Wd_V2V7_Total.res</t>
  </si>
  <si>
    <t>ITA_Wd_V2V7_Total.res</t>
  </si>
  <si>
    <t>LVA_Wd_V2V7_Total.res</t>
  </si>
  <si>
    <t>LIE_Wd_V2V7_Total.res</t>
  </si>
  <si>
    <t>LTU_Wd_V2V7_Total.res</t>
  </si>
  <si>
    <t>LUX_Wd_V2V7_Total.res</t>
  </si>
  <si>
    <t>MKD_Wd_V2V7_Total.res</t>
  </si>
  <si>
    <t>MDA_Wd_V2V7_Total.res</t>
  </si>
  <si>
    <t>MCO_Wd_V2V7_Total.res</t>
  </si>
  <si>
    <t>MNE_Wd_V2V7_Total.res</t>
  </si>
  <si>
    <t>NLD_Wd_V2V7_Total.res</t>
  </si>
  <si>
    <t>NOR_Wd_V2V7_Total.res</t>
  </si>
  <si>
    <t>POL_Wd_V2V7_Total.res</t>
  </si>
  <si>
    <t>SMR_Wd_V2V7_Total.res</t>
  </si>
  <si>
    <t>SRB_Wd_V2V7_Total.res</t>
  </si>
  <si>
    <t>SVK_Wd_V2V7_Total.res</t>
  </si>
  <si>
    <t>SVN_Wd_V2V7_Total.res</t>
  </si>
  <si>
    <t>ESP_Wd_V2V7_Total.res</t>
  </si>
  <si>
    <t>SWE_Wd_V2V7_Total.res</t>
  </si>
  <si>
    <t>CHE_Wd_V2V7_Total.res</t>
  </si>
  <si>
    <t>UKR_Wd_V2V7_Total.res</t>
  </si>
  <si>
    <t>GBR_Wd_V2V7_Total.res</t>
  </si>
  <si>
    <t>FRO_Wd_V2V7_Total.res</t>
  </si>
  <si>
    <t>GIB_Wd_V2V7_Total.res</t>
  </si>
  <si>
    <t>FSM_Wd_V2V7_Total.res</t>
  </si>
  <si>
    <t>TON_Wd_V2V7_Total.res</t>
  </si>
  <si>
    <t>WSM_Wd_V2V7_Total.res</t>
  </si>
  <si>
    <t>PLW_Wd_V2V7_Total.res</t>
  </si>
  <si>
    <t>PYF_Wd_V2V7_Total.res</t>
  </si>
  <si>
    <t>NZL_Wd_V2V7_Total.res</t>
  </si>
  <si>
    <t>AUS_Wd_V2V7_Total.res</t>
  </si>
  <si>
    <t>MDV_Wd_V2V7_Total.res</t>
  </si>
  <si>
    <t>MLT_Wd_V2V7_Total.res</t>
  </si>
  <si>
    <t>SGP_Wd_V2V7_Total.res</t>
  </si>
  <si>
    <t>ATG_Wd_V2V7_Total.res</t>
  </si>
  <si>
    <t>BLZ_Wd_V2V7_Total.res</t>
  </si>
  <si>
    <t>HND_Wd_V2V7_Total.res</t>
  </si>
  <si>
    <t>JAM_Wd_V2V7_Total.res</t>
  </si>
  <si>
    <t>DMA_Wd_V2V7_Total.res</t>
  </si>
  <si>
    <t>VCT_Wd_V2V7_Total.res</t>
  </si>
  <si>
    <t>GRD_Wd_V2V7_Total.res</t>
  </si>
  <si>
    <t>MEX_Wd_V2V7_Total.res</t>
  </si>
  <si>
    <t>LCA_Wd_V2V7_Total.res</t>
  </si>
  <si>
    <t>TTO_Wd_V2V7_Total.res</t>
  </si>
  <si>
    <t>DOM_Wd_V2V7_Total.res</t>
  </si>
  <si>
    <t>NIC_Wd_V2V7_Total.res</t>
  </si>
  <si>
    <t>GTM_Wd_V2V7_Total.res</t>
  </si>
  <si>
    <t>USA_Wd_V2V7_Total.res</t>
  </si>
  <si>
    <t>VEN_Wd_V2V7_Total.res</t>
  </si>
  <si>
    <t>SLV_Wd_V2V7_Total.res</t>
  </si>
  <si>
    <t>CAN_Wd_V2V7_Total.res</t>
  </si>
  <si>
    <t>PAN_Wd_V2V7_Total.res</t>
  </si>
  <si>
    <t>CRI_Wd_V2V7_Total.res</t>
  </si>
  <si>
    <t>GUY_Wd_V2V7_Total.res</t>
  </si>
  <si>
    <t>COL_Wd_V2V7_Total.res</t>
  </si>
  <si>
    <t>BHS_Wd_V2V7_Total.res</t>
  </si>
  <si>
    <t>HTI_Wd_V2V7_Total.res</t>
  </si>
  <si>
    <t>BRB_Wd_V2V7_Total.res</t>
  </si>
  <si>
    <t>VIR_Wd_V2V7_Total.res</t>
  </si>
  <si>
    <t>PRI_Wd_V2V7_Total.res</t>
  </si>
  <si>
    <t>ABW_Wd_V2V7_Total.res</t>
  </si>
  <si>
    <t>CUB_Wd_V2V7_Total.res</t>
  </si>
  <si>
    <t>SUR_Wd_V2V7_Total.res</t>
  </si>
  <si>
    <t>KNA_Wd_V2V7_Total.res</t>
  </si>
  <si>
    <t>ARG_Wd_V2V7_Total.res</t>
  </si>
  <si>
    <t>BOL_Wd_V2V7_Total.res</t>
  </si>
  <si>
    <t>BRA_Wd_V2V7_Total.res</t>
  </si>
  <si>
    <t>CHL_Wd_V2V7_Total.res</t>
  </si>
  <si>
    <t>ECU_Wd_V2V7_Total.res</t>
  </si>
  <si>
    <t>PRY_Wd_V2V7_Total.res</t>
  </si>
  <si>
    <t>PER_Wd_V2V7_Total.res</t>
  </si>
  <si>
    <t>URY_Wd_V2V7_Total.res</t>
  </si>
  <si>
    <t>AIA_Wd_V2V7_Total.res</t>
  </si>
  <si>
    <t>TCA_Wd_V2V7_Total.res</t>
  </si>
  <si>
    <t>CYM_Wd_V2V7_Total.res</t>
  </si>
  <si>
    <t>GLP_Wd_V2V7_Total.res</t>
  </si>
  <si>
    <t>VGB_Wd_V2V7_Total.res</t>
  </si>
  <si>
    <t>MTQ_Wd_V2V7_Total.res</t>
  </si>
  <si>
    <t>GUF_Wd_V2V7_Total.res</t>
  </si>
  <si>
    <t>MUS_Wd_V2V7_Total.res</t>
  </si>
  <si>
    <t>COM_Wd_V2V7_Total.res</t>
  </si>
  <si>
    <t>MDG_Wd_V2V7_Total.res</t>
  </si>
  <si>
    <t>MOZ_Wd_V2V7_Total.res</t>
  </si>
  <si>
    <t>SYC_Wd_V2V7_Total.res</t>
  </si>
  <si>
    <t>SWZ_Wd_V2V7_Total.res</t>
  </si>
  <si>
    <t>MWI_Wd_V2V7_Total.res</t>
  </si>
  <si>
    <t>ZAF_Wd_V2V7_Total.res</t>
  </si>
  <si>
    <t>ZWE_Wd_V2V7_Total.res</t>
  </si>
  <si>
    <t>CPV_Wd_V2V7_Total.res</t>
  </si>
  <si>
    <t>BWA_Wd_V2V7_Total.res</t>
  </si>
  <si>
    <t>ZMB_Wd_V2V7_Total.res</t>
  </si>
  <si>
    <t>LSO_Wd_V2V7_Total.res</t>
  </si>
  <si>
    <t>TZA_Wd_V2V7_Total.res</t>
  </si>
  <si>
    <t>DZA_Wd_V2V7_Total.res</t>
  </si>
  <si>
    <t>EGY_Wd_V2V7_Total.res</t>
  </si>
  <si>
    <t>LBY_Wd_V2V7_Total.res</t>
  </si>
  <si>
    <t>MAR_Wd_V2V7_Total.res</t>
  </si>
  <si>
    <t>TUN_Wd_V2V7_Total.res</t>
  </si>
  <si>
    <t>AGO_Wd_V2V7_Total.res</t>
  </si>
  <si>
    <t>BEN_Wd_V2V7_Total.res</t>
  </si>
  <si>
    <t>BFA_Wd_V2V7_Total.res</t>
  </si>
  <si>
    <t>BDI_Wd_V2V7_Total.res</t>
  </si>
  <si>
    <t>CMR_Wd_V2V7_Total.res</t>
  </si>
  <si>
    <t>CAF_Wd_V2V7_Total.res</t>
  </si>
  <si>
    <t>TCD_Wd_V2V7_Total.res</t>
  </si>
  <si>
    <t>ZAR_Wd_V2V7_Total.res</t>
  </si>
  <si>
    <t>COG_Wd_V2V7_Total.res</t>
  </si>
  <si>
    <t>CIV_Wd_V2V7_Total.res</t>
  </si>
  <si>
    <t>DJI_Wd_V2V7_Total.res</t>
  </si>
  <si>
    <t>GNQ_Wd_V2V7_Total.res</t>
  </si>
  <si>
    <t>ERI_Wd_V2V7_Total.res</t>
  </si>
  <si>
    <t>ETH_Wd_V2V7_Total.res</t>
  </si>
  <si>
    <t>GAB_Wd_V2V7_Total.res</t>
  </si>
  <si>
    <t>GMB_Wd_V2V7_Total.res</t>
  </si>
  <si>
    <t>GHA_Wd_V2V7_Total.res</t>
  </si>
  <si>
    <t>GIN_Wd_V2V7_Total.res</t>
  </si>
  <si>
    <t>GNB_Wd_V2V7_Total.res</t>
  </si>
  <si>
    <t>KEN_Wd_V2V7_Total.res</t>
  </si>
  <si>
    <t>LBR_Wd_V2V7_Total.res</t>
  </si>
  <si>
    <t>MLI_Wd_V2V7_Total.res</t>
  </si>
  <si>
    <t>MRT_Wd_V2V7_Total.res</t>
  </si>
  <si>
    <t>NAM_Wd_V2V7_Total.res</t>
  </si>
  <si>
    <t>NER_Wd_V2V7_Total.res</t>
  </si>
  <si>
    <t>NGA_Wd_V2V7_Total.res</t>
  </si>
  <si>
    <t>RWA_Wd_V2V7_Total.res</t>
  </si>
  <si>
    <t>STP_Wd_V2V7_Total.res</t>
  </si>
  <si>
    <t>SEN_Wd_V2V7_Total.res</t>
  </si>
  <si>
    <t>SLE_Wd_V2V7_Total.res</t>
  </si>
  <si>
    <t>SOM_Wd_V2V7_Total.res</t>
  </si>
  <si>
    <t>SDN_Wd_V2V7_Total.res</t>
  </si>
  <si>
    <t>TGO_Wd_V2V7_Total.res</t>
  </si>
  <si>
    <t>UGA_Wd_V2V7_Total.res</t>
  </si>
  <si>
    <t>REU_Wd_V2V7_Total.res</t>
  </si>
  <si>
    <t>MYT_Wd_V2V7_Total.res</t>
  </si>
  <si>
    <t>ESH_Wd_V2V7_Total.res</t>
  </si>
  <si>
    <t>PUBLIC HEALTH CARE</t>
  </si>
  <si>
    <t>PAE/HEALTH CARE</t>
  </si>
  <si>
    <t>SOCIAL PROTECTION - Excluding health care</t>
  </si>
  <si>
    <t>PAE/social protection excluding health care</t>
  </si>
  <si>
    <t>Social protection +  health care +  education</t>
  </si>
  <si>
    <t>PAE/social salud, educ, prot</t>
  </si>
  <si>
    <t>población total</t>
  </si>
  <si>
    <t>ppp conversion factor</t>
  </si>
  <si>
    <t>GINI INDEX</t>
  </si>
  <si>
    <t>segundo quintil</t>
  </si>
  <si>
    <t>tercerquintil</t>
  </si>
  <si>
    <t>cuarto quintil</t>
  </si>
  <si>
    <t>quinto quintil</t>
  </si>
  <si>
    <t>suma segundo a cuarto quintil</t>
  </si>
  <si>
    <t>AAL eq (millones de dolares) PPP</t>
  </si>
  <si>
    <t>AAL wd (millones de dolares)PPP</t>
  </si>
  <si>
    <t>AAL eq per capita</t>
  </si>
  <si>
    <t>AAL wd per capita</t>
  </si>
  <si>
    <t>Labour force (población)</t>
  </si>
  <si>
    <t>AAL eq /Labour force</t>
  </si>
  <si>
    <t>AAL wd /labour force</t>
  </si>
  <si>
    <t>AAL eq /Labour force (50%)</t>
  </si>
  <si>
    <t>AAL wd /labour force (50%)</t>
  </si>
  <si>
    <t>PML 250 TR EQ &amp; WD (mill USD)</t>
  </si>
  <si>
    <t>PML 250 TR EQ &amp; WD / GDP</t>
  </si>
  <si>
    <t>PML 250 TR EQ &amp; WD / EDUCATION EXPENDITURE</t>
  </si>
  <si>
    <t>ISO</t>
  </si>
  <si>
    <t>Liechtenstein</t>
  </si>
  <si>
    <t>French Polynesia</t>
  </si>
  <si>
    <t>Anguilla</t>
  </si>
  <si>
    <t>Cayman Islands</t>
  </si>
  <si>
    <t>Guadeloupe</t>
  </si>
  <si>
    <t>Martinique</t>
  </si>
  <si>
    <t>French Guiana</t>
  </si>
  <si>
    <t>Libya</t>
  </si>
  <si>
    <t>Comoros</t>
  </si>
  <si>
    <t>Gabon</t>
  </si>
  <si>
    <t>Mayotte</t>
  </si>
  <si>
    <t>Somalia</t>
  </si>
  <si>
    <t>Western Sahara</t>
  </si>
  <si>
    <t>SSD</t>
  </si>
  <si>
    <t>South Sudan</t>
  </si>
  <si>
    <t>TLS</t>
  </si>
  <si>
    <t>TUV</t>
  </si>
  <si>
    <t>MHL</t>
  </si>
  <si>
    <t>KIR</t>
  </si>
  <si>
    <t>FLK</t>
  </si>
  <si>
    <t>Turks and Caicos Islands</t>
  </si>
  <si>
    <t>MSR</t>
  </si>
  <si>
    <t>Montserrat</t>
  </si>
  <si>
    <t>BMU</t>
  </si>
  <si>
    <t>Bermuda</t>
  </si>
  <si>
    <t>United States of America</t>
  </si>
  <si>
    <t>PSE</t>
  </si>
  <si>
    <t>State of Palestine</t>
  </si>
  <si>
    <t>ROU</t>
  </si>
  <si>
    <t>AND</t>
  </si>
  <si>
    <t>Andorra</t>
  </si>
  <si>
    <t>STORM SURGE</t>
  </si>
  <si>
    <t>TSUNAMI</t>
  </si>
  <si>
    <t>EARTHQUAKE</t>
  </si>
  <si>
    <t>AAL</t>
  </si>
  <si>
    <t>NATIONAL</t>
  </si>
  <si>
    <t>MULTI-HAZARD</t>
  </si>
  <si>
    <t>WIND</t>
  </si>
  <si>
    <t>Country</t>
  </si>
  <si>
    <t>Réunion</t>
  </si>
  <si>
    <t>United Republic of Tanzania</t>
  </si>
  <si>
    <t>Cote d'Ivoire</t>
  </si>
  <si>
    <t>Democratic Republic of the Congo</t>
  </si>
  <si>
    <t>Iran (Islamic Republic of)</t>
  </si>
  <si>
    <t>Republic of Korea</t>
  </si>
  <si>
    <t>Democratic People's Republic of Korea</t>
  </si>
  <si>
    <t>China, Hong Kong Special Administrative Region</t>
  </si>
  <si>
    <t>China, Macao Special Administrative Region</t>
  </si>
  <si>
    <t>The former Yugoslav Republic of Macedonia</t>
  </si>
  <si>
    <t>United Kingdom of Great Britain and Northern Ireland</t>
  </si>
  <si>
    <t>Republic of Moldova</t>
  </si>
  <si>
    <t>Bolivia (Plurinational State of)</t>
  </si>
  <si>
    <t>Venezuela (Bolivarian Republic of)</t>
  </si>
  <si>
    <t>Falkland Islands (Malvinas)</t>
  </si>
  <si>
    <t>Micronesia (Federated States of)</t>
  </si>
  <si>
    <t>American Samoa</t>
  </si>
  <si>
    <t>United States Virgin Islands</t>
  </si>
  <si>
    <t>British Virgin Islands</t>
  </si>
  <si>
    <t>FLOODS</t>
  </si>
  <si>
    <t>CAPITAL STOCK</t>
  </si>
  <si>
    <t>[million US$]</t>
  </si>
  <si>
    <t>PML - EARTHQUAKE</t>
  </si>
  <si>
    <t>PML - WIIND</t>
  </si>
  <si>
    <t>PML - STORM SURGE</t>
  </si>
  <si>
    <t>PML - TSUNAMI</t>
  </si>
  <si>
    <t>VOLCANO</t>
  </si>
  <si>
    <t xml:space="preserve"> </t>
  </si>
  <si>
    <t>BASIC COUNTRY STATISTICS AND INDICATORS</t>
  </si>
  <si>
    <t>POPULATION</t>
  </si>
  <si>
    <t>[million people]</t>
  </si>
  <si>
    <t>TOTAL</t>
  </si>
  <si>
    <t>URBAN</t>
  </si>
  <si>
    <t>RURAL</t>
  </si>
  <si>
    <t>Urban population growth</t>
  </si>
  <si>
    <t>[% annual]</t>
  </si>
  <si>
    <t>Population density</t>
  </si>
  <si>
    <r>
      <t>[People/km</t>
    </r>
    <r>
      <rPr>
        <b/>
        <vertAlign val="superscript"/>
        <sz val="10"/>
        <color theme="8" tint="-0.499984740745262"/>
        <rFont val="Arial Narrow"/>
        <family val="2"/>
      </rPr>
      <t>2</t>
    </r>
    <r>
      <rPr>
        <b/>
        <sz val="10"/>
        <color theme="8" tint="-0.499984740745262"/>
        <rFont val="Arial Narrow"/>
        <family val="2"/>
      </rPr>
      <t>]</t>
    </r>
  </si>
  <si>
    <t>[US$ per capita]</t>
  </si>
  <si>
    <t>GFCF</t>
  </si>
  <si>
    <t>[% GDP]</t>
  </si>
  <si>
    <t>Gross Fixed Capital Formation</t>
  </si>
  <si>
    <t>Gross Domestic Product</t>
  </si>
  <si>
    <t>Social expenditure</t>
  </si>
  <si>
    <t>Gross Savings</t>
  </si>
  <si>
    <t>Total reserves</t>
  </si>
  <si>
    <t>(minus gold)</t>
  </si>
  <si>
    <t>AAL/Capital stock</t>
  </si>
  <si>
    <t>AAL/GFCF</t>
  </si>
  <si>
    <t>million US$</t>
  </si>
  <si>
    <t>AAL/Social expenditure</t>
  </si>
  <si>
    <t>AAL/Gross savings</t>
  </si>
  <si>
    <t>AAL/Total reserves</t>
  </si>
  <si>
    <t>DEVELOPMENT IMPLICATIONS INDEX</t>
  </si>
  <si>
    <t>Economic implications</t>
  </si>
  <si>
    <t>capital stock and gross savings</t>
  </si>
  <si>
    <t>Growth and financial implications</t>
  </si>
  <si>
    <t>GFCF and total reserves</t>
  </si>
  <si>
    <t>Social implications</t>
  </si>
  <si>
    <t>Risk Development Implications</t>
  </si>
  <si>
    <t>Total</t>
  </si>
  <si>
    <t>---</t>
  </si>
  <si>
    <t>212645*</t>
  </si>
  <si>
    <t>---*</t>
  </si>
  <si>
    <t>30001*</t>
  </si>
  <si>
    <t>13534.28*</t>
  </si>
  <si>
    <t>4936*</t>
  </si>
  <si>
    <t>Number of volcanoes in the country</t>
  </si>
  <si>
    <t>Population living within 30km in country (Pop30)</t>
  </si>
  <si>
    <t>% of pop living within 30km</t>
  </si>
  <si>
    <t>Volcano Exposure</t>
  </si>
  <si>
    <t>Region</t>
  </si>
  <si>
    <t>Ranking</t>
  </si>
  <si>
    <t>Contribution by hazard</t>
  </si>
  <si>
    <t>Life expectancy at birth</t>
  </si>
  <si>
    <t>Population growth</t>
  </si>
  <si>
    <t>Rule of law</t>
  </si>
  <si>
    <t>Government effectiveness</t>
  </si>
  <si>
    <t>Voice and accountability</t>
  </si>
  <si>
    <t>Control of corruption</t>
  </si>
  <si>
    <t>Electricity production</t>
  </si>
  <si>
    <t>CO2 emmissions</t>
  </si>
  <si>
    <t xml:space="preserve">Annual freshwater withdrawals, total </t>
  </si>
  <si>
    <t>EPI</t>
  </si>
  <si>
    <t>Ecological footprint</t>
  </si>
  <si>
    <t>Forest change (FORCH)</t>
  </si>
  <si>
    <t>Poverty gap at national poverty lines</t>
  </si>
  <si>
    <t>Slum population</t>
  </si>
  <si>
    <t>[0-100]</t>
  </si>
  <si>
    <t>[years]</t>
  </si>
  <si>
    <t>[index]</t>
  </si>
  <si>
    <t>[% total]</t>
  </si>
  <si>
    <t>[metric tons per capita]</t>
  </si>
  <si>
    <t>[% of internal resources]</t>
  </si>
  <si>
    <t>[Index]</t>
  </si>
  <si>
    <t>[%] 2000-2012</t>
  </si>
  <si>
    <t>[% of urban pop]</t>
  </si>
  <si>
    <r>
      <t>[People/km</t>
    </r>
    <r>
      <rPr>
        <b/>
        <vertAlign val="superscript"/>
        <sz val="10"/>
        <color rgb="FF215967"/>
        <rFont val="Arial Narrow"/>
        <family val="2"/>
      </rPr>
      <t>2</t>
    </r>
    <r>
      <rPr>
        <b/>
        <sz val="10"/>
        <color rgb="FF215967"/>
        <rFont val="Arial Narrow"/>
        <family val="2"/>
      </rPr>
      <t>]</t>
    </r>
  </si>
  <si>
    <t>Drought</t>
  </si>
  <si>
    <t>Loss in $ with climate change scenario</t>
  </si>
  <si>
    <t>Agriuclture type</t>
  </si>
  <si>
    <t>Maize</t>
  </si>
  <si>
    <t>Millet</t>
  </si>
  <si>
    <t>Loss in $ baseline scenario</t>
  </si>
  <si>
    <t>NA</t>
  </si>
  <si>
    <t>COD</t>
  </si>
  <si>
    <t>SHN</t>
  </si>
  <si>
    <t>COK</t>
  </si>
  <si>
    <t>NRU</t>
  </si>
  <si>
    <t>LAC</t>
  </si>
  <si>
    <t>Sub-Saharan Africa</t>
  </si>
  <si>
    <t>East Asia and the Pacific</t>
  </si>
  <si>
    <t>Europe and Central Asia</t>
  </si>
  <si>
    <t>South Asia</t>
  </si>
  <si>
    <t>Middle East and North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</si>
</sst>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_-* #,##0.0&quot; ‰&quot;_-;\-* #,##0.0&quot; ‰&quot;_-;_-* &quot;-&quot;??&quot; ‰&quot;_-;_-@_-"/>
    <numFmt numFmtId="168" formatCode="_-* #,##0.0&quot; %&quot;_-;\-* #,##0.0&quot; %&quot;_-;_-* &quot;-&quot;??&quot; %&quot;_-;_-@_-"/>
    <numFmt numFmtId="169" formatCode="#,##0.00_ ;\-#,##0.00\ "/>
  </numFmts>
  <fonts count="5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b/>
      <sz val="11"/>
      <color theme="8" tint="-0.499984740745262"/>
      <name val="Calibri"/>
      <family val="2"/>
    </font>
    <font>
      <b/>
      <sz val="7.7"/>
      <color theme="8" tint="-0.499984740745262"/>
      <name val="Calibri"/>
      <family val="2"/>
    </font>
    <font>
      <sz val="12"/>
      <color theme="4" tint="-0.249977111117893"/>
      <name val="Calibri"/>
      <family val="2"/>
      <scheme val="minor"/>
    </font>
    <font>
      <sz val="7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sz val="7"/>
      <color theme="2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7"/>
      <color theme="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</font>
    <font>
      <b/>
      <vertAlign val="superscript"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8"/>
      <color theme="4" tint="-0.249977111117893"/>
      <name val="Calibri"/>
      <family val="2"/>
    </font>
    <font>
      <vertAlign val="superscript"/>
      <sz val="10"/>
      <name val="Calibri"/>
      <family val="2"/>
      <scheme val="minor"/>
    </font>
    <font>
      <sz val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8" tint="-0.499984740745262"/>
      <name val="Arial Narrow"/>
      <family val="2"/>
    </font>
    <font>
      <sz val="10"/>
      <color theme="1"/>
      <name val="Arial Narrow"/>
      <family val="2"/>
    </font>
    <font>
      <sz val="10"/>
      <color theme="8" tint="-0.499984740745262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8" tint="-0.499984740745262"/>
      <name val="Arial Narrow"/>
      <family val="2"/>
    </font>
    <font>
      <b/>
      <sz val="12"/>
      <color theme="1"/>
      <name val="Arial Narrow"/>
      <family val="2"/>
    </font>
    <font>
      <b/>
      <sz val="10"/>
      <color rgb="FF215967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vertAlign val="superscript"/>
      <sz val="10"/>
      <color rgb="FF215967"/>
      <name val="Arial Narrow"/>
      <family val="2"/>
    </font>
    <font>
      <sz val="10"/>
      <color rgb="FF215967"/>
      <name val="Arial Narrow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0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 applyAlignment="1"/>
    <xf numFmtId="0" fontId="3" fillId="2" borderId="0" xfId="0" applyFont="1" applyFill="1" applyAlignmen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/>
    </xf>
    <xf numFmtId="0" fontId="7" fillId="3" borderId="0" xfId="0" applyFont="1" applyFill="1" applyAlignment="1"/>
    <xf numFmtId="0" fontId="8" fillId="3" borderId="0" xfId="0" applyFont="1" applyFill="1" applyAlignment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 horizontal="left"/>
    </xf>
    <xf numFmtId="0" fontId="7" fillId="3" borderId="0" xfId="0" applyFont="1" applyFill="1" applyAlignment="1">
      <alignment horizontal="left" wrapText="1"/>
    </xf>
    <xf numFmtId="0" fontId="10" fillId="3" borderId="0" xfId="0" applyFont="1" applyFill="1" applyAlignment="1"/>
    <xf numFmtId="0" fontId="11" fillId="3" borderId="0" xfId="0" applyFont="1" applyFill="1" applyAlignment="1"/>
    <xf numFmtId="2" fontId="10" fillId="3" borderId="0" xfId="0" applyNumberFormat="1" applyFont="1" applyFill="1" applyAlignment="1"/>
    <xf numFmtId="1" fontId="8" fillId="3" borderId="0" xfId="0" applyNumberFormat="1" applyFont="1" applyFill="1" applyAlignment="1">
      <alignment horizontal="left"/>
    </xf>
    <xf numFmtId="2" fontId="10" fillId="3" borderId="0" xfId="0" applyNumberFormat="1" applyFont="1" applyFill="1" applyAlignment="1">
      <alignment horizontal="right"/>
    </xf>
    <xf numFmtId="2" fontId="10" fillId="4" borderId="0" xfId="0" applyNumberFormat="1" applyFont="1" applyFill="1" applyAlignment="1"/>
    <xf numFmtId="1" fontId="8" fillId="4" borderId="0" xfId="0" applyNumberFormat="1" applyFont="1" applyFill="1" applyAlignment="1">
      <alignment horizontal="left"/>
    </xf>
    <xf numFmtId="1" fontId="12" fillId="3" borderId="0" xfId="0" applyNumberFormat="1" applyFont="1" applyFill="1" applyAlignment="1"/>
    <xf numFmtId="2" fontId="10" fillId="3" borderId="0" xfId="0" applyNumberFormat="1" applyFont="1" applyFill="1" applyAlignment="1">
      <alignment wrapText="1"/>
    </xf>
    <xf numFmtId="1" fontId="12" fillId="3" borderId="0" xfId="0" applyNumberFormat="1" applyFont="1" applyFill="1" applyAlignment="1">
      <alignment horizontal="right"/>
    </xf>
    <xf numFmtId="2" fontId="10" fillId="3" borderId="0" xfId="0" applyNumberFormat="1" applyFont="1" applyFill="1" applyAlignment="1">
      <alignment horizontal="left" wrapText="1"/>
    </xf>
    <xf numFmtId="1" fontId="10" fillId="3" borderId="0" xfId="0" applyNumberFormat="1" applyFont="1" applyFill="1" applyAlignment="1"/>
    <xf numFmtId="0" fontId="15" fillId="5" borderId="0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right" wrapText="1"/>
    </xf>
    <xf numFmtId="0" fontId="17" fillId="5" borderId="0" xfId="0" applyFont="1" applyFill="1" applyBorder="1" applyAlignment="1">
      <alignment horizontal="left" wrapText="1"/>
    </xf>
    <xf numFmtId="0" fontId="0" fillId="3" borderId="0" xfId="0" applyFont="1" applyFill="1" applyAlignment="1"/>
    <xf numFmtId="0" fontId="0" fillId="5" borderId="0" xfId="0" applyFont="1" applyFill="1" applyAlignment="1"/>
    <xf numFmtId="0" fontId="19" fillId="5" borderId="0" xfId="0" applyFont="1" applyFill="1" applyBorder="1" applyAlignment="1">
      <alignment wrapText="1"/>
    </xf>
    <xf numFmtId="0" fontId="20" fillId="5" borderId="0" xfId="0" applyFont="1" applyFill="1" applyBorder="1" applyAlignment="1">
      <alignment wrapText="1"/>
    </xf>
    <xf numFmtId="0" fontId="0" fillId="5" borderId="0" xfId="0" applyFont="1" applyFill="1" applyAlignment="1">
      <alignment horizontal="right" wrapText="1"/>
    </xf>
    <xf numFmtId="0" fontId="21" fillId="5" borderId="0" xfId="0" applyFont="1" applyFill="1" applyAlignment="1">
      <alignment wrapText="1"/>
    </xf>
    <xf numFmtId="0" fontId="22" fillId="5" borderId="0" xfId="0" applyFont="1" applyFill="1" applyAlignment="1">
      <alignment wrapText="1"/>
    </xf>
    <xf numFmtId="0" fontId="23" fillId="5" borderId="0" xfId="0" applyFont="1" applyFill="1" applyAlignment="1">
      <alignment wrapText="1"/>
    </xf>
    <xf numFmtId="0" fontId="19" fillId="5" borderId="0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center" wrapText="1"/>
    </xf>
    <xf numFmtId="0" fontId="1" fillId="5" borderId="0" xfId="0" applyFont="1" applyFill="1" applyAlignment="1"/>
    <xf numFmtId="0" fontId="24" fillId="5" borderId="0" xfId="0" applyFont="1" applyFill="1" applyBorder="1" applyAlignment="1">
      <alignment wrapText="1"/>
    </xf>
    <xf numFmtId="0" fontId="25" fillId="5" borderId="0" xfId="0" applyFont="1" applyFill="1" applyBorder="1" applyAlignment="1">
      <alignment wrapText="1"/>
    </xf>
    <xf numFmtId="0" fontId="24" fillId="5" borderId="2" xfId="0" applyFont="1" applyFill="1" applyBorder="1" applyAlignment="1">
      <alignment wrapText="1"/>
    </xf>
    <xf numFmtId="0" fontId="26" fillId="5" borderId="3" xfId="0" applyFont="1" applyFill="1" applyBorder="1" applyAlignment="1">
      <alignment horizontal="left" wrapText="1"/>
    </xf>
    <xf numFmtId="0" fontId="24" fillId="5" borderId="3" xfId="0" applyFont="1" applyFill="1" applyBorder="1" applyAlignment="1">
      <alignment wrapText="1"/>
    </xf>
    <xf numFmtId="0" fontId="24" fillId="5" borderId="3" xfId="0" applyFont="1" applyFill="1" applyBorder="1" applyAlignment="1">
      <alignment horizontal="right" wrapText="1"/>
    </xf>
    <xf numFmtId="0" fontId="24" fillId="5" borderId="3" xfId="0" applyFont="1" applyFill="1" applyBorder="1" applyAlignment="1">
      <alignment horizontal="left" wrapText="1"/>
    </xf>
    <xf numFmtId="2" fontId="24" fillId="5" borderId="3" xfId="0" applyNumberFormat="1" applyFont="1" applyFill="1" applyBorder="1" applyAlignment="1">
      <alignment horizontal="right" wrapText="1"/>
    </xf>
    <xf numFmtId="0" fontId="25" fillId="5" borderId="4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right" wrapText="1"/>
    </xf>
    <xf numFmtId="2" fontId="24" fillId="5" borderId="2" xfId="0" applyNumberFormat="1" applyFont="1" applyFill="1" applyBorder="1" applyAlignment="1">
      <alignment horizontal="right" wrapText="1"/>
    </xf>
    <xf numFmtId="2" fontId="25" fillId="5" borderId="3" xfId="0" applyNumberFormat="1" applyFont="1" applyFill="1" applyBorder="1" applyAlignment="1">
      <alignment horizontal="left" wrapText="1"/>
    </xf>
    <xf numFmtId="0" fontId="24" fillId="5" borderId="4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center" wrapText="1"/>
    </xf>
    <xf numFmtId="2" fontId="24" fillId="5" borderId="3" xfId="0" applyNumberFormat="1" applyFont="1" applyFill="1" applyBorder="1" applyAlignment="1">
      <alignment horizontal="left" wrapText="1"/>
    </xf>
    <xf numFmtId="2" fontId="26" fillId="5" borderId="3" xfId="0" applyNumberFormat="1" applyFont="1" applyFill="1" applyBorder="1" applyAlignment="1">
      <alignment horizontal="right" wrapText="1"/>
    </xf>
    <xf numFmtId="0" fontId="29" fillId="3" borderId="0" xfId="0" applyFont="1" applyFill="1" applyAlignment="1"/>
    <xf numFmtId="0" fontId="10" fillId="3" borderId="0" xfId="0" applyFont="1" applyFill="1" applyAlignment="1">
      <alignment wrapText="1"/>
    </xf>
    <xf numFmtId="2" fontId="10" fillId="4" borderId="0" xfId="0" applyNumberFormat="1" applyFont="1" applyFill="1" applyAlignment="1">
      <alignment horizontal="right"/>
    </xf>
    <xf numFmtId="1" fontId="9" fillId="3" borderId="0" xfId="0" applyNumberFormat="1" applyFont="1" applyFill="1" applyAlignment="1">
      <alignment horizontal="left"/>
    </xf>
    <xf numFmtId="0" fontId="10" fillId="3" borderId="5" xfId="0" applyFont="1" applyFill="1" applyBorder="1" applyAlignment="1"/>
    <xf numFmtId="2" fontId="10" fillId="3" borderId="5" xfId="0" applyNumberFormat="1" applyFont="1" applyFill="1" applyBorder="1" applyAlignment="1">
      <alignment horizontal="right"/>
    </xf>
    <xf numFmtId="1" fontId="8" fillId="3" borderId="5" xfId="0" applyNumberFormat="1" applyFont="1" applyFill="1" applyBorder="1" applyAlignment="1">
      <alignment horizontal="left"/>
    </xf>
    <xf numFmtId="2" fontId="10" fillId="3" borderId="5" xfId="0" applyNumberFormat="1" applyFont="1" applyFill="1" applyBorder="1" applyAlignment="1"/>
    <xf numFmtId="2" fontId="10" fillId="4" borderId="5" xfId="0" applyNumberFormat="1" applyFont="1" applyFill="1" applyBorder="1" applyAlignment="1"/>
    <xf numFmtId="1" fontId="8" fillId="4" borderId="5" xfId="0" applyNumberFormat="1" applyFont="1" applyFill="1" applyBorder="1" applyAlignment="1">
      <alignment horizontal="left"/>
    </xf>
    <xf numFmtId="1" fontId="12" fillId="3" borderId="5" xfId="0" applyNumberFormat="1" applyFont="1" applyFill="1" applyBorder="1" applyAlignment="1"/>
    <xf numFmtId="2" fontId="10" fillId="3" borderId="5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horizontal="left"/>
    </xf>
    <xf numFmtId="1" fontId="12" fillId="3" borderId="5" xfId="0" applyNumberFormat="1" applyFont="1" applyFill="1" applyBorder="1" applyAlignment="1">
      <alignment horizontal="right"/>
    </xf>
    <xf numFmtId="2" fontId="10" fillId="3" borderId="5" xfId="0" applyNumberFormat="1" applyFont="1" applyFill="1" applyBorder="1" applyAlignment="1">
      <alignment horizontal="left" wrapText="1"/>
    </xf>
    <xf numFmtId="0" fontId="30" fillId="3" borderId="0" xfId="0" applyFont="1" applyFill="1" applyAlignment="1"/>
    <xf numFmtId="0" fontId="31" fillId="6" borderId="0" xfId="0" applyFont="1" applyFill="1" applyBorder="1" applyAlignment="1">
      <alignment vertical="top" wrapText="1"/>
    </xf>
    <xf numFmtId="2" fontId="0" fillId="3" borderId="0" xfId="0" applyNumberFormat="1" applyFont="1" applyFill="1" applyAlignment="1"/>
    <xf numFmtId="2" fontId="0" fillId="3" borderId="0" xfId="0" applyNumberFormat="1" applyFont="1" applyFill="1" applyAlignment="1">
      <alignment horizontal="right"/>
    </xf>
    <xf numFmtId="2" fontId="8" fillId="3" borderId="0" xfId="0" applyNumberFormat="1" applyFont="1" applyFill="1" applyAlignment="1">
      <alignment horizontal="left"/>
    </xf>
    <xf numFmtId="1" fontId="32" fillId="3" borderId="0" xfId="0" applyNumberFormat="1" applyFont="1" applyFill="1" applyAlignment="1"/>
    <xf numFmtId="0" fontId="0" fillId="3" borderId="0" xfId="0" applyFont="1" applyFill="1" applyAlignment="1">
      <alignment wrapText="1"/>
    </xf>
    <xf numFmtId="1" fontId="32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left" wrapText="1"/>
    </xf>
    <xf numFmtId="2" fontId="0" fillId="0" borderId="0" xfId="0" applyNumberFormat="1"/>
    <xf numFmtId="164" fontId="0" fillId="0" borderId="0" xfId="0" applyNumberFormat="1"/>
    <xf numFmtId="0" fontId="33" fillId="0" borderId="0" xfId="0" applyFont="1" applyFill="1" applyAlignment="1">
      <alignment wrapText="1"/>
    </xf>
    <xf numFmtId="0" fontId="0" fillId="0" borderId="0" xfId="0" applyNumberFormat="1"/>
    <xf numFmtId="0" fontId="2" fillId="0" borderId="0" xfId="0" applyFont="1" applyAlignment="1">
      <alignment horizontal="center"/>
    </xf>
    <xf numFmtId="165" fontId="0" fillId="0" borderId="0" xfId="0" applyNumberFormat="1"/>
    <xf numFmtId="0" fontId="3" fillId="7" borderId="0" xfId="0" applyFont="1" applyFill="1" applyAlignment="1">
      <alignment horizontal="center"/>
    </xf>
    <xf numFmtId="2" fontId="0" fillId="7" borderId="0" xfId="0" applyNumberFormat="1" applyFill="1"/>
    <xf numFmtId="0" fontId="0" fillId="7" borderId="0" xfId="0" applyFill="1"/>
    <xf numFmtId="169" fontId="0" fillId="0" borderId="0" xfId="0" applyNumberFormat="1"/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/>
    <xf numFmtId="0" fontId="36" fillId="2" borderId="0" xfId="0" applyFont="1" applyFill="1" applyAlignment="1">
      <alignment horizontal="center" vertical="center" wrapText="1"/>
    </xf>
    <xf numFmtId="1" fontId="0" fillId="0" borderId="0" xfId="0" applyNumberFormat="1"/>
    <xf numFmtId="0" fontId="3" fillId="8" borderId="0" xfId="0" applyFont="1" applyFill="1" applyAlignment="1"/>
    <xf numFmtId="169" fontId="0" fillId="8" borderId="0" xfId="0" applyNumberFormat="1" applyFill="1"/>
    <xf numFmtId="0" fontId="0" fillId="8" borderId="0" xfId="0" applyFill="1"/>
    <xf numFmtId="0" fontId="39" fillId="3" borderId="0" xfId="0" applyFont="1" applyFill="1"/>
    <xf numFmtId="0" fontId="39" fillId="0" borderId="0" xfId="0" applyFont="1"/>
    <xf numFmtId="4" fontId="39" fillId="0" borderId="16" xfId="0" applyNumberFormat="1" applyFont="1" applyBorder="1"/>
    <xf numFmtId="4" fontId="39" fillId="0" borderId="0" xfId="0" applyNumberFormat="1" applyFont="1" applyBorder="1"/>
    <xf numFmtId="4" fontId="39" fillId="0" borderId="17" xfId="0" applyNumberFormat="1" applyFont="1" applyBorder="1"/>
    <xf numFmtId="4" fontId="39" fillId="0" borderId="20" xfId="0" applyNumberFormat="1" applyFont="1" applyBorder="1"/>
    <xf numFmtId="4" fontId="39" fillId="0" borderId="18" xfId="0" applyNumberFormat="1" applyFont="1" applyBorder="1"/>
    <xf numFmtId="4" fontId="39" fillId="0" borderId="19" xfId="0" applyNumberFormat="1" applyFont="1" applyBorder="1"/>
    <xf numFmtId="4" fontId="39" fillId="0" borderId="0" xfId="0" applyNumberFormat="1" applyFont="1" applyFill="1" applyBorder="1"/>
    <xf numFmtId="0" fontId="38" fillId="0" borderId="28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4" fontId="39" fillId="0" borderId="24" xfId="0" applyNumberFormat="1" applyFont="1" applyFill="1" applyBorder="1"/>
    <xf numFmtId="4" fontId="39" fillId="0" borderId="26" xfId="0" applyNumberFormat="1" applyFont="1" applyFill="1" applyBorder="1"/>
    <xf numFmtId="4" fontId="39" fillId="0" borderId="18" xfId="0" applyNumberFormat="1" applyFont="1" applyFill="1" applyBorder="1"/>
    <xf numFmtId="0" fontId="39" fillId="0" borderId="0" xfId="0" applyFont="1" applyFill="1"/>
    <xf numFmtId="4" fontId="39" fillId="0" borderId="28" xfId="0" applyNumberFormat="1" applyFont="1" applyFill="1" applyBorder="1"/>
    <xf numFmtId="4" fontId="39" fillId="0" borderId="29" xfId="0" applyNumberFormat="1" applyFont="1" applyFill="1" applyBorder="1"/>
    <xf numFmtId="0" fontId="38" fillId="0" borderId="12" xfId="0" applyFont="1" applyFill="1" applyBorder="1" applyAlignment="1">
      <alignment horizontal="center"/>
    </xf>
    <xf numFmtId="4" fontId="39" fillId="0" borderId="26" xfId="0" applyNumberFormat="1" applyFont="1" applyBorder="1"/>
    <xf numFmtId="0" fontId="40" fillId="0" borderId="16" xfId="0" applyFont="1" applyBorder="1"/>
    <xf numFmtId="0" fontId="40" fillId="0" borderId="17" xfId="0" applyFont="1" applyBorder="1"/>
    <xf numFmtId="0" fontId="40" fillId="0" borderId="20" xfId="0" applyFont="1" applyBorder="1"/>
    <xf numFmtId="0" fontId="40" fillId="0" borderId="19" xfId="0" applyFont="1" applyBorder="1"/>
    <xf numFmtId="0" fontId="38" fillId="0" borderId="2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4" fontId="39" fillId="0" borderId="24" xfId="0" applyNumberFormat="1" applyFont="1" applyBorder="1"/>
    <xf numFmtId="4" fontId="39" fillId="0" borderId="28" xfId="0" applyNumberFormat="1" applyFont="1" applyBorder="1"/>
    <xf numFmtId="4" fontId="39" fillId="0" borderId="29" xfId="0" applyNumberFormat="1" applyFont="1" applyBorder="1"/>
    <xf numFmtId="0" fontId="38" fillId="0" borderId="23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4" fontId="39" fillId="0" borderId="33" xfId="0" applyNumberFormat="1" applyFont="1" applyFill="1" applyBorder="1"/>
    <xf numFmtId="0" fontId="38" fillId="0" borderId="31" xfId="0" applyFont="1" applyFill="1" applyBorder="1" applyAlignment="1"/>
    <xf numFmtId="0" fontId="38" fillId="0" borderId="34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4" fontId="39" fillId="0" borderId="17" xfId="0" applyNumberFormat="1" applyFont="1" applyFill="1" applyBorder="1"/>
    <xf numFmtId="4" fontId="39" fillId="0" borderId="40" xfId="0" applyNumberFormat="1" applyFont="1" applyFill="1" applyBorder="1"/>
    <xf numFmtId="4" fontId="39" fillId="0" borderId="19" xfId="0" applyNumberFormat="1" applyFont="1" applyFill="1" applyBorder="1"/>
    <xf numFmtId="0" fontId="38" fillId="0" borderId="35" xfId="0" applyFont="1" applyFill="1" applyBorder="1" applyAlignment="1">
      <alignment horizontal="right"/>
    </xf>
    <xf numFmtId="3" fontId="39" fillId="0" borderId="38" xfId="0" applyNumberFormat="1" applyFont="1" applyBorder="1" applyAlignment="1">
      <alignment horizontal="right"/>
    </xf>
    <xf numFmtId="3" fontId="39" fillId="0" borderId="24" xfId="0" applyNumberFormat="1" applyFont="1" applyFill="1" applyBorder="1" applyAlignment="1">
      <alignment horizontal="right"/>
    </xf>
    <xf numFmtId="3" fontId="39" fillId="0" borderId="26" xfId="0" applyNumberFormat="1" applyFont="1" applyFill="1" applyBorder="1" applyAlignment="1">
      <alignment horizontal="right"/>
    </xf>
    <xf numFmtId="4" fontId="39" fillId="0" borderId="33" xfId="0" applyNumberFormat="1" applyFont="1" applyFill="1" applyBorder="1" applyAlignment="1">
      <alignment horizontal="right"/>
    </xf>
    <xf numFmtId="4" fontId="39" fillId="0" borderId="17" xfId="0" applyNumberFormat="1" applyFont="1" applyFill="1" applyBorder="1" applyAlignment="1">
      <alignment horizontal="right"/>
    </xf>
    <xf numFmtId="3" fontId="39" fillId="0" borderId="39" xfId="0" applyNumberFormat="1" applyFont="1" applyBorder="1" applyAlignment="1">
      <alignment horizontal="right"/>
    </xf>
    <xf numFmtId="3" fontId="39" fillId="0" borderId="28" xfId="0" applyNumberFormat="1" applyFont="1" applyFill="1" applyBorder="1" applyAlignment="1">
      <alignment horizontal="right"/>
    </xf>
    <xf numFmtId="3" fontId="39" fillId="0" borderId="29" xfId="0" applyNumberFormat="1" applyFont="1" applyFill="1" applyBorder="1" applyAlignment="1">
      <alignment horizontal="right"/>
    </xf>
    <xf numFmtId="4" fontId="39" fillId="0" borderId="40" xfId="0" applyNumberFormat="1" applyFont="1" applyFill="1" applyBorder="1" applyAlignment="1">
      <alignment horizontal="right"/>
    </xf>
    <xf numFmtId="4" fontId="39" fillId="0" borderId="19" xfId="0" applyNumberFormat="1" applyFont="1" applyFill="1" applyBorder="1" applyAlignment="1">
      <alignment horizontal="right"/>
    </xf>
    <xf numFmtId="0" fontId="38" fillId="0" borderId="30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right"/>
    </xf>
    <xf numFmtId="0" fontId="38" fillId="0" borderId="36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4" fontId="39" fillId="0" borderId="15" xfId="0" applyNumberFormat="1" applyFont="1" applyFill="1" applyBorder="1"/>
    <xf numFmtId="4" fontId="39" fillId="0" borderId="27" xfId="0" applyNumberFormat="1" applyFont="1" applyFill="1" applyBorder="1"/>
    <xf numFmtId="4" fontId="39" fillId="0" borderId="25" xfId="0" applyNumberFormat="1" applyFont="1" applyFill="1" applyBorder="1"/>
    <xf numFmtId="4" fontId="39" fillId="0" borderId="6" xfId="0" applyNumberFormat="1" applyFont="1" applyFill="1" applyBorder="1"/>
    <xf numFmtId="4" fontId="39" fillId="0" borderId="7" xfId="0" applyNumberFormat="1" applyFont="1" applyFill="1" applyBorder="1"/>
    <xf numFmtId="4" fontId="39" fillId="0" borderId="16" xfId="0" applyNumberFormat="1" applyFont="1" applyFill="1" applyBorder="1"/>
    <xf numFmtId="4" fontId="39" fillId="0" borderId="20" xfId="0" applyNumberFormat="1" applyFont="1" applyFill="1" applyBorder="1"/>
    <xf numFmtId="0" fontId="41" fillId="0" borderId="8" xfId="0" applyFont="1" applyBorder="1" applyAlignment="1"/>
    <xf numFmtId="0" fontId="39" fillId="0" borderId="0" xfId="0" applyFont="1" applyBorder="1"/>
    <xf numFmtId="0" fontId="39" fillId="0" borderId="18" xfId="0" applyFont="1" applyBorder="1"/>
    <xf numFmtId="0" fontId="38" fillId="0" borderId="42" xfId="0" applyFont="1" applyFill="1" applyBorder="1" applyAlignment="1"/>
    <xf numFmtId="0" fontId="38" fillId="0" borderId="43" xfId="0" applyFont="1" applyFill="1" applyBorder="1" applyAlignment="1"/>
    <xf numFmtId="0" fontId="38" fillId="0" borderId="44" xfId="0" applyFont="1" applyFill="1" applyBorder="1" applyAlignment="1"/>
    <xf numFmtId="4" fontId="39" fillId="0" borderId="38" xfId="0" applyNumberFormat="1" applyFont="1" applyFill="1" applyBorder="1"/>
    <xf numFmtId="4" fontId="39" fillId="0" borderId="39" xfId="0" applyNumberFormat="1" applyFont="1" applyFill="1" applyBorder="1"/>
    <xf numFmtId="0" fontId="38" fillId="0" borderId="42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/>
    </xf>
    <xf numFmtId="2" fontId="39" fillId="0" borderId="16" xfId="0" applyNumberFormat="1" applyFont="1" applyBorder="1"/>
    <xf numFmtId="2" fontId="39" fillId="0" borderId="0" xfId="0" applyNumberFormat="1" applyFont="1" applyBorder="1"/>
    <xf numFmtId="2" fontId="39" fillId="0" borderId="20" xfId="0" applyNumberFormat="1" applyFont="1" applyBorder="1"/>
    <xf numFmtId="2" fontId="39" fillId="0" borderId="18" xfId="0" applyNumberFormat="1" applyFont="1" applyBorder="1"/>
    <xf numFmtId="2" fontId="39" fillId="0" borderId="26" xfId="0" applyNumberFormat="1" applyFont="1" applyBorder="1"/>
    <xf numFmtId="2" fontId="39" fillId="0" borderId="29" xfId="0" applyNumberFormat="1" applyFont="1" applyBorder="1"/>
    <xf numFmtId="0" fontId="39" fillId="0" borderId="11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39" fillId="0" borderId="31" xfId="0" applyFont="1" applyBorder="1"/>
    <xf numFmtId="0" fontId="39" fillId="0" borderId="47" xfId="0" applyFont="1" applyBorder="1" applyAlignment="1">
      <alignment horizontal="right"/>
    </xf>
    <xf numFmtId="0" fontId="39" fillId="0" borderId="33" xfId="0" applyFont="1" applyBorder="1" applyAlignment="1">
      <alignment horizontal="right"/>
    </xf>
    <xf numFmtId="0" fontId="39" fillId="0" borderId="48" xfId="0" applyFont="1" applyBorder="1" applyAlignment="1">
      <alignment horizontal="right"/>
    </xf>
    <xf numFmtId="0" fontId="39" fillId="0" borderId="31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0" fillId="0" borderId="31" xfId="0" applyFont="1" applyFill="1" applyBorder="1" applyAlignment="1">
      <alignment horizontal="right" vertical="center" wrapText="1"/>
    </xf>
    <xf numFmtId="0" fontId="45" fillId="0" borderId="8" xfId="0" applyFont="1" applyFill="1" applyBorder="1" applyAlignment="1"/>
    <xf numFmtId="0" fontId="46" fillId="0" borderId="0" xfId="0" applyFont="1" applyFill="1" applyBorder="1"/>
    <xf numFmtId="0" fontId="44" fillId="0" borderId="22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46" fillId="0" borderId="25" xfId="0" applyFont="1" applyFill="1" applyBorder="1"/>
    <xf numFmtId="0" fontId="46" fillId="0" borderId="7" xfId="0" applyFont="1" applyFill="1" applyBorder="1"/>
    <xf numFmtId="0" fontId="44" fillId="0" borderId="34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4" fillId="0" borderId="42" xfId="0" applyFont="1" applyFill="1" applyBorder="1" applyAlignment="1"/>
    <xf numFmtId="0" fontId="44" fillId="0" borderId="31" xfId="0" applyFont="1" applyFill="1" applyBorder="1" applyAlignment="1"/>
    <xf numFmtId="0" fontId="44" fillId="0" borderId="43" xfId="0" applyFont="1" applyFill="1" applyBorder="1" applyAlignment="1"/>
    <xf numFmtId="0" fontId="44" fillId="0" borderId="44" xfId="0" applyFont="1" applyFill="1" applyBorder="1" applyAlignment="1"/>
    <xf numFmtId="0" fontId="44" fillId="0" borderId="42" xfId="0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0" fontId="44" fillId="0" borderId="44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48" fillId="0" borderId="16" xfId="0" applyFont="1" applyFill="1" applyBorder="1"/>
    <xf numFmtId="0" fontId="48" fillId="0" borderId="17" xfId="0" applyFont="1" applyFill="1" applyBorder="1"/>
    <xf numFmtId="0" fontId="48" fillId="0" borderId="0" xfId="0" applyFont="1" applyFill="1" applyBorder="1"/>
    <xf numFmtId="4" fontId="46" fillId="0" borderId="38" xfId="0" applyNumberFormat="1" applyFont="1" applyFill="1" applyBorder="1" applyAlignment="1">
      <alignment horizontal="right"/>
    </xf>
    <xf numFmtId="3" fontId="46" fillId="0" borderId="24" xfId="0" applyNumberFormat="1" applyFont="1" applyFill="1" applyBorder="1" applyAlignment="1">
      <alignment horizontal="right"/>
    </xf>
    <xf numFmtId="3" fontId="46" fillId="0" borderId="26" xfId="0" applyNumberFormat="1" applyFont="1" applyFill="1" applyBorder="1" applyAlignment="1">
      <alignment horizontal="right"/>
    </xf>
    <xf numFmtId="4" fontId="46" fillId="0" borderId="33" xfId="0" applyNumberFormat="1" applyFont="1" applyFill="1" applyBorder="1" applyAlignment="1">
      <alignment horizontal="right"/>
    </xf>
    <xf numFmtId="4" fontId="46" fillId="0" borderId="17" xfId="0" applyNumberFormat="1" applyFont="1" applyFill="1" applyBorder="1" applyAlignment="1">
      <alignment horizontal="right"/>
    </xf>
    <xf numFmtId="4" fontId="46" fillId="0" borderId="15" xfId="0" applyNumberFormat="1" applyFont="1" applyFill="1" applyBorder="1"/>
    <xf numFmtId="4" fontId="46" fillId="0" borderId="27" xfId="0" applyNumberFormat="1" applyFont="1" applyFill="1" applyBorder="1"/>
    <xf numFmtId="4" fontId="46" fillId="0" borderId="25" xfId="0" applyNumberFormat="1" applyFont="1" applyFill="1" applyBorder="1"/>
    <xf numFmtId="4" fontId="46" fillId="0" borderId="6" xfId="0" applyNumberFormat="1" applyFont="1" applyFill="1" applyBorder="1"/>
    <xf numFmtId="4" fontId="46" fillId="0" borderId="24" xfId="0" applyNumberFormat="1" applyFont="1" applyFill="1" applyBorder="1"/>
    <xf numFmtId="4" fontId="46" fillId="0" borderId="26" xfId="0" applyNumberFormat="1" applyFont="1" applyFill="1" applyBorder="1"/>
    <xf numFmtId="4" fontId="46" fillId="0" borderId="7" xfId="0" applyNumberFormat="1" applyFont="1" applyFill="1" applyBorder="1"/>
    <xf numFmtId="4" fontId="46" fillId="0" borderId="16" xfId="0" applyNumberFormat="1" applyFont="1" applyFill="1" applyBorder="1"/>
    <xf numFmtId="4" fontId="46" fillId="0" borderId="33" xfId="0" applyNumberFormat="1" applyFont="1" applyFill="1" applyBorder="1"/>
    <xf numFmtId="4" fontId="46" fillId="0" borderId="0" xfId="0" applyNumberFormat="1" applyFont="1" applyFill="1" applyBorder="1"/>
    <xf numFmtId="4" fontId="46" fillId="0" borderId="17" xfId="0" applyNumberFormat="1" applyFont="1" applyFill="1" applyBorder="1"/>
    <xf numFmtId="4" fontId="46" fillId="0" borderId="38" xfId="0" applyNumberFormat="1" applyFont="1" applyFill="1" applyBorder="1"/>
    <xf numFmtId="2" fontId="46" fillId="0" borderId="16" xfId="0" applyNumberFormat="1" applyFont="1" applyFill="1" applyBorder="1"/>
    <xf numFmtId="2" fontId="46" fillId="0" borderId="0" xfId="0" applyNumberFormat="1" applyFont="1" applyFill="1" applyBorder="1"/>
    <xf numFmtId="2" fontId="46" fillId="0" borderId="26" xfId="0" applyNumberFormat="1" applyFont="1" applyFill="1" applyBorder="1"/>
    <xf numFmtId="2" fontId="46" fillId="0" borderId="17" xfId="0" applyNumberFormat="1" applyFont="1" applyFill="1" applyBorder="1"/>
    <xf numFmtId="0" fontId="46" fillId="0" borderId="50" xfId="0" applyFont="1" applyFill="1" applyBorder="1"/>
    <xf numFmtId="3" fontId="46" fillId="0" borderId="38" xfId="0" applyNumberFormat="1" applyFont="1" applyFill="1" applyBorder="1" applyAlignment="1">
      <alignment horizontal="right"/>
    </xf>
    <xf numFmtId="4" fontId="46" fillId="0" borderId="24" xfId="0" applyNumberFormat="1" applyFont="1" applyFill="1" applyBorder="1" applyAlignment="1">
      <alignment horizontal="right"/>
    </xf>
    <xf numFmtId="4" fontId="46" fillId="0" borderId="52" xfId="0" applyNumberFormat="1" applyFont="1" applyFill="1" applyBorder="1" applyAlignment="1">
      <alignment horizontal="right"/>
    </xf>
    <xf numFmtId="0" fontId="48" fillId="0" borderId="20" xfId="0" applyFont="1" applyFill="1" applyBorder="1"/>
    <xf numFmtId="0" fontId="48" fillId="0" borderId="19" xfId="0" applyFont="1" applyFill="1" applyBorder="1"/>
    <xf numFmtId="4" fontId="46" fillId="0" borderId="39" xfId="0" applyNumberFormat="1" applyFont="1" applyFill="1" applyBorder="1" applyAlignment="1">
      <alignment horizontal="right"/>
    </xf>
    <xf numFmtId="3" fontId="46" fillId="0" borderId="28" xfId="0" applyNumberFormat="1" applyFont="1" applyFill="1" applyBorder="1" applyAlignment="1">
      <alignment horizontal="right"/>
    </xf>
    <xf numFmtId="3" fontId="46" fillId="0" borderId="29" xfId="0" applyNumberFormat="1" applyFont="1" applyFill="1" applyBorder="1" applyAlignment="1">
      <alignment horizontal="right"/>
    </xf>
    <xf numFmtId="4" fontId="46" fillId="0" borderId="40" xfId="0" applyNumberFormat="1" applyFont="1" applyFill="1" applyBorder="1" applyAlignment="1">
      <alignment horizontal="right"/>
    </xf>
    <xf numFmtId="4" fontId="46" fillId="0" borderId="19" xfId="0" applyNumberFormat="1" applyFont="1" applyFill="1" applyBorder="1" applyAlignment="1">
      <alignment horizontal="right"/>
    </xf>
    <xf numFmtId="4" fontId="46" fillId="0" borderId="20" xfId="0" applyNumberFormat="1" applyFont="1" applyFill="1" applyBorder="1"/>
    <xf numFmtId="4" fontId="46" fillId="0" borderId="29" xfId="0" applyNumberFormat="1" applyFont="1" applyFill="1" applyBorder="1"/>
    <xf numFmtId="4" fontId="46" fillId="0" borderId="18" xfId="0" applyNumberFormat="1" applyFont="1" applyFill="1" applyBorder="1"/>
    <xf numFmtId="4" fontId="46" fillId="0" borderId="28" xfId="0" applyNumberFormat="1" applyFont="1" applyFill="1" applyBorder="1"/>
    <xf numFmtId="4" fontId="46" fillId="0" borderId="19" xfId="0" applyNumberFormat="1" applyFont="1" applyFill="1" applyBorder="1"/>
    <xf numFmtId="4" fontId="46" fillId="0" borderId="40" xfId="0" applyNumberFormat="1" applyFont="1" applyFill="1" applyBorder="1"/>
    <xf numFmtId="4" fontId="46" fillId="0" borderId="39" xfId="0" applyNumberFormat="1" applyFont="1" applyFill="1" applyBorder="1"/>
    <xf numFmtId="2" fontId="46" fillId="0" borderId="20" xfId="0" applyNumberFormat="1" applyFont="1" applyFill="1" applyBorder="1"/>
    <xf numFmtId="2" fontId="46" fillId="0" borderId="18" xfId="0" applyNumberFormat="1" applyFont="1" applyFill="1" applyBorder="1"/>
    <xf numFmtId="2" fontId="46" fillId="0" borderId="29" xfId="0" applyNumberFormat="1" applyFont="1" applyFill="1" applyBorder="1"/>
    <xf numFmtId="2" fontId="46" fillId="0" borderId="19" xfId="0" applyNumberFormat="1" applyFont="1" applyFill="1" applyBorder="1"/>
    <xf numFmtId="0" fontId="46" fillId="0" borderId="51" xfId="0" applyFont="1" applyFill="1" applyBorder="1"/>
    <xf numFmtId="3" fontId="46" fillId="0" borderId="39" xfId="0" applyNumberFormat="1" applyFont="1" applyFill="1" applyBorder="1" applyAlignment="1">
      <alignment horizontal="right"/>
    </xf>
    <xf numFmtId="4" fontId="46" fillId="0" borderId="28" xfId="0" applyNumberFormat="1" applyFont="1" applyFill="1" applyBorder="1" applyAlignment="1">
      <alignment horizontal="right"/>
    </xf>
    <xf numFmtId="4" fontId="46" fillId="0" borderId="53" xfId="0" applyNumberFormat="1" applyFont="1" applyFill="1" applyBorder="1" applyAlignment="1">
      <alignment horizontal="right"/>
    </xf>
    <xf numFmtId="0" fontId="46" fillId="9" borderId="0" xfId="0" applyFont="1" applyFill="1" applyBorder="1"/>
    <xf numFmtId="0" fontId="39" fillId="0" borderId="54" xfId="0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9" fillId="0" borderId="55" xfId="0" applyFont="1" applyBorder="1" applyAlignment="1">
      <alignment horizontal="right"/>
    </xf>
    <xf numFmtId="0" fontId="39" fillId="0" borderId="45" xfId="0" applyFont="1" applyBorder="1" applyAlignment="1">
      <alignment horizontal="right"/>
    </xf>
    <xf numFmtId="0" fontId="0" fillId="0" borderId="45" xfId="0" applyFont="1" applyFill="1" applyBorder="1" applyAlignment="1">
      <alignment horizontal="right" vertical="center"/>
    </xf>
    <xf numFmtId="0" fontId="39" fillId="0" borderId="26" xfId="0" applyFont="1" applyBorder="1"/>
    <xf numFmtId="3" fontId="39" fillId="0" borderId="0" xfId="0" applyNumberFormat="1" applyFont="1" applyBorder="1"/>
    <xf numFmtId="3" fontId="39" fillId="0" borderId="26" xfId="0" applyNumberFormat="1" applyFont="1" applyBorder="1"/>
    <xf numFmtId="0" fontId="39" fillId="0" borderId="5" xfId="0" applyFont="1" applyBorder="1"/>
    <xf numFmtId="0" fontId="39" fillId="0" borderId="58" xfId="0" applyFont="1" applyBorder="1"/>
    <xf numFmtId="0" fontId="0" fillId="0" borderId="24" xfId="0" applyFont="1" applyFill="1" applyBorder="1" applyAlignment="1">
      <alignment horizontal="right" vertical="center"/>
    </xf>
    <xf numFmtId="0" fontId="39" fillId="0" borderId="24" xfId="0" applyFont="1" applyBorder="1"/>
    <xf numFmtId="3" fontId="39" fillId="0" borderId="24" xfId="0" applyNumberFormat="1" applyFont="1" applyBorder="1"/>
    <xf numFmtId="0" fontId="39" fillId="0" borderId="55" xfId="0" applyFont="1" applyBorder="1"/>
    <xf numFmtId="0" fontId="39" fillId="0" borderId="45" xfId="0" applyFont="1" applyBorder="1"/>
    <xf numFmtId="0" fontId="39" fillId="0" borderId="43" xfId="0" applyFont="1" applyBorder="1"/>
    <xf numFmtId="0" fontId="39" fillId="0" borderId="46" xfId="0" applyFont="1" applyBorder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 wrapText="1"/>
    </xf>
    <xf numFmtId="0" fontId="13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19" fillId="5" borderId="0" xfId="0" applyFont="1" applyFill="1" applyBorder="1" applyAlignment="1">
      <alignment horizontal="left" wrapText="1"/>
    </xf>
    <xf numFmtId="0" fontId="0" fillId="5" borderId="0" xfId="0" applyFont="1" applyFill="1" applyAlignment="1">
      <alignment wrapText="1"/>
    </xf>
    <xf numFmtId="0" fontId="0" fillId="5" borderId="0" xfId="0" applyFont="1" applyFill="1" applyBorder="1" applyAlignment="1">
      <alignment horizontal="left" wrapText="1"/>
    </xf>
    <xf numFmtId="0" fontId="36" fillId="2" borderId="0" xfId="0" applyFont="1" applyFill="1" applyAlignment="1">
      <alignment horizontal="center" vertical="center" wrapText="1"/>
    </xf>
    <xf numFmtId="0" fontId="38" fillId="0" borderId="41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36" xfId="0" applyFont="1" applyFill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0" fontId="39" fillId="3" borderId="18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25" xfId="0" applyFont="1" applyFill="1" applyBorder="1"/>
    <xf numFmtId="0" fontId="38" fillId="0" borderId="6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/>
    </xf>
    <xf numFmtId="0" fontId="38" fillId="0" borderId="27" xfId="0" applyFont="1" applyFill="1" applyBorder="1"/>
    <xf numFmtId="0" fontId="38" fillId="0" borderId="7" xfId="0" applyFont="1" applyFill="1" applyBorder="1"/>
    <xf numFmtId="0" fontId="38" fillId="0" borderId="15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38" fillId="0" borderId="5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/>
    </xf>
    <xf numFmtId="0" fontId="38" fillId="0" borderId="10" xfId="0" applyFont="1" applyFill="1" applyBorder="1"/>
    <xf numFmtId="0" fontId="38" fillId="0" borderId="23" xfId="0" applyFont="1" applyFill="1" applyBorder="1" applyAlignment="1">
      <alignment horizontal="center"/>
    </xf>
    <xf numFmtId="0" fontId="38" fillId="0" borderId="30" xfId="0" applyFont="1" applyFill="1" applyBorder="1"/>
    <xf numFmtId="0" fontId="38" fillId="0" borderId="7" xfId="0" applyFont="1" applyFill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8" xfId="0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25" xfId="0" applyFont="1" applyFill="1" applyBorder="1"/>
    <xf numFmtId="0" fontId="44" fillId="0" borderId="7" xfId="0" applyFont="1" applyFill="1" applyBorder="1"/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9" borderId="18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5" fillId="0" borderId="7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56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5" formatCode="_-* #,##0.00_-;\-* #,##0.00_-;_-* &quot;-&quot;??_-;_-@_-"/>
    </dxf>
    <dxf>
      <numFmt numFmtId="165" formatCode="_-* #,##0.00_-;\-* #,##0.00_-;_-* &quot;-&quot;??_-;_-@_-"/>
    </dxf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165" formatCode="_-* #,##0.00_-;\-* #,##0.00_-;_-* &quot;-&quot;??_-;_-@_-"/>
    </dxf>
    <dxf>
      <numFmt numFmtId="165" formatCode="_-* #,##0.00_-;\-* #,##0.00_-;_-* &quot;-&quot;??_-;_-@_-"/>
    </dxf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165" formatCode="_-* #,##0.00_-;\-* #,##0.00_-;_-* &quot;-&quot;??_-;_-@_-"/>
    </dxf>
    <dxf>
      <numFmt numFmtId="165" formatCode="_-* #,##0.00_-;\-* #,##0.00_-;_-* &quot;-&quot;??_-;_-@_-"/>
    </dxf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165" formatCode="_-* #,##0.00_-;\-* #,##0.00_-;_-* &quot;-&quot;??_-;_-@_-"/>
    </dxf>
    <dxf>
      <numFmt numFmtId="165" formatCode="_-* #,##0.00_-;\-* #,##0.00_-;_-* &quot;-&quot;??_-;_-@_-"/>
    </dxf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168" formatCode="_-* #,##0.0&quot; %&quot;_-;\-* #,##0.0&quot; %&quot;_-;_-* &quot;-&quot;??&quot; %&quot;_-;_-@_-"/>
    </dxf>
    <dxf>
      <numFmt numFmtId="168" formatCode="_-* #,##0.0&quot; %&quot;_-;\-* #,##0.0&quot; %&quot;_-;_-* &quot;-&quot;??&quot; %&quot;_-;_-@_-"/>
    </dxf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167" formatCode="_-* #,##0.0&quot; ‰&quot;_-;\-* #,##0.0&quot; ‰&quot;_-;_-* &quot;-&quot;??&quot; ‰&quot;_-;_-@_-"/>
    </dxf>
    <dxf>
      <numFmt numFmtId="167" formatCode="_-* #,##0.0&quot; ‰&quot;_-;\-* #,##0.0&quot; ‰&quot;_-;_-* &quot;-&quot;??&quot; ‰&quot;_-;_-@_-"/>
    </dxf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166" formatCode="_-&quot;$&quot;* #,##0_-;\-&quot;$&quot;* #,##0_-;_-&quot;$&quot;* &quot;-&quot;??_-;_-@_-"/>
    </dxf>
    <dxf>
      <numFmt numFmtId="0" formatCode="General"/>
    </dxf>
    <dxf>
      <numFmt numFmtId="0" formatCode="General"/>
    </dxf>
    <dxf>
      <border>
        <left style="thin">
          <color theme="8" tint="0.79998168889431442"/>
        </left>
        <right style="thin">
          <color theme="8" tint="0.79998168889431442"/>
        </right>
        <top style="thin">
          <color theme="8" tint="0.79998168889431442"/>
        </top>
        <bottom style="thin">
          <color theme="8" tint="0.79998168889431442"/>
        </bottom>
        <vertical style="thin">
          <color theme="8" tint="0.79998168889431442"/>
        </vertical>
        <horizontal style="thin">
          <color theme="8" tint="0.79998168889431442"/>
        </horizontal>
      </border>
    </dxf>
    <dxf>
      <fill>
        <patternFill>
          <bgColor theme="8" tint="0.79998168889431442"/>
        </patternFill>
      </fill>
      <border>
        <left style="thin">
          <color theme="8" tint="0.79998168889431442"/>
        </left>
        <right style="thin">
          <color theme="8" tint="0.79998168889431442"/>
        </right>
        <top style="thin">
          <color theme="8" tint="0.79998168889431442"/>
        </top>
        <bottom style="thin">
          <color theme="8" tint="0.79998168889431442"/>
        </bottom>
        <vertical style="thin">
          <color theme="8" tint="0.79998168889431442"/>
        </vertical>
        <horizontal style="thin">
          <color theme="8" tint="0.79998168889431442"/>
        </horizontal>
      </border>
    </dxf>
  </dxfs>
  <tableStyles count="1" defaultTableStyle="TableStyleMedium2" defaultPivotStyle="PivotStyleLight16">
    <tableStyle name="Estilo de tabla 1" pivot="0" count="2">
      <tableStyleElement type="firstRowStripe" dxfId="55"/>
      <tableStyleElement type="secondRowStripe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a116" displayName="Tabla116" ref="A4:AF209" headerRowCount="0" totalsRowCount="1">
  <sortState ref="A4:AF208">
    <sortCondition ref="Z10:Z214"/>
    <sortCondition ref="AF10:AF214"/>
  </sortState>
  <tableColumns count="32">
    <tableColumn id="1" name="Columna1"/>
    <tableColumn id="2" name="Columna2"/>
    <tableColumn id="3" name="pais"/>
    <tableColumn id="4" name="file"/>
    <tableColumn id="5" name="pml"/>
    <tableColumn id="25" name="Columna20" dataDxfId="53" totalsRowDxfId="52"/>
    <tableColumn id="6" name="VALFIS" totalsRowFunction="custom" dataDxfId="51" totalsRowDxfId="50">
      <totalsRowFormula>SUM(Tabla116[VALFIS])</totalsRowFormula>
    </tableColumn>
    <tableColumn id="7" name="$" totalsRowFunction="custom" dataDxfId="49" totalsRowDxfId="48">
      <totalsRowFormula>SUM(Tabla116[$])</totalsRowFormula>
    </tableColumn>
    <tableColumn id="8" name="x1000" totalsRowFunction="custom" dataDxfId="47" totalsRowDxfId="46">
      <totalsRowFormula>Tabla116[[#Totals],[$]]/Tabla116[[#Totals],[VALFIS]]*1000</totalsRowFormula>
    </tableColumn>
    <tableColumn id="9" name="$3" totalsRowFunction="custom" dataDxfId="45" totalsRowDxfId="44">
      <totalsRowFormula>SUM(Tabla116[$3])</totalsRowFormula>
    </tableColumn>
    <tableColumn id="10" name="%" dataDxfId="43" totalsRowDxfId="42"/>
    <tableColumn id="11" name="$4" dataDxfId="41" totalsRowDxfId="40"/>
    <tableColumn id="12" name="Columna5" dataDxfId="39" totalsRowDxfId="38"/>
    <tableColumn id="13" name="$6" dataDxfId="37" totalsRowDxfId="36"/>
    <tableColumn id="14" name="Columna7" dataDxfId="35" totalsRowDxfId="34"/>
    <tableColumn id="15" name="$8" totalsRowFunction="custom" dataDxfId="33" totalsRowDxfId="32">
      <totalsRowFormula>SUM(Tabla116[$8])</totalsRowFormula>
    </tableColumn>
    <tableColumn id="16" name="Columna9" dataDxfId="31" totalsRowDxfId="30"/>
    <tableColumn id="17" name="$10" dataDxfId="29" totalsRowDxfId="28"/>
    <tableColumn id="18" name="Columna11" dataDxfId="27" totalsRowDxfId="26"/>
    <tableColumn id="19" name="Columna3" dataDxfId="25" totalsRowDxfId="24"/>
    <tableColumn id="20" name="Columna4" dataDxfId="23" totalsRowDxfId="22"/>
    <tableColumn id="21" name="Columna6" dataDxfId="21" totalsRowDxfId="20"/>
    <tableColumn id="22" name="Columna8" dataDxfId="19" totalsRowDxfId="18"/>
    <tableColumn id="23" name="Columna10" dataDxfId="17" totalsRowDxfId="16"/>
    <tableColumn id="24" name="Columna12" dataDxfId="15" totalsRowDxfId="14"/>
    <tableColumn id="26" name="Columna13" dataDxfId="13" totalsRowDxfId="12"/>
    <tableColumn id="27" name="Columna14" dataDxfId="11" totalsRowDxfId="10"/>
    <tableColumn id="28" name="Columna15" dataDxfId="9" totalsRowDxfId="8"/>
    <tableColumn id="29" name="Columna16" dataDxfId="7" totalsRowDxfId="6"/>
    <tableColumn id="30" name="Columna17" dataDxfId="5" totalsRowDxfId="4"/>
    <tableColumn id="31" name="Columna18" dataDxfId="3" totalsRowDxfId="2"/>
    <tableColumn id="32" name="Columna19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Y209"/>
  <sheetViews>
    <sheetView workbookViewId="0">
      <pane ySplit="2" topLeftCell="A3" activePane="bottomLeft" state="frozen"/>
      <selection activeCell="Q123" sqref="Q123"/>
      <selection pane="bottomLeft" activeCell="Q123" sqref="Q123"/>
    </sheetView>
  </sheetViews>
  <sheetFormatPr defaultColWidth="11.42578125" defaultRowHeight="15" x14ac:dyDescent="0.25"/>
  <cols>
    <col min="1" max="2" width="12.28515625" customWidth="1"/>
    <col min="3" max="3" width="10" customWidth="1"/>
    <col min="4" max="4" width="22.85546875" hidden="1" customWidth="1"/>
    <col min="5" max="5" width="11.42578125" hidden="1" customWidth="1"/>
    <col min="6" max="6" width="15.5703125" customWidth="1"/>
    <col min="7" max="7" width="15.28515625" customWidth="1"/>
    <col min="8" max="9" width="11.42578125" customWidth="1"/>
    <col min="10" max="10" width="12.140625" customWidth="1"/>
    <col min="11" max="11" width="11.42578125" customWidth="1"/>
    <col min="12" max="12" width="14.85546875" hidden="1" customWidth="1"/>
    <col min="13" max="13" width="12.28515625" hidden="1" customWidth="1"/>
    <col min="14" max="14" width="14.42578125" hidden="1" customWidth="1"/>
    <col min="15" max="15" width="12.28515625" hidden="1" customWidth="1"/>
    <col min="16" max="16" width="15.28515625" hidden="1" customWidth="1"/>
    <col min="17" max="17" width="12.28515625" hidden="1" customWidth="1"/>
    <col min="18" max="18" width="15.28515625" hidden="1" customWidth="1"/>
    <col min="19" max="19" width="13.28515625" hidden="1" customWidth="1"/>
    <col min="20" max="35" width="11.42578125" hidden="1" customWidth="1"/>
    <col min="36" max="36" width="15.140625" customWidth="1"/>
    <col min="37" max="37" width="15.7109375" customWidth="1"/>
    <col min="38" max="38" width="16.85546875" style="93" customWidth="1"/>
    <col min="39" max="41" width="0" hidden="1" customWidth="1"/>
    <col min="42" max="42" width="11.42578125" style="93"/>
    <col min="43" max="43" width="15.140625" customWidth="1"/>
    <col min="44" max="44" width="15.7109375" customWidth="1"/>
    <col min="45" max="45" width="16.85546875" style="93" customWidth="1"/>
    <col min="46" max="46" width="0" hidden="1" customWidth="1"/>
    <col min="47" max="47" width="12.7109375" hidden="1" customWidth="1"/>
    <col min="49" max="49" width="11.42578125" style="104" customWidth="1"/>
    <col min="50" max="50" width="14.7109375" customWidth="1"/>
    <col min="51" max="51" width="11.42578125" style="93"/>
  </cols>
  <sheetData>
    <row r="1" spans="1:51" ht="15" customHeight="1" x14ac:dyDescent="0.25">
      <c r="A1" s="1"/>
      <c r="B1" s="305" t="s">
        <v>0</v>
      </c>
      <c r="C1" s="305" t="s">
        <v>1</v>
      </c>
      <c r="D1" s="2"/>
      <c r="E1" s="2"/>
      <c r="F1" s="2"/>
      <c r="G1" s="305" t="s">
        <v>2</v>
      </c>
      <c r="H1" s="305" t="s">
        <v>3</v>
      </c>
      <c r="I1" s="305"/>
      <c r="J1" s="305" t="s">
        <v>4</v>
      </c>
      <c r="K1" s="305"/>
      <c r="L1" s="3" t="s">
        <v>5</v>
      </c>
      <c r="M1" s="3"/>
      <c r="N1" s="3"/>
      <c r="O1" s="3"/>
      <c r="P1" s="3"/>
      <c r="Q1" s="3"/>
      <c r="R1" s="3"/>
      <c r="S1" s="3"/>
      <c r="T1" s="304" t="s">
        <v>6</v>
      </c>
      <c r="U1" s="304" t="s">
        <v>7</v>
      </c>
      <c r="V1" s="304" t="s">
        <v>8</v>
      </c>
      <c r="W1" s="304" t="s">
        <v>9</v>
      </c>
      <c r="X1" s="304" t="s">
        <v>10</v>
      </c>
      <c r="Y1" s="304" t="s">
        <v>11</v>
      </c>
      <c r="AA1" s="304" t="s">
        <v>6</v>
      </c>
      <c r="AB1" s="304" t="s">
        <v>7</v>
      </c>
      <c r="AC1" s="304" t="s">
        <v>8</v>
      </c>
      <c r="AD1" s="304" t="s">
        <v>9</v>
      </c>
      <c r="AE1" s="304" t="s">
        <v>10</v>
      </c>
      <c r="AF1" s="304" t="s">
        <v>11</v>
      </c>
      <c r="AJ1" s="305" t="s">
        <v>675</v>
      </c>
      <c r="AK1" s="305" t="s">
        <v>675</v>
      </c>
      <c r="AL1" s="307" t="s">
        <v>674</v>
      </c>
      <c r="AM1" s="305" t="s">
        <v>692</v>
      </c>
      <c r="AN1" s="305"/>
      <c r="AO1" s="305" t="s">
        <v>675</v>
      </c>
      <c r="AP1" s="307" t="s">
        <v>694</v>
      </c>
      <c r="AQ1" s="305" t="s">
        <v>899</v>
      </c>
      <c r="AR1" s="305" t="s">
        <v>675</v>
      </c>
      <c r="AS1" s="307" t="s">
        <v>900</v>
      </c>
      <c r="AT1" s="305" t="s">
        <v>901</v>
      </c>
      <c r="AU1" s="305" t="s">
        <v>675</v>
      </c>
      <c r="AV1" s="307" t="s">
        <v>902</v>
      </c>
      <c r="AW1" s="305" t="s">
        <v>903</v>
      </c>
      <c r="AX1" s="305" t="s">
        <v>675</v>
      </c>
      <c r="AY1" s="307" t="s">
        <v>904</v>
      </c>
    </row>
    <row r="2" spans="1:51" x14ac:dyDescent="0.25">
      <c r="A2" s="1"/>
      <c r="B2" s="306"/>
      <c r="C2" s="305"/>
      <c r="D2" s="2"/>
      <c r="E2" s="2"/>
      <c r="F2" s="2"/>
      <c r="G2" s="305"/>
      <c r="H2" s="305"/>
      <c r="I2" s="305"/>
      <c r="J2" s="305"/>
      <c r="K2" s="305"/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304"/>
      <c r="U2" s="304"/>
      <c r="V2" s="304"/>
      <c r="W2" s="304"/>
      <c r="X2" s="304"/>
      <c r="Y2" s="304"/>
      <c r="AA2" s="304"/>
      <c r="AB2" s="304"/>
      <c r="AC2" s="304"/>
      <c r="AD2" s="304"/>
      <c r="AE2" s="304"/>
      <c r="AF2" s="304"/>
      <c r="AJ2" s="305"/>
      <c r="AK2" s="305"/>
      <c r="AL2" s="307"/>
      <c r="AM2" s="305"/>
      <c r="AN2" s="305"/>
      <c r="AO2" s="305"/>
      <c r="AP2" s="307"/>
      <c r="AQ2" s="305"/>
      <c r="AR2" s="305"/>
      <c r="AS2" s="307"/>
      <c r="AT2" s="305"/>
      <c r="AU2" s="305"/>
      <c r="AV2" s="307"/>
      <c r="AW2" s="305"/>
      <c r="AX2" s="305"/>
      <c r="AY2" s="307"/>
    </row>
    <row r="3" spans="1:51" x14ac:dyDescent="0.25">
      <c r="B3" s="306"/>
      <c r="C3" s="305"/>
      <c r="D3" s="2"/>
      <c r="E3" s="2"/>
      <c r="F3" s="2"/>
      <c r="G3" s="305"/>
      <c r="H3" s="4" t="s">
        <v>20</v>
      </c>
      <c r="I3" s="2" t="s">
        <v>446</v>
      </c>
      <c r="J3" s="4" t="s">
        <v>20</v>
      </c>
      <c r="K3" s="2" t="s">
        <v>447</v>
      </c>
      <c r="L3" s="4" t="s">
        <v>20</v>
      </c>
      <c r="M3" s="2" t="s">
        <v>446</v>
      </c>
      <c r="N3" s="4" t="s">
        <v>20</v>
      </c>
      <c r="O3" s="2" t="s">
        <v>446</v>
      </c>
      <c r="P3" s="4" t="s">
        <v>20</v>
      </c>
      <c r="Q3" s="2" t="s">
        <v>447</v>
      </c>
      <c r="R3" s="4" t="s">
        <v>20</v>
      </c>
      <c r="S3" s="2" t="s">
        <v>447</v>
      </c>
      <c r="T3" s="304"/>
      <c r="U3" s="304"/>
      <c r="V3" s="304"/>
      <c r="W3" s="304"/>
      <c r="X3" s="304"/>
      <c r="Y3" s="304"/>
      <c r="AA3" s="304"/>
      <c r="AB3" s="304"/>
      <c r="AC3" s="304"/>
      <c r="AD3" s="304"/>
      <c r="AE3" s="304"/>
      <c r="AF3" s="304"/>
      <c r="AG3" t="s">
        <v>23</v>
      </c>
      <c r="AH3">
        <v>8</v>
      </c>
      <c r="AI3" t="s">
        <v>24</v>
      </c>
      <c r="AJ3" s="4" t="s">
        <v>676</v>
      </c>
      <c r="AK3" s="4" t="s">
        <v>20</v>
      </c>
      <c r="AL3" s="91" t="s">
        <v>447</v>
      </c>
      <c r="AM3" s="4" t="s">
        <v>693</v>
      </c>
      <c r="AN3" s="4" t="s">
        <v>20</v>
      </c>
      <c r="AO3" s="4" t="s">
        <v>676</v>
      </c>
      <c r="AP3" s="91" t="s">
        <v>447</v>
      </c>
      <c r="AQ3" s="4" t="s">
        <v>676</v>
      </c>
      <c r="AR3" s="4" t="s">
        <v>20</v>
      </c>
      <c r="AS3" s="91" t="s">
        <v>447</v>
      </c>
      <c r="AT3" s="4" t="s">
        <v>676</v>
      </c>
      <c r="AU3" s="4" t="s">
        <v>20</v>
      </c>
      <c r="AV3" s="91" t="s">
        <v>447</v>
      </c>
      <c r="AW3" s="102" t="s">
        <v>676</v>
      </c>
      <c r="AX3" s="4" t="s">
        <v>20</v>
      </c>
      <c r="AY3" s="91" t="s">
        <v>447</v>
      </c>
    </row>
    <row r="4" spans="1:51" x14ac:dyDescent="0.25">
      <c r="A4">
        <v>40</v>
      </c>
      <c r="B4" t="s">
        <v>23</v>
      </c>
      <c r="C4" t="s">
        <v>25</v>
      </c>
      <c r="D4" t="s">
        <v>26</v>
      </c>
      <c r="E4">
        <v>250</v>
      </c>
      <c r="F4" t="s">
        <v>668</v>
      </c>
      <c r="G4" s="5">
        <v>210.91</v>
      </c>
      <c r="H4" s="5">
        <v>12.4</v>
      </c>
      <c r="I4" s="6">
        <v>58.86</v>
      </c>
      <c r="J4" s="5">
        <v>102.99</v>
      </c>
      <c r="K4" s="7">
        <v>49.04</v>
      </c>
      <c r="L4" s="5">
        <v>885.12549999999999</v>
      </c>
      <c r="M4" s="6">
        <v>14.01</v>
      </c>
      <c r="N4" s="5">
        <v>0</v>
      </c>
      <c r="O4" s="6">
        <v>0</v>
      </c>
      <c r="P4" s="5">
        <v>678.62549999999999</v>
      </c>
      <c r="Q4" s="7">
        <v>15.18</v>
      </c>
      <c r="R4" s="5">
        <v>554.71870000000001</v>
      </c>
      <c r="S4" s="7">
        <v>18.57</v>
      </c>
      <c r="T4" s="8">
        <v>2</v>
      </c>
      <c r="U4" s="8">
        <v>1</v>
      </c>
      <c r="V4" s="8">
        <v>4</v>
      </c>
      <c r="W4" s="8">
        <v>118</v>
      </c>
      <c r="X4" s="8">
        <v>11</v>
      </c>
      <c r="Y4" s="8">
        <v>6</v>
      </c>
      <c r="Z4" s="9" t="s">
        <v>24</v>
      </c>
      <c r="AA4" s="9">
        <v>2</v>
      </c>
      <c r="AB4" s="9">
        <v>1</v>
      </c>
      <c r="AC4" s="9">
        <v>2</v>
      </c>
      <c r="AD4" s="9">
        <v>36</v>
      </c>
      <c r="AE4" s="9">
        <v>2</v>
      </c>
      <c r="AF4" s="9">
        <v>1</v>
      </c>
      <c r="AG4" t="s">
        <v>27</v>
      </c>
      <c r="AH4">
        <v>60</v>
      </c>
      <c r="AI4" t="s">
        <v>28</v>
      </c>
      <c r="AJ4" s="85">
        <f>VLOOKUP($C4,Hoja3!$C$5:$U$202,18,FALSE)</f>
        <v>8.2490000000000006</v>
      </c>
      <c r="AK4" s="94">
        <f>IFERROR(AJ4*$P4/100,0)</f>
        <v>55.979817495000006</v>
      </c>
      <c r="AL4" s="92">
        <f>IFERROR($H4/AK4*100,"")</f>
        <v>22.150840347251116</v>
      </c>
      <c r="AM4" t="s">
        <v>478</v>
      </c>
      <c r="AN4">
        <f>IF(AM4="",0,AM4/1000000)</f>
        <v>0</v>
      </c>
      <c r="AO4" s="88">
        <f>IF(AN4="","",AN4*100/P4)</f>
        <v>0</v>
      </c>
      <c r="AP4" s="93" t="str">
        <f>IFERROR(H4/AN4*100,"")</f>
        <v/>
      </c>
      <c r="AQ4" s="85">
        <f>VLOOKUP($C4,Hoja3!$C$5:$W$202,21,FALSE)</f>
        <v>6.95</v>
      </c>
      <c r="AR4" s="94">
        <f>IFERROR(AQ4*$P4/100,0)</f>
        <v>47.164472249999996</v>
      </c>
      <c r="AS4" s="92">
        <f>IFERROR($H4/AR4*100,"")</f>
        <v>26.290975830859644</v>
      </c>
      <c r="AT4" s="85">
        <f>VLOOKUP($C4,Hoja3!$C$5:$AB$202,26,FALSE)</f>
        <v>1.2989999999999999</v>
      </c>
      <c r="AU4" s="94">
        <f>IFERROR(AT4*$P4/100,0)</f>
        <v>8.8153452449999996</v>
      </c>
      <c r="AV4" s="92">
        <f>IFERROR($H4/AU4*100,"")</f>
        <v>140.66380448381409</v>
      </c>
      <c r="AW4" s="103">
        <f>AX4/$P4*100</f>
        <v>8.2490000000000006</v>
      </c>
      <c r="AX4" s="86">
        <f>AN4+AK4</f>
        <v>55.979817495000006</v>
      </c>
      <c r="AY4" s="92">
        <f>IFERROR(H4*100/AX4,"")</f>
        <v>22.150840347251116</v>
      </c>
    </row>
    <row r="5" spans="1:51" x14ac:dyDescent="0.25">
      <c r="A5">
        <v>37</v>
      </c>
      <c r="B5" t="s">
        <v>23</v>
      </c>
      <c r="C5" t="s">
        <v>29</v>
      </c>
      <c r="D5" t="s">
        <v>30</v>
      </c>
      <c r="E5">
        <v>250</v>
      </c>
      <c r="F5" t="s">
        <v>561</v>
      </c>
      <c r="G5" s="5">
        <v>186193</v>
      </c>
      <c r="H5" s="5">
        <v>5004.2</v>
      </c>
      <c r="I5" s="6">
        <v>26.88</v>
      </c>
      <c r="J5" s="5">
        <v>35939.65</v>
      </c>
      <c r="K5" s="7">
        <v>19.3</v>
      </c>
      <c r="L5" s="5">
        <v>203207.8</v>
      </c>
      <c r="M5" s="6">
        <v>24.63</v>
      </c>
      <c r="N5" s="5">
        <v>19403.490000000002</v>
      </c>
      <c r="O5" s="6">
        <v>257.89999999999998</v>
      </c>
      <c r="P5" s="5">
        <v>199589.4</v>
      </c>
      <c r="Q5" s="7">
        <v>18.010000000000002</v>
      </c>
      <c r="R5" s="5">
        <v>199897.4</v>
      </c>
      <c r="S5" s="7">
        <v>17.98</v>
      </c>
      <c r="T5" s="8">
        <v>4</v>
      </c>
      <c r="U5" s="8">
        <v>9</v>
      </c>
      <c r="V5" s="8">
        <v>1</v>
      </c>
      <c r="W5" s="8">
        <v>1</v>
      </c>
      <c r="X5" s="8">
        <v>8</v>
      </c>
      <c r="Y5" s="8">
        <v>7</v>
      </c>
      <c r="Z5" s="9" t="s">
        <v>24</v>
      </c>
      <c r="AA5" s="9">
        <v>3</v>
      </c>
      <c r="AB5" s="9">
        <v>3</v>
      </c>
      <c r="AC5" s="9">
        <v>1</v>
      </c>
      <c r="AD5" s="9">
        <v>1</v>
      </c>
      <c r="AE5" s="9">
        <v>1</v>
      </c>
      <c r="AF5" s="9">
        <v>2</v>
      </c>
      <c r="AG5" t="s">
        <v>31</v>
      </c>
      <c r="AH5">
        <v>107</v>
      </c>
      <c r="AI5" t="s">
        <v>32</v>
      </c>
      <c r="AJ5" s="85">
        <f>VLOOKUP($C5,Hoja3!$C$5:$U$202,18,FALSE)</f>
        <v>1.5449999999999999</v>
      </c>
      <c r="AK5" s="94">
        <f t="shared" ref="AK5:AK68" si="0">IFERROR(AJ5*$P5/100,0)</f>
        <v>3083.6562299999996</v>
      </c>
      <c r="AL5" s="92">
        <f t="shared" ref="AL5:AL68" si="1">IFERROR($H5/AK5*100,"")</f>
        <v>162.28138374555456</v>
      </c>
      <c r="AM5" t="s">
        <v>478</v>
      </c>
      <c r="AN5">
        <f t="shared" ref="AN5:AN68" si="2">IF(AM5="",0,AM5/1000000)</f>
        <v>0</v>
      </c>
      <c r="AO5" s="88">
        <f t="shared" ref="AO5:AO68" si="3">IF(AN5="","",AN5*100/P5)</f>
        <v>0</v>
      </c>
      <c r="AP5" s="93" t="str">
        <f t="shared" ref="AP5:AP68" si="4">IFERROR(H5/AN5*100,"")</f>
        <v/>
      </c>
      <c r="AQ5" s="85">
        <f>VLOOKUP($C5,Hoja3!$C$5:$W$202,21,FALSE)</f>
        <v>0.55600000000000005</v>
      </c>
      <c r="AR5" s="94">
        <f t="shared" ref="AR5:AR68" si="5">IFERROR(AQ5*$P5/100,0)</f>
        <v>1109.7170640000002</v>
      </c>
      <c r="AS5" s="92">
        <f t="shared" ref="AS5:AS68" si="6">IFERROR($H5/AR5*100,"")</f>
        <v>450.94377317784489</v>
      </c>
      <c r="AT5" s="85">
        <f>VLOOKUP($C5,Hoja3!$C$5:$AB$202,26,FALSE)</f>
        <v>0.98899999999999999</v>
      </c>
      <c r="AU5" s="94">
        <f t="shared" ref="AU5:AU68" si="7">IFERROR(AT5*$P5/100,0)</f>
        <v>1973.9391659999999</v>
      </c>
      <c r="AV5" s="92">
        <f t="shared" ref="AV5:AV68" si="8">IFERROR($H5/AU5*100,"")</f>
        <v>253.51338512323741</v>
      </c>
      <c r="AW5" s="103">
        <f t="shared" ref="AW5:AW68" si="9">AX5/$P5*100</f>
        <v>1.5449999999999999</v>
      </c>
      <c r="AX5" s="86">
        <f>AN5+AK5</f>
        <v>3083.6562299999996</v>
      </c>
      <c r="AY5" s="92">
        <f t="shared" ref="AY5:AY68" si="10">IFERROR(H5*100/AX5,"")</f>
        <v>162.28138374555456</v>
      </c>
    </row>
    <row r="6" spans="1:51" x14ac:dyDescent="0.25">
      <c r="A6">
        <v>20</v>
      </c>
      <c r="B6" t="s">
        <v>23</v>
      </c>
      <c r="C6" t="s">
        <v>33</v>
      </c>
      <c r="D6" t="s">
        <v>34</v>
      </c>
      <c r="E6">
        <v>250</v>
      </c>
      <c r="F6" t="s">
        <v>543</v>
      </c>
      <c r="G6" s="5">
        <v>14617394</v>
      </c>
      <c r="H6" s="5">
        <v>75011.199999999997</v>
      </c>
      <c r="I6" s="6">
        <v>5.13</v>
      </c>
      <c r="J6" s="5">
        <v>688619.03</v>
      </c>
      <c r="K6" s="7">
        <v>4.71</v>
      </c>
      <c r="L6" s="5">
        <v>5396265</v>
      </c>
      <c r="M6" s="6">
        <v>13.9</v>
      </c>
      <c r="N6" s="5">
        <v>1094349</v>
      </c>
      <c r="O6" s="6">
        <v>68.540000000000006</v>
      </c>
      <c r="P6" s="5">
        <v>5458837</v>
      </c>
      <c r="Q6" s="7">
        <v>12.61</v>
      </c>
      <c r="R6" s="5">
        <v>5601557</v>
      </c>
      <c r="S6" s="7">
        <v>12.29</v>
      </c>
      <c r="T6" s="8">
        <v>17</v>
      </c>
      <c r="U6" s="8">
        <v>39</v>
      </c>
      <c r="V6" s="8">
        <v>5</v>
      </c>
      <c r="W6" s="8">
        <v>8</v>
      </c>
      <c r="X6" s="8">
        <v>14</v>
      </c>
      <c r="Y6" s="8">
        <v>13</v>
      </c>
      <c r="Z6" s="9" t="s">
        <v>24</v>
      </c>
      <c r="AA6" s="9">
        <v>6</v>
      </c>
      <c r="AB6" s="9">
        <v>12</v>
      </c>
      <c r="AC6" s="9">
        <v>3</v>
      </c>
      <c r="AD6" s="9">
        <v>3</v>
      </c>
      <c r="AE6" s="9">
        <v>3</v>
      </c>
      <c r="AF6" s="9">
        <v>3</v>
      </c>
      <c r="AG6" t="s">
        <v>35</v>
      </c>
      <c r="AH6">
        <v>102</v>
      </c>
      <c r="AI6" t="s">
        <v>32</v>
      </c>
      <c r="AJ6" s="85">
        <f>VLOOKUP($C6,Hoja3!$C$5:$U$202,18,FALSE)</f>
        <v>23.561014694251345</v>
      </c>
      <c r="AK6" s="94">
        <f t="shared" si="0"/>
        <v>1286157.3877052292</v>
      </c>
      <c r="AL6" s="92">
        <f t="shared" si="1"/>
        <v>5.8321944667934842</v>
      </c>
      <c r="AM6">
        <v>195891435929.68799</v>
      </c>
      <c r="AN6">
        <f t="shared" si="2"/>
        <v>195891.43592968798</v>
      </c>
      <c r="AO6" s="85">
        <f t="shared" si="3"/>
        <v>3.5885196046280186</v>
      </c>
      <c r="AP6" s="93">
        <f t="shared" si="4"/>
        <v>38.292230410176806</v>
      </c>
      <c r="AQ6" s="85">
        <f>VLOOKUP($C6,Hoja3!$C$5:$W$202,21,FALSE)</f>
        <v>6.80676285226658</v>
      </c>
      <c r="AR6" s="94">
        <f t="shared" si="5"/>
        <v>371570.08908178337</v>
      </c>
      <c r="AS6" s="92">
        <f t="shared" si="6"/>
        <v>20.187631406329338</v>
      </c>
      <c r="AT6" s="85">
        <f>VLOOKUP($C6,Hoja3!$C$5:$AB$202,26,FALSE)</f>
        <v>16.754251841984765</v>
      </c>
      <c r="AU6" s="94">
        <f t="shared" si="7"/>
        <v>914587.29862344591</v>
      </c>
      <c r="AV6" s="92">
        <f t="shared" si="8"/>
        <v>8.2016446229791367</v>
      </c>
      <c r="AW6" s="103">
        <f t="shared" si="9"/>
        <v>27.149534298879363</v>
      </c>
      <c r="AX6" s="86">
        <f>AN6+AK6</f>
        <v>1482048.8236349171</v>
      </c>
      <c r="AY6" s="92">
        <f t="shared" si="10"/>
        <v>5.0613177382392367</v>
      </c>
    </row>
    <row r="7" spans="1:51" x14ac:dyDescent="0.25">
      <c r="A7">
        <v>6</v>
      </c>
      <c r="B7" t="s">
        <v>23</v>
      </c>
      <c r="C7" t="s">
        <v>36</v>
      </c>
      <c r="D7" t="s">
        <v>37</v>
      </c>
      <c r="E7">
        <v>250</v>
      </c>
      <c r="F7" t="s">
        <v>532</v>
      </c>
      <c r="G7" s="5">
        <v>1167</v>
      </c>
      <c r="H7" s="5">
        <v>4.5</v>
      </c>
      <c r="I7" s="6">
        <v>3.86</v>
      </c>
      <c r="J7" s="5">
        <v>147.38</v>
      </c>
      <c r="K7" s="7">
        <v>12.63</v>
      </c>
      <c r="L7" s="5">
        <v>0</v>
      </c>
      <c r="M7" s="6">
        <v>0</v>
      </c>
      <c r="N7" s="5">
        <v>0</v>
      </c>
      <c r="O7" s="6">
        <v>0</v>
      </c>
      <c r="P7" s="5">
        <v>1516.078</v>
      </c>
      <c r="Q7" s="7">
        <v>9.7200000000000006</v>
      </c>
      <c r="R7" s="5">
        <v>1419.662</v>
      </c>
      <c r="S7" s="7">
        <v>10.38</v>
      </c>
      <c r="T7" s="8">
        <v>24</v>
      </c>
      <c r="U7" s="8">
        <v>19</v>
      </c>
      <c r="V7" s="8">
        <v>124</v>
      </c>
      <c r="W7" s="8">
        <v>129</v>
      </c>
      <c r="X7" s="8">
        <v>16</v>
      </c>
      <c r="Y7" s="8">
        <v>14</v>
      </c>
      <c r="Z7" s="9" t="s">
        <v>24</v>
      </c>
      <c r="AA7" s="9">
        <v>10</v>
      </c>
      <c r="AB7" s="9">
        <v>5</v>
      </c>
      <c r="AC7" s="9">
        <v>39</v>
      </c>
      <c r="AD7" s="9">
        <v>40</v>
      </c>
      <c r="AE7" s="9">
        <v>4</v>
      </c>
      <c r="AF7" s="9">
        <v>4</v>
      </c>
      <c r="AG7" t="s">
        <v>38</v>
      </c>
      <c r="AH7">
        <v>112</v>
      </c>
      <c r="AI7" t="s">
        <v>39</v>
      </c>
      <c r="AJ7" s="85">
        <f>VLOOKUP($C7,Hoja3!$C$5:$U$202,18,FALSE)</f>
        <v>5.1989999999999998</v>
      </c>
      <c r="AK7" s="94">
        <f t="shared" si="0"/>
        <v>78.820895219999997</v>
      </c>
      <c r="AL7" s="92">
        <f t="shared" si="1"/>
        <v>5.7091460169792274</v>
      </c>
      <c r="AM7">
        <v>56478978.893578097</v>
      </c>
      <c r="AN7">
        <f t="shared" si="2"/>
        <v>56.478978893578095</v>
      </c>
      <c r="AO7" s="85">
        <f t="shared" si="3"/>
        <v>3.7253346393508839</v>
      </c>
      <c r="AP7" s="93">
        <f t="shared" si="4"/>
        <v>7.967566142580651</v>
      </c>
      <c r="AQ7" s="85">
        <f>VLOOKUP($C7,Hoja3!$C$5:$W$202,21,FALSE)</f>
        <v>3.03</v>
      </c>
      <c r="AR7" s="94">
        <f t="shared" si="5"/>
        <v>45.937163400000003</v>
      </c>
      <c r="AS7" s="92">
        <f t="shared" si="6"/>
        <v>9.7959901459653462</v>
      </c>
      <c r="AT7" s="85">
        <f>VLOOKUP($C7,Hoja3!$C$5:$AB$202,26,FALSE)</f>
        <v>2.169</v>
      </c>
      <c r="AU7" s="94">
        <f t="shared" si="7"/>
        <v>32.883731820000001</v>
      </c>
      <c r="AV7" s="92">
        <f t="shared" si="8"/>
        <v>13.684578212206086</v>
      </c>
      <c r="AW7" s="103">
        <f t="shared" si="9"/>
        <v>5.4447218322111981</v>
      </c>
      <c r="AX7" s="86">
        <f t="shared" ref="AX7:AX68" si="11">AO7+AK7</f>
        <v>82.546229859350888</v>
      </c>
      <c r="AY7" s="92">
        <f t="shared" si="10"/>
        <v>5.451490646716965</v>
      </c>
    </row>
    <row r="8" spans="1:51" x14ac:dyDescent="0.25">
      <c r="A8">
        <v>13</v>
      </c>
      <c r="B8" t="s">
        <v>23</v>
      </c>
      <c r="C8" t="s">
        <v>40</v>
      </c>
      <c r="D8" t="s">
        <v>41</v>
      </c>
      <c r="E8">
        <v>250</v>
      </c>
      <c r="F8" t="s">
        <v>535</v>
      </c>
      <c r="G8" s="5">
        <v>21157</v>
      </c>
      <c r="H8" s="5">
        <v>50</v>
      </c>
      <c r="I8" s="6">
        <v>2.36</v>
      </c>
      <c r="J8" s="5">
        <v>968.02</v>
      </c>
      <c r="K8" s="7">
        <v>4.58</v>
      </c>
      <c r="L8" s="5">
        <v>13708.72</v>
      </c>
      <c r="M8" s="6">
        <v>3.65</v>
      </c>
      <c r="N8" s="5">
        <v>2452.86</v>
      </c>
      <c r="O8" s="6">
        <v>20.38</v>
      </c>
      <c r="P8" s="5">
        <v>11667.38</v>
      </c>
      <c r="Q8" s="7">
        <v>8.3000000000000007</v>
      </c>
      <c r="R8" s="5">
        <v>11484.01</v>
      </c>
      <c r="S8" s="7">
        <v>8.43</v>
      </c>
      <c r="T8" s="8">
        <v>45</v>
      </c>
      <c r="U8" s="8">
        <v>40</v>
      </c>
      <c r="V8" s="8">
        <v>20</v>
      </c>
      <c r="W8" s="8">
        <v>25</v>
      </c>
      <c r="X8" s="8">
        <v>18</v>
      </c>
      <c r="Y8" s="8">
        <v>16</v>
      </c>
      <c r="Z8" s="9" t="s">
        <v>24</v>
      </c>
      <c r="AA8" s="9">
        <v>18</v>
      </c>
      <c r="AB8" s="9">
        <v>13</v>
      </c>
      <c r="AC8" s="9">
        <v>8</v>
      </c>
      <c r="AD8" s="9">
        <v>11</v>
      </c>
      <c r="AE8" s="9">
        <v>5</v>
      </c>
      <c r="AF8" s="9">
        <v>5</v>
      </c>
      <c r="AG8" t="s">
        <v>42</v>
      </c>
      <c r="AH8">
        <v>135</v>
      </c>
      <c r="AI8" t="s">
        <v>39</v>
      </c>
      <c r="AJ8" s="85">
        <f>VLOOKUP($C8,Hoja3!$C$5:$U$202,18,FALSE)</f>
        <v>8.2219999999999995</v>
      </c>
      <c r="AK8" s="94">
        <f t="shared" si="0"/>
        <v>959.29198359999998</v>
      </c>
      <c r="AL8" s="92">
        <f t="shared" si="1"/>
        <v>5.212177403209564</v>
      </c>
      <c r="AM8">
        <v>275970709.27506101</v>
      </c>
      <c r="AN8">
        <f t="shared" si="2"/>
        <v>275.97070927506098</v>
      </c>
      <c r="AO8" s="85">
        <f t="shared" si="3"/>
        <v>2.3653186000204074</v>
      </c>
      <c r="AP8" s="93">
        <f t="shared" si="4"/>
        <v>18.11786480215363</v>
      </c>
      <c r="AQ8" s="85">
        <f>VLOOKUP($C8,Hoja3!$C$5:$W$202,21,FALSE)</f>
        <v>1.595</v>
      </c>
      <c r="AR8" s="94">
        <f t="shared" si="5"/>
        <v>186.09471099999999</v>
      </c>
      <c r="AS8" s="92">
        <f t="shared" si="6"/>
        <v>26.86803925341006</v>
      </c>
      <c r="AT8" s="85">
        <f>VLOOKUP($C8,Hoja3!$C$5:$AB$202,26,FALSE)</f>
        <v>6.6269999999999998</v>
      </c>
      <c r="AU8" s="94">
        <f t="shared" si="7"/>
        <v>773.19727259999991</v>
      </c>
      <c r="AV8" s="92">
        <f t="shared" si="8"/>
        <v>6.4666549885602898</v>
      </c>
      <c r="AW8" s="103">
        <f t="shared" si="9"/>
        <v>8.2422729198845026</v>
      </c>
      <c r="AX8" s="86">
        <f t="shared" si="11"/>
        <v>961.65730220002035</v>
      </c>
      <c r="AY8" s="92">
        <f t="shared" si="10"/>
        <v>5.1993573891253231</v>
      </c>
    </row>
    <row r="9" spans="1:51" x14ac:dyDescent="0.25">
      <c r="A9">
        <v>25</v>
      </c>
      <c r="B9" t="s">
        <v>23</v>
      </c>
      <c r="C9" t="s">
        <v>43</v>
      </c>
      <c r="D9" t="s">
        <v>44</v>
      </c>
      <c r="E9">
        <v>250</v>
      </c>
      <c r="F9" t="s">
        <v>549</v>
      </c>
      <c r="G9" s="5">
        <v>3644</v>
      </c>
      <c r="H9" s="5">
        <v>19.600000000000001</v>
      </c>
      <c r="I9" s="6">
        <v>5.38</v>
      </c>
      <c r="J9" s="5">
        <v>228.51</v>
      </c>
      <c r="K9" s="7">
        <v>6.27</v>
      </c>
      <c r="L9" s="5">
        <v>6066.5240000000003</v>
      </c>
      <c r="M9" s="6">
        <v>3.23</v>
      </c>
      <c r="N9" s="5">
        <v>877.10820000000001</v>
      </c>
      <c r="O9" s="6">
        <v>22.35</v>
      </c>
      <c r="P9" s="5">
        <v>4616.165</v>
      </c>
      <c r="Q9" s="7">
        <v>4.95</v>
      </c>
      <c r="R9" s="5">
        <v>4273.0209999999997</v>
      </c>
      <c r="S9" s="7">
        <v>5.35</v>
      </c>
      <c r="T9" s="8">
        <v>15</v>
      </c>
      <c r="U9" s="8">
        <v>26</v>
      </c>
      <c r="V9" s="8">
        <v>23</v>
      </c>
      <c r="W9" s="8">
        <v>20</v>
      </c>
      <c r="X9" s="8">
        <v>30</v>
      </c>
      <c r="Y9" s="8">
        <v>26</v>
      </c>
      <c r="Z9" s="9" t="s">
        <v>24</v>
      </c>
      <c r="AA9" s="9">
        <v>5</v>
      </c>
      <c r="AB9" s="9">
        <v>6</v>
      </c>
      <c r="AC9" s="9">
        <v>9</v>
      </c>
      <c r="AD9" s="9">
        <v>8</v>
      </c>
      <c r="AE9" s="9">
        <v>9</v>
      </c>
      <c r="AF9" s="9">
        <v>6</v>
      </c>
      <c r="AG9" t="s">
        <v>45</v>
      </c>
      <c r="AH9">
        <v>116</v>
      </c>
      <c r="AI9" t="s">
        <v>39</v>
      </c>
      <c r="AJ9" s="85">
        <f>VLOOKUP($C9,Hoja3!$C$5:$U$202,18,FALSE)</f>
        <v>9.5749999999999993</v>
      </c>
      <c r="AK9" s="94">
        <f t="shared" si="0"/>
        <v>441.9977987499999</v>
      </c>
      <c r="AL9" s="92">
        <f t="shared" si="1"/>
        <v>4.4344112245423268</v>
      </c>
      <c r="AM9">
        <v>424365130.23665297</v>
      </c>
      <c r="AN9">
        <f t="shared" si="2"/>
        <v>424.36513023665299</v>
      </c>
      <c r="AO9" s="85">
        <f t="shared" si="3"/>
        <v>9.1930234347483886</v>
      </c>
      <c r="AP9" s="93">
        <f t="shared" si="4"/>
        <v>4.6186641181073931</v>
      </c>
      <c r="AQ9" s="85">
        <f>VLOOKUP($C9,Hoja3!$C$5:$W$202,21,FALSE)</f>
        <v>3.8260000000000001</v>
      </c>
      <c r="AR9" s="94">
        <f t="shared" si="5"/>
        <v>176.61447290000001</v>
      </c>
      <c r="AS9" s="92">
        <f t="shared" si="6"/>
        <v>11.097618263197274</v>
      </c>
      <c r="AT9" s="85">
        <f>VLOOKUP($C9,Hoja3!$C$5:$AB$202,26,FALSE)</f>
        <v>5.7489999999999997</v>
      </c>
      <c r="AU9" s="94">
        <f t="shared" si="7"/>
        <v>265.38332584999995</v>
      </c>
      <c r="AV9" s="92">
        <f t="shared" si="8"/>
        <v>7.3855431335871939</v>
      </c>
      <c r="AW9" s="103">
        <f t="shared" si="9"/>
        <v>9.774148501727046</v>
      </c>
      <c r="AX9" s="86">
        <f t="shared" si="11"/>
        <v>451.1908221847483</v>
      </c>
      <c r="AY9" s="92">
        <f t="shared" si="10"/>
        <v>4.3440599933068729</v>
      </c>
    </row>
    <row r="10" spans="1:51" x14ac:dyDescent="0.25">
      <c r="A10">
        <v>50</v>
      </c>
      <c r="B10" t="s">
        <v>23</v>
      </c>
      <c r="C10" t="s">
        <v>46</v>
      </c>
      <c r="D10" t="s">
        <v>47</v>
      </c>
      <c r="E10">
        <v>250</v>
      </c>
      <c r="F10" t="s">
        <v>671</v>
      </c>
      <c r="G10" s="5">
        <v>102.14</v>
      </c>
      <c r="H10" s="5">
        <v>10.1</v>
      </c>
      <c r="I10" s="6">
        <v>99.22</v>
      </c>
      <c r="J10" s="5">
        <v>35.44</v>
      </c>
      <c r="K10" s="7">
        <v>34.74</v>
      </c>
      <c r="L10" s="5">
        <v>743.00440000000003</v>
      </c>
      <c r="M10" s="6">
        <v>13.59</v>
      </c>
      <c r="N10" s="5">
        <v>0</v>
      </c>
      <c r="O10" s="6">
        <v>0</v>
      </c>
      <c r="P10" s="5">
        <v>698.75340000000006</v>
      </c>
      <c r="Q10" s="7">
        <v>5.07</v>
      </c>
      <c r="R10" s="5">
        <v>678.42949999999996</v>
      </c>
      <c r="S10" s="7">
        <v>5.22</v>
      </c>
      <c r="T10" s="8">
        <v>1</v>
      </c>
      <c r="U10" s="8">
        <v>2</v>
      </c>
      <c r="V10" s="8">
        <v>6</v>
      </c>
      <c r="W10" s="8">
        <v>119</v>
      </c>
      <c r="X10" s="8">
        <v>28</v>
      </c>
      <c r="Y10" s="8">
        <v>27</v>
      </c>
      <c r="Z10" s="9" t="s">
        <v>24</v>
      </c>
      <c r="AA10" s="9">
        <v>1</v>
      </c>
      <c r="AB10" s="9">
        <v>2</v>
      </c>
      <c r="AC10" s="9">
        <v>4</v>
      </c>
      <c r="AD10" s="9">
        <v>37</v>
      </c>
      <c r="AE10" s="9">
        <v>7</v>
      </c>
      <c r="AF10" s="9">
        <v>7</v>
      </c>
      <c r="AG10" t="s">
        <v>48</v>
      </c>
      <c r="AH10">
        <v>157</v>
      </c>
      <c r="AI10" t="s">
        <v>49</v>
      </c>
      <c r="AJ10" s="85">
        <f>VLOOKUP($C10,Hoja3!$C$5:$U$202,18,FALSE)</f>
        <v>5.4334828499999999</v>
      </c>
      <c r="AK10" s="94">
        <f t="shared" si="0"/>
        <v>37.966646152791903</v>
      </c>
      <c r="AL10" s="92">
        <f t="shared" si="1"/>
        <v>26.602297077687197</v>
      </c>
      <c r="AM10" t="s">
        <v>478</v>
      </c>
      <c r="AN10">
        <f t="shared" si="2"/>
        <v>0</v>
      </c>
      <c r="AO10" s="85">
        <f t="shared" si="3"/>
        <v>0</v>
      </c>
      <c r="AP10" s="93" t="str">
        <f t="shared" si="4"/>
        <v/>
      </c>
      <c r="AQ10" s="85">
        <f>VLOOKUP($C10,Hoja3!$C$5:$W$202,21,FALSE)</f>
        <v>4.68</v>
      </c>
      <c r="AR10" s="94">
        <f t="shared" si="5"/>
        <v>32.701659120000002</v>
      </c>
      <c r="AS10" s="92">
        <f t="shared" si="6"/>
        <v>30.88528310731165</v>
      </c>
      <c r="AT10" s="85">
        <f>VLOOKUP($C10,Hoja3!$C$5:$AB$202,26,FALSE)</f>
        <v>0.75348285000000004</v>
      </c>
      <c r="AU10" s="94">
        <f t="shared" si="7"/>
        <v>5.2649870327919004</v>
      </c>
      <c r="AV10" s="92">
        <f t="shared" si="8"/>
        <v>191.83333096727884</v>
      </c>
      <c r="AW10" s="103">
        <f t="shared" si="9"/>
        <v>5.4334828499999999</v>
      </c>
      <c r="AX10" s="86">
        <f t="shared" si="11"/>
        <v>37.966646152791903</v>
      </c>
      <c r="AY10" s="92">
        <f t="shared" si="10"/>
        <v>26.602297077687201</v>
      </c>
    </row>
    <row r="11" spans="1:51" x14ac:dyDescent="0.25">
      <c r="A11">
        <v>27</v>
      </c>
      <c r="B11" t="s">
        <v>23</v>
      </c>
      <c r="C11" t="s">
        <v>50</v>
      </c>
      <c r="D11" t="s">
        <v>51</v>
      </c>
      <c r="E11">
        <v>250</v>
      </c>
      <c r="F11" t="s">
        <v>551</v>
      </c>
      <c r="G11" s="5">
        <v>56964.61</v>
      </c>
      <c r="H11" s="5">
        <v>53.3</v>
      </c>
      <c r="I11" s="6">
        <v>0.94</v>
      </c>
      <c r="J11" s="5">
        <v>2002.21</v>
      </c>
      <c r="K11" s="7">
        <v>3.51</v>
      </c>
      <c r="L11" s="5">
        <v>47915.040000000001</v>
      </c>
      <c r="M11" s="6">
        <v>1.1100000000000001</v>
      </c>
      <c r="N11" s="5">
        <v>4711.3909999999996</v>
      </c>
      <c r="O11" s="6">
        <v>11.31</v>
      </c>
      <c r="P11" s="5">
        <v>39006.22</v>
      </c>
      <c r="Q11" s="7">
        <v>5.13</v>
      </c>
      <c r="R11" s="5">
        <v>39051.120000000003</v>
      </c>
      <c r="S11" s="7">
        <v>5.13</v>
      </c>
      <c r="T11" s="8">
        <v>67</v>
      </c>
      <c r="U11" s="8">
        <v>49</v>
      </c>
      <c r="V11" s="8">
        <v>49</v>
      </c>
      <c r="W11" s="8">
        <v>34</v>
      </c>
      <c r="X11" s="8">
        <v>27</v>
      </c>
      <c r="Y11" s="8">
        <v>28</v>
      </c>
      <c r="Z11" s="9" t="s">
        <v>24</v>
      </c>
      <c r="AA11" s="9">
        <v>29</v>
      </c>
      <c r="AB11" s="9">
        <v>18</v>
      </c>
      <c r="AC11" s="9">
        <v>20</v>
      </c>
      <c r="AD11" s="9">
        <v>16</v>
      </c>
      <c r="AE11" s="9">
        <v>6</v>
      </c>
      <c r="AF11" s="9">
        <v>8</v>
      </c>
      <c r="AG11" t="s">
        <v>52</v>
      </c>
      <c r="AH11">
        <v>160</v>
      </c>
      <c r="AI11" t="s">
        <v>49</v>
      </c>
      <c r="AJ11" s="85">
        <f>VLOOKUP($C11,Hoja3!$C$5:$U$202,18,FALSE)</f>
        <v>1.123</v>
      </c>
      <c r="AK11" s="94">
        <f t="shared" si="0"/>
        <v>438.03985059999997</v>
      </c>
      <c r="AL11" s="92">
        <f t="shared" si="1"/>
        <v>12.167842703578897</v>
      </c>
      <c r="AM11">
        <v>608146642.94860804</v>
      </c>
      <c r="AN11">
        <f t="shared" si="2"/>
        <v>608.14664294860802</v>
      </c>
      <c r="AO11" s="85">
        <f t="shared" si="3"/>
        <v>1.5591017098006625</v>
      </c>
      <c r="AP11" s="93">
        <f t="shared" si="4"/>
        <v>8.7643335070591135</v>
      </c>
      <c r="AQ11" s="85">
        <f>VLOOKUP($C11,Hoja3!$C$5:$W$202,21,FALSE)</f>
        <v>0.76500000000000001</v>
      </c>
      <c r="AR11" s="94">
        <f t="shared" si="5"/>
        <v>298.397583</v>
      </c>
      <c r="AS11" s="92">
        <f t="shared" si="6"/>
        <v>17.862074975319086</v>
      </c>
      <c r="AT11" s="85">
        <f>VLOOKUP($C11,Hoja3!$C$5:$AB$202,26,FALSE)</f>
        <v>0.35799999999999998</v>
      </c>
      <c r="AU11" s="94">
        <f t="shared" si="7"/>
        <v>139.6422676</v>
      </c>
      <c r="AV11" s="92">
        <f t="shared" si="8"/>
        <v>38.16895909530475</v>
      </c>
      <c r="AW11" s="103">
        <f t="shared" si="9"/>
        <v>1.1269970592120964</v>
      </c>
      <c r="AX11" s="86">
        <f t="shared" si="11"/>
        <v>439.59895230980061</v>
      </c>
      <c r="AY11" s="92">
        <f t="shared" si="10"/>
        <v>12.124687677243973</v>
      </c>
    </row>
    <row r="12" spans="1:51" x14ac:dyDescent="0.25">
      <c r="A12">
        <v>3</v>
      </c>
      <c r="B12" t="s">
        <v>23</v>
      </c>
      <c r="C12" t="s">
        <v>53</v>
      </c>
      <c r="D12" t="s">
        <v>54</v>
      </c>
      <c r="E12">
        <v>250</v>
      </c>
      <c r="F12" t="s">
        <v>529</v>
      </c>
      <c r="G12" s="5">
        <v>45197</v>
      </c>
      <c r="H12" s="5">
        <v>127.7</v>
      </c>
      <c r="I12" s="6">
        <v>2.82</v>
      </c>
      <c r="J12" s="5">
        <v>2417.96</v>
      </c>
      <c r="K12" s="7">
        <v>5.35</v>
      </c>
      <c r="L12" s="5">
        <v>33776.71</v>
      </c>
      <c r="M12" s="6">
        <v>3.78</v>
      </c>
      <c r="N12" s="5">
        <v>5852.3190000000004</v>
      </c>
      <c r="O12" s="6">
        <v>21.82</v>
      </c>
      <c r="P12" s="5">
        <v>51774.22</v>
      </c>
      <c r="Q12" s="7">
        <v>4.67</v>
      </c>
      <c r="R12" s="5">
        <v>48307.15</v>
      </c>
      <c r="S12" s="7">
        <v>5.01</v>
      </c>
      <c r="T12" s="8">
        <v>32</v>
      </c>
      <c r="U12" s="8">
        <v>33</v>
      </c>
      <c r="V12" s="8">
        <v>19</v>
      </c>
      <c r="W12" s="8">
        <v>21</v>
      </c>
      <c r="X12" s="8">
        <v>32</v>
      </c>
      <c r="Y12" s="8">
        <v>29</v>
      </c>
      <c r="Z12" s="9" t="s">
        <v>24</v>
      </c>
      <c r="AA12" s="9">
        <v>13</v>
      </c>
      <c r="AB12" s="9">
        <v>8</v>
      </c>
      <c r="AC12" s="9">
        <v>7</v>
      </c>
      <c r="AD12" s="9">
        <v>9</v>
      </c>
      <c r="AE12" s="9">
        <v>10</v>
      </c>
      <c r="AF12" s="9">
        <v>9</v>
      </c>
      <c r="AJ12" s="85">
        <f>VLOOKUP($C12,Hoja3!$C$5:$U$202,18,FALSE)</f>
        <v>8.2669999999999995</v>
      </c>
      <c r="AK12" s="94">
        <f t="shared" si="0"/>
        <v>4280.1747673999998</v>
      </c>
      <c r="AL12" s="92">
        <f t="shared" si="1"/>
        <v>2.9835230321114108</v>
      </c>
      <c r="AM12">
        <v>1695790961.8785999</v>
      </c>
      <c r="AN12">
        <f t="shared" si="2"/>
        <v>1695.7909618785998</v>
      </c>
      <c r="AO12" s="85">
        <f t="shared" si="3"/>
        <v>3.2753578168412769</v>
      </c>
      <c r="AP12" s="93">
        <f t="shared" si="4"/>
        <v>7.5304092821991313</v>
      </c>
      <c r="AQ12" s="85">
        <f>VLOOKUP($C12,Hoja3!$C$5:$W$202,21,FALSE)</f>
        <v>1.012</v>
      </c>
      <c r="AR12" s="94">
        <f t="shared" si="5"/>
        <v>523.95510639999998</v>
      </c>
      <c r="AS12" s="92">
        <f t="shared" si="6"/>
        <v>24.372317101250033</v>
      </c>
      <c r="AT12" s="85">
        <f>VLOOKUP($C12,Hoja3!$C$5:$AB$202,26,FALSE)</f>
        <v>7.2549999999999999</v>
      </c>
      <c r="AU12" s="94">
        <f t="shared" si="7"/>
        <v>3756.2196610000001</v>
      </c>
      <c r="AV12" s="92">
        <f t="shared" si="8"/>
        <v>3.3996946804224715</v>
      </c>
      <c r="AW12" s="103">
        <f t="shared" si="9"/>
        <v>8.2733262330496551</v>
      </c>
      <c r="AX12" s="86">
        <f t="shared" si="11"/>
        <v>4283.4501252168411</v>
      </c>
      <c r="AY12" s="92">
        <f t="shared" si="10"/>
        <v>2.9812416689113532</v>
      </c>
    </row>
    <row r="13" spans="1:51" x14ac:dyDescent="0.25">
      <c r="A13">
        <v>2</v>
      </c>
      <c r="B13" t="s">
        <v>23</v>
      </c>
      <c r="C13" t="s">
        <v>55</v>
      </c>
      <c r="D13" t="s">
        <v>56</v>
      </c>
      <c r="E13">
        <v>250</v>
      </c>
      <c r="F13" t="s">
        <v>527</v>
      </c>
      <c r="G13" s="5">
        <v>14187</v>
      </c>
      <c r="H13" s="5">
        <v>27.9</v>
      </c>
      <c r="I13" s="6">
        <v>1.97</v>
      </c>
      <c r="J13" s="5">
        <v>465.61</v>
      </c>
      <c r="K13" s="7">
        <v>3.28</v>
      </c>
      <c r="L13" s="5">
        <v>11638.77</v>
      </c>
      <c r="M13" s="6">
        <v>2.4</v>
      </c>
      <c r="N13" s="5">
        <v>1231.204</v>
      </c>
      <c r="O13" s="6">
        <v>22.66</v>
      </c>
      <c r="P13" s="5">
        <v>9371.1869999999999</v>
      </c>
      <c r="Q13" s="7">
        <v>4.97</v>
      </c>
      <c r="R13" s="5">
        <v>9709.8340000000007</v>
      </c>
      <c r="S13" s="7">
        <v>4.8</v>
      </c>
      <c r="T13" s="8">
        <v>47</v>
      </c>
      <c r="U13" s="8">
        <v>50</v>
      </c>
      <c r="V13" s="8">
        <v>29</v>
      </c>
      <c r="W13" s="8">
        <v>18</v>
      </c>
      <c r="X13" s="8">
        <v>29</v>
      </c>
      <c r="Y13" s="8">
        <v>30</v>
      </c>
      <c r="Z13" s="9" t="s">
        <v>24</v>
      </c>
      <c r="AA13" s="9">
        <v>19</v>
      </c>
      <c r="AB13" s="9">
        <v>19</v>
      </c>
      <c r="AC13" s="9">
        <v>11</v>
      </c>
      <c r="AD13" s="9">
        <v>6</v>
      </c>
      <c r="AE13" s="9">
        <v>8</v>
      </c>
      <c r="AF13" s="9">
        <v>10</v>
      </c>
      <c r="AJ13" s="85">
        <f>VLOOKUP($C13,Hoja3!$C$5:$U$202,18,FALSE)</f>
        <v>8.6138843405355132</v>
      </c>
      <c r="AK13" s="94">
        <f t="shared" si="0"/>
        <v>807.22320951529969</v>
      </c>
      <c r="AL13" s="92">
        <f t="shared" si="1"/>
        <v>3.4562930885935081</v>
      </c>
      <c r="AM13">
        <v>231534215.80195799</v>
      </c>
      <c r="AN13">
        <f t="shared" si="2"/>
        <v>231.534215801958</v>
      </c>
      <c r="AO13" s="85">
        <f t="shared" si="3"/>
        <v>2.4707031862874786</v>
      </c>
      <c r="AP13" s="93">
        <f t="shared" si="4"/>
        <v>12.050054849717835</v>
      </c>
      <c r="AQ13" s="85">
        <f>VLOOKUP($C13,Hoja3!$C$5:$W$202,21,FALSE)</f>
        <v>1.646023386369972</v>
      </c>
      <c r="AR13" s="94">
        <f t="shared" si="5"/>
        <v>154.2519296004626</v>
      </c>
      <c r="AS13" s="92">
        <f t="shared" si="6"/>
        <v>18.087293995132185</v>
      </c>
      <c r="AT13" s="85">
        <f>VLOOKUP($C13,Hoja3!$C$5:$AB$202,26,FALSE)</f>
        <v>6.9678609541655421</v>
      </c>
      <c r="AU13" s="94">
        <f t="shared" si="7"/>
        <v>652.97127991483717</v>
      </c>
      <c r="AV13" s="92">
        <f t="shared" si="8"/>
        <v>4.2727759793108842</v>
      </c>
      <c r="AW13" s="103">
        <f t="shared" si="9"/>
        <v>8.6402492309841552</v>
      </c>
      <c r="AX13" s="86">
        <f t="shared" si="11"/>
        <v>809.69391270158712</v>
      </c>
      <c r="AY13" s="92">
        <f t="shared" si="10"/>
        <v>3.4457465422841276</v>
      </c>
    </row>
    <row r="14" spans="1:51" x14ac:dyDescent="0.25">
      <c r="A14">
        <v>10</v>
      </c>
      <c r="B14" t="s">
        <v>23</v>
      </c>
      <c r="C14" t="s">
        <v>57</v>
      </c>
      <c r="D14" t="s">
        <v>58</v>
      </c>
      <c r="E14">
        <v>250</v>
      </c>
      <c r="F14" t="s">
        <v>584</v>
      </c>
      <c r="G14" s="5">
        <v>23484.28</v>
      </c>
      <c r="H14" s="5">
        <v>31.9</v>
      </c>
      <c r="I14" s="6">
        <v>1.36</v>
      </c>
      <c r="J14" s="5">
        <v>1053.3599999999999</v>
      </c>
      <c r="K14" s="7">
        <v>4.49</v>
      </c>
      <c r="L14" s="5">
        <v>24622.91</v>
      </c>
      <c r="M14" s="6">
        <v>1.3</v>
      </c>
      <c r="N14" s="5">
        <v>4557.616</v>
      </c>
      <c r="O14" s="6">
        <v>7</v>
      </c>
      <c r="P14" s="5">
        <v>23132.45</v>
      </c>
      <c r="Q14" s="7">
        <v>4.55</v>
      </c>
      <c r="R14" s="5">
        <v>22539.47</v>
      </c>
      <c r="S14" s="7">
        <v>4.67</v>
      </c>
      <c r="T14" s="8">
        <v>56</v>
      </c>
      <c r="U14" s="8">
        <v>41</v>
      </c>
      <c r="V14" s="8">
        <v>43</v>
      </c>
      <c r="W14" s="8">
        <v>43</v>
      </c>
      <c r="X14" s="8">
        <v>33</v>
      </c>
      <c r="Y14" s="8">
        <v>31</v>
      </c>
      <c r="Z14" s="9" t="s">
        <v>24</v>
      </c>
      <c r="AA14" s="9">
        <v>24</v>
      </c>
      <c r="AB14" s="9">
        <v>14</v>
      </c>
      <c r="AC14" s="9">
        <v>19</v>
      </c>
      <c r="AD14" s="9">
        <v>20</v>
      </c>
      <c r="AE14" s="9">
        <v>11</v>
      </c>
      <c r="AF14" s="9">
        <v>11</v>
      </c>
      <c r="AJ14" s="85">
        <f>VLOOKUP($C14,Hoja3!$C$5:$U$202,18,FALSE)</f>
        <v>22.6</v>
      </c>
      <c r="AK14" s="94">
        <f t="shared" si="0"/>
        <v>5227.9337000000005</v>
      </c>
      <c r="AL14" s="92">
        <f t="shared" si="1"/>
        <v>0.61018371369170188</v>
      </c>
      <c r="AM14">
        <v>1479820560.6187501</v>
      </c>
      <c r="AN14">
        <f t="shared" si="2"/>
        <v>1479.8205606187501</v>
      </c>
      <c r="AO14" s="85">
        <f t="shared" si="3"/>
        <v>6.3971631220158267</v>
      </c>
      <c r="AP14" s="93">
        <f t="shared" si="4"/>
        <v>2.1556667645340601</v>
      </c>
      <c r="AQ14" s="85">
        <f>VLOOKUP($C14,Hoja3!$C$5:$W$202,21,FALSE)</f>
        <v>3.3544073397999394</v>
      </c>
      <c r="AR14" s="94">
        <f t="shared" si="5"/>
        <v>775.95660067555116</v>
      </c>
      <c r="AS14" s="92">
        <f t="shared" si="6"/>
        <v>4.1110546610761123</v>
      </c>
      <c r="AT14" s="85">
        <f>VLOOKUP($C14,Hoja3!$C$5:$AB$202,26,FALSE)</f>
        <v>19.47489124497854</v>
      </c>
      <c r="AU14" s="94">
        <f t="shared" si="7"/>
        <v>4505.019479799038</v>
      </c>
      <c r="AV14" s="92">
        <f t="shared" si="8"/>
        <v>0.70809904691961534</v>
      </c>
      <c r="AW14" s="103">
        <f t="shared" si="9"/>
        <v>22.627654498862057</v>
      </c>
      <c r="AX14" s="86">
        <f t="shared" si="11"/>
        <v>5234.3308631220161</v>
      </c>
      <c r="AY14" s="92">
        <f t="shared" si="10"/>
        <v>0.60943797467501415</v>
      </c>
    </row>
    <row r="15" spans="1:51" x14ac:dyDescent="0.25">
      <c r="A15">
        <v>49</v>
      </c>
      <c r="B15" t="s">
        <v>23</v>
      </c>
      <c r="C15" t="s">
        <v>59</v>
      </c>
      <c r="D15" t="s">
        <v>60</v>
      </c>
      <c r="E15">
        <v>250</v>
      </c>
      <c r="F15" t="s">
        <v>572</v>
      </c>
      <c r="G15" s="5">
        <v>44369.91</v>
      </c>
      <c r="H15" s="5">
        <v>154.4</v>
      </c>
      <c r="I15" s="6">
        <v>3.48</v>
      </c>
      <c r="J15" s="5">
        <v>1574.42</v>
      </c>
      <c r="K15" s="7">
        <v>3.55</v>
      </c>
      <c r="L15" s="5">
        <v>38768.14</v>
      </c>
      <c r="M15" s="6">
        <v>3.98</v>
      </c>
      <c r="N15" s="5">
        <v>6853.4780000000001</v>
      </c>
      <c r="O15" s="6">
        <v>22.53</v>
      </c>
      <c r="P15" s="5">
        <v>38981.599999999999</v>
      </c>
      <c r="Q15" s="7">
        <v>4.04</v>
      </c>
      <c r="R15" s="5">
        <v>39012.61</v>
      </c>
      <c r="S15" s="7">
        <v>4.04</v>
      </c>
      <c r="T15" s="8">
        <v>28</v>
      </c>
      <c r="U15" s="8">
        <v>47</v>
      </c>
      <c r="V15" s="8">
        <v>18</v>
      </c>
      <c r="W15" s="8">
        <v>19</v>
      </c>
      <c r="X15" s="8">
        <v>35</v>
      </c>
      <c r="Y15" s="8">
        <v>33</v>
      </c>
      <c r="Z15" s="9" t="s">
        <v>24</v>
      </c>
      <c r="AA15" s="9">
        <v>12</v>
      </c>
      <c r="AB15" s="9">
        <v>17</v>
      </c>
      <c r="AC15" s="9">
        <v>6</v>
      </c>
      <c r="AD15" s="9">
        <v>7</v>
      </c>
      <c r="AE15" s="9">
        <v>12</v>
      </c>
      <c r="AF15" s="9">
        <v>12</v>
      </c>
      <c r="AJ15" s="85">
        <f>VLOOKUP($C15,Hoja3!$C$5:$U$202,18,FALSE)</f>
        <v>11.158284603</v>
      </c>
      <c r="AK15" s="94">
        <f t="shared" si="0"/>
        <v>4349.6778708030479</v>
      </c>
      <c r="AL15" s="92">
        <f t="shared" si="1"/>
        <v>3.5496881513088767</v>
      </c>
      <c r="AM15" t="s">
        <v>478</v>
      </c>
      <c r="AN15">
        <f t="shared" si="2"/>
        <v>0</v>
      </c>
      <c r="AO15" s="85">
        <f t="shared" si="3"/>
        <v>0</v>
      </c>
      <c r="AP15" s="93" t="str">
        <f t="shared" si="4"/>
        <v/>
      </c>
      <c r="AQ15" s="85">
        <f>VLOOKUP($C15,Hoja3!$C$5:$W$202,21,FALSE)</f>
        <v>2.7309999999999999</v>
      </c>
      <c r="AR15" s="94">
        <f t="shared" si="5"/>
        <v>1064.5874959999999</v>
      </c>
      <c r="AS15" s="92">
        <f t="shared" si="6"/>
        <v>14.503270100403284</v>
      </c>
      <c r="AT15" s="85">
        <f>VLOOKUP($C15,Hoja3!$C$5:$AB$202,26,FALSE)</f>
        <v>8.4272846030000004</v>
      </c>
      <c r="AU15" s="94">
        <f t="shared" si="7"/>
        <v>3285.0903748030478</v>
      </c>
      <c r="AV15" s="92">
        <f t="shared" si="8"/>
        <v>4.7000229030002503</v>
      </c>
      <c r="AW15" s="103">
        <f t="shared" si="9"/>
        <v>11.158284603</v>
      </c>
      <c r="AX15" s="86">
        <f t="shared" si="11"/>
        <v>4349.6778708030479</v>
      </c>
      <c r="AY15" s="92">
        <f t="shared" si="10"/>
        <v>3.5496881513088763</v>
      </c>
    </row>
    <row r="16" spans="1:51" x14ac:dyDescent="0.25">
      <c r="A16">
        <v>44</v>
      </c>
      <c r="B16" t="s">
        <v>23</v>
      </c>
      <c r="C16" t="s">
        <v>61</v>
      </c>
      <c r="D16" t="s">
        <v>62</v>
      </c>
      <c r="E16">
        <v>250</v>
      </c>
      <c r="F16" t="s">
        <v>568</v>
      </c>
      <c r="G16" s="5">
        <v>5576.35</v>
      </c>
      <c r="H16" s="5">
        <v>20.5</v>
      </c>
      <c r="I16" s="6">
        <v>3.68</v>
      </c>
      <c r="J16" s="5">
        <v>210.29</v>
      </c>
      <c r="K16" s="7">
        <v>3.77</v>
      </c>
      <c r="L16" s="5">
        <v>8226.5210000000006</v>
      </c>
      <c r="M16" s="6">
        <v>2.4900000000000002</v>
      </c>
      <c r="N16" s="5">
        <v>1657.894</v>
      </c>
      <c r="O16" s="6">
        <v>12.37</v>
      </c>
      <c r="P16" s="5">
        <v>5640.4110000000001</v>
      </c>
      <c r="Q16" s="7">
        <v>3.73</v>
      </c>
      <c r="R16" s="5">
        <v>5570.0619999999999</v>
      </c>
      <c r="S16" s="7">
        <v>3.78</v>
      </c>
      <c r="T16" s="8">
        <v>27</v>
      </c>
      <c r="U16" s="8">
        <v>46</v>
      </c>
      <c r="V16" s="8">
        <v>28</v>
      </c>
      <c r="W16" s="8">
        <v>33</v>
      </c>
      <c r="X16" s="8">
        <v>36</v>
      </c>
      <c r="Y16" s="8">
        <v>36</v>
      </c>
      <c r="Z16" s="9" t="s">
        <v>24</v>
      </c>
      <c r="AA16" s="9">
        <v>11</v>
      </c>
      <c r="AB16" s="9">
        <v>16</v>
      </c>
      <c r="AC16" s="9">
        <v>10</v>
      </c>
      <c r="AD16" s="9">
        <v>15</v>
      </c>
      <c r="AE16" s="9">
        <v>13</v>
      </c>
      <c r="AF16" s="9">
        <v>13</v>
      </c>
      <c r="AJ16" s="85">
        <f>VLOOKUP($C16,Hoja3!$C$5:$U$202,18,FALSE)</f>
        <v>6.75</v>
      </c>
      <c r="AK16" s="94">
        <f t="shared" si="0"/>
        <v>380.72774250000003</v>
      </c>
      <c r="AL16" s="92">
        <f t="shared" si="1"/>
        <v>5.3844250658986317</v>
      </c>
      <c r="AM16" t="s">
        <v>478</v>
      </c>
      <c r="AN16">
        <f t="shared" si="2"/>
        <v>0</v>
      </c>
      <c r="AO16" s="85">
        <f t="shared" si="3"/>
        <v>0</v>
      </c>
      <c r="AP16" s="93" t="str">
        <f t="shared" si="4"/>
        <v/>
      </c>
      <c r="AQ16" s="85">
        <f>VLOOKUP($C16,Hoja3!$C$5:$W$202,21,FALSE)</f>
        <v>1.7929999999999999</v>
      </c>
      <c r="AR16" s="94">
        <f t="shared" si="5"/>
        <v>101.13256922999999</v>
      </c>
      <c r="AS16" s="92">
        <f t="shared" si="6"/>
        <v>20.270423421536961</v>
      </c>
      <c r="AT16" s="85">
        <f>VLOOKUP($C16,Hoja3!$C$5:$AB$202,26,FALSE)</f>
        <v>4.9569999999999999</v>
      </c>
      <c r="AU16" s="94">
        <f t="shared" si="7"/>
        <v>279.59517326999998</v>
      </c>
      <c r="AV16" s="92">
        <f t="shared" si="8"/>
        <v>7.3320292908645905</v>
      </c>
      <c r="AW16" s="103">
        <f t="shared" si="9"/>
        <v>6.75</v>
      </c>
      <c r="AX16" s="86">
        <f t="shared" si="11"/>
        <v>380.72774250000003</v>
      </c>
      <c r="AY16" s="92">
        <f t="shared" si="10"/>
        <v>5.3844250658986317</v>
      </c>
    </row>
    <row r="17" spans="1:51" x14ac:dyDescent="0.25">
      <c r="A17">
        <v>46</v>
      </c>
      <c r="B17" t="s">
        <v>23</v>
      </c>
      <c r="C17" t="s">
        <v>63</v>
      </c>
      <c r="D17" t="s">
        <v>64</v>
      </c>
      <c r="E17">
        <v>250</v>
      </c>
      <c r="F17" t="s">
        <v>618</v>
      </c>
      <c r="G17" s="5">
        <v>1578228.05</v>
      </c>
      <c r="H17" s="5">
        <v>1766.1</v>
      </c>
      <c r="I17" s="6">
        <v>1.1200000000000001</v>
      </c>
      <c r="J17" s="5">
        <v>26102.27</v>
      </c>
      <c r="K17" s="7">
        <v>1.65</v>
      </c>
      <c r="L17" s="5">
        <v>774920.5</v>
      </c>
      <c r="M17" s="6">
        <v>2.2799999999999998</v>
      </c>
      <c r="N17" s="5">
        <v>104758</v>
      </c>
      <c r="O17" s="6">
        <v>16.86</v>
      </c>
      <c r="P17" s="5">
        <v>734364.5</v>
      </c>
      <c r="Q17" s="7">
        <v>3.55</v>
      </c>
      <c r="R17" s="5">
        <v>727056.3</v>
      </c>
      <c r="S17" s="7">
        <v>3.59</v>
      </c>
      <c r="T17" s="8">
        <v>60</v>
      </c>
      <c r="U17" s="8">
        <v>79</v>
      </c>
      <c r="V17" s="8">
        <v>31</v>
      </c>
      <c r="W17" s="8">
        <v>28</v>
      </c>
      <c r="X17" s="8">
        <v>41</v>
      </c>
      <c r="Y17" s="8">
        <v>39</v>
      </c>
      <c r="Z17" s="9" t="s">
        <v>24</v>
      </c>
      <c r="AA17" s="9">
        <v>27</v>
      </c>
      <c r="AB17" s="9">
        <v>30</v>
      </c>
      <c r="AC17" s="9">
        <v>12</v>
      </c>
      <c r="AD17" s="9">
        <v>13</v>
      </c>
      <c r="AE17" s="9">
        <v>15</v>
      </c>
      <c r="AF17" s="9">
        <v>14</v>
      </c>
      <c r="AJ17" s="85">
        <f>VLOOKUP($C17,Hoja3!$C$5:$U$202,18,FALSE)</f>
        <v>13.111000000000001</v>
      </c>
      <c r="AK17" s="94">
        <f t="shared" si="0"/>
        <v>96282.529595</v>
      </c>
      <c r="AL17" s="92">
        <f t="shared" si="1"/>
        <v>1.8342891565363635</v>
      </c>
      <c r="AM17" t="s">
        <v>478</v>
      </c>
      <c r="AN17">
        <f t="shared" si="2"/>
        <v>0</v>
      </c>
      <c r="AO17" s="85">
        <f t="shared" si="3"/>
        <v>0</v>
      </c>
      <c r="AP17" s="93" t="str">
        <f t="shared" si="4"/>
        <v/>
      </c>
      <c r="AQ17" s="85">
        <f>VLOOKUP($C17,Hoja3!$C$5:$W$202,21,FALSE)</f>
        <v>5.899</v>
      </c>
      <c r="AR17" s="94">
        <f t="shared" si="5"/>
        <v>43320.161854999998</v>
      </c>
      <c r="AS17" s="92">
        <f t="shared" si="6"/>
        <v>4.0768545738851092</v>
      </c>
      <c r="AT17" s="85">
        <f>VLOOKUP($C17,Hoja3!$C$5:$AB$202,26,FALSE)</f>
        <v>7.2119999999999997</v>
      </c>
      <c r="AU17" s="94">
        <f t="shared" si="7"/>
        <v>52962.367740000002</v>
      </c>
      <c r="AV17" s="92">
        <f t="shared" si="8"/>
        <v>3.3346318817731917</v>
      </c>
      <c r="AW17" s="103">
        <f t="shared" si="9"/>
        <v>13.111000000000001</v>
      </c>
      <c r="AX17" s="86">
        <f t="shared" si="11"/>
        <v>96282.529595</v>
      </c>
      <c r="AY17" s="92">
        <f t="shared" si="10"/>
        <v>1.8342891565363635</v>
      </c>
    </row>
    <row r="18" spans="1:51" x14ac:dyDescent="0.25">
      <c r="A18">
        <v>1</v>
      </c>
      <c r="B18" t="s">
        <v>23</v>
      </c>
      <c r="C18" t="s">
        <v>65</v>
      </c>
      <c r="D18" t="s">
        <v>448</v>
      </c>
      <c r="E18">
        <v>250</v>
      </c>
      <c r="F18" t="s">
        <v>526</v>
      </c>
      <c r="G18" s="5">
        <v>16132</v>
      </c>
      <c r="H18" s="5">
        <v>39.4</v>
      </c>
      <c r="I18" s="6">
        <v>2.44</v>
      </c>
      <c r="J18" s="5">
        <v>520.16999999999996</v>
      </c>
      <c r="K18" s="7">
        <v>3.22</v>
      </c>
      <c r="L18" s="5">
        <v>23808.44</v>
      </c>
      <c r="M18" s="6">
        <v>1.65</v>
      </c>
      <c r="N18" s="5">
        <v>1852.114</v>
      </c>
      <c r="O18" s="6">
        <v>21.27</v>
      </c>
      <c r="P18" s="5">
        <v>17243.11</v>
      </c>
      <c r="Q18" s="7">
        <v>3.02</v>
      </c>
      <c r="R18" s="5">
        <v>15162.21</v>
      </c>
      <c r="S18" s="7">
        <v>3.43</v>
      </c>
      <c r="T18" s="8">
        <v>41</v>
      </c>
      <c r="U18" s="8">
        <v>51</v>
      </c>
      <c r="V18" s="8">
        <v>35</v>
      </c>
      <c r="W18" s="8">
        <v>23</v>
      </c>
      <c r="X18" s="8">
        <v>48</v>
      </c>
      <c r="Y18" s="8">
        <v>41</v>
      </c>
      <c r="Z18" s="9" t="s">
        <v>24</v>
      </c>
      <c r="AA18" s="9">
        <v>16</v>
      </c>
      <c r="AB18" s="9">
        <v>20</v>
      </c>
      <c r="AC18" s="9">
        <v>15</v>
      </c>
      <c r="AD18" s="9">
        <v>10</v>
      </c>
      <c r="AE18" s="9">
        <v>19</v>
      </c>
      <c r="AF18" s="9">
        <v>15</v>
      </c>
      <c r="AJ18" s="85">
        <f>VLOOKUP($C18,Hoja3!$C$5:$U$202,18,FALSE)</f>
        <v>5.5969999999999995</v>
      </c>
      <c r="AK18" s="94">
        <f t="shared" si="0"/>
        <v>965.09686669999996</v>
      </c>
      <c r="AL18" s="92">
        <f t="shared" si="1"/>
        <v>4.0824917538818903</v>
      </c>
      <c r="AM18">
        <v>0</v>
      </c>
      <c r="AN18">
        <f t="shared" si="2"/>
        <v>0</v>
      </c>
      <c r="AO18" s="85">
        <f t="shared" si="3"/>
        <v>0</v>
      </c>
      <c r="AP18" s="93" t="str">
        <f t="shared" si="4"/>
        <v/>
      </c>
      <c r="AQ18" s="85">
        <f>VLOOKUP($C18,Hoja3!$C$5:$W$202,21,FALSE)</f>
        <v>3.61</v>
      </c>
      <c r="AR18" s="94">
        <f t="shared" si="5"/>
        <v>622.476271</v>
      </c>
      <c r="AS18" s="92">
        <f t="shared" si="6"/>
        <v>6.3295585447304541</v>
      </c>
      <c r="AT18" s="85">
        <f>VLOOKUP($C18,Hoja3!$C$5:$AB$202,26,FALSE)</f>
        <v>1.9870000000000001</v>
      </c>
      <c r="AU18" s="94">
        <f t="shared" si="7"/>
        <v>342.62059570000002</v>
      </c>
      <c r="AV18" s="92">
        <f t="shared" si="8"/>
        <v>11.499600576988897</v>
      </c>
      <c r="AW18" s="103">
        <f t="shared" si="9"/>
        <v>5.5969999999999995</v>
      </c>
      <c r="AX18" s="86">
        <f t="shared" si="11"/>
        <v>965.09686669999996</v>
      </c>
      <c r="AY18" s="92">
        <f t="shared" si="10"/>
        <v>4.0824917538818903</v>
      </c>
    </row>
    <row r="19" spans="1:51" x14ac:dyDescent="0.25">
      <c r="A19">
        <v>12</v>
      </c>
      <c r="B19" t="s">
        <v>23</v>
      </c>
      <c r="C19" t="s">
        <v>66</v>
      </c>
      <c r="D19" t="s">
        <v>67</v>
      </c>
      <c r="E19">
        <v>250</v>
      </c>
      <c r="F19" t="s">
        <v>662</v>
      </c>
      <c r="G19" s="5">
        <v>2099.7399999999998</v>
      </c>
      <c r="H19" s="5">
        <v>2.7</v>
      </c>
      <c r="I19" s="6">
        <v>1.28</v>
      </c>
      <c r="J19" s="5">
        <v>104.56</v>
      </c>
      <c r="K19" s="7">
        <v>4.9800000000000004</v>
      </c>
      <c r="L19" s="5">
        <v>3568.826</v>
      </c>
      <c r="M19" s="6">
        <v>0.76</v>
      </c>
      <c r="N19" s="5">
        <v>0</v>
      </c>
      <c r="O19" s="6">
        <v>0</v>
      </c>
      <c r="P19" s="5">
        <v>3189.2959999999998</v>
      </c>
      <c r="Q19" s="7">
        <v>3.28</v>
      </c>
      <c r="R19" s="5">
        <v>3089.52</v>
      </c>
      <c r="S19" s="7">
        <v>3.38</v>
      </c>
      <c r="T19" s="8">
        <v>57</v>
      </c>
      <c r="U19" s="8">
        <v>36</v>
      </c>
      <c r="V19" s="8">
        <v>58</v>
      </c>
      <c r="W19" s="8">
        <v>124</v>
      </c>
      <c r="X19" s="8">
        <v>43</v>
      </c>
      <c r="Y19" s="8">
        <v>42</v>
      </c>
      <c r="Z19" s="9" t="s">
        <v>24</v>
      </c>
      <c r="AA19" s="9">
        <v>25</v>
      </c>
      <c r="AB19" s="9">
        <v>10</v>
      </c>
      <c r="AC19" s="9">
        <v>26</v>
      </c>
      <c r="AD19" s="9">
        <v>38</v>
      </c>
      <c r="AE19" s="9">
        <v>16</v>
      </c>
      <c r="AF19" s="9">
        <v>16</v>
      </c>
      <c r="AJ19" s="85" t="str">
        <f>VLOOKUP($C19,Hoja3!$C$5:$U$202,18,FALSE)</f>
        <v>…</v>
      </c>
      <c r="AK19" s="94">
        <f t="shared" si="0"/>
        <v>0</v>
      </c>
      <c r="AL19" s="92" t="str">
        <f t="shared" si="1"/>
        <v/>
      </c>
      <c r="AM19">
        <v>158131473.20803899</v>
      </c>
      <c r="AN19">
        <f t="shared" si="2"/>
        <v>158.13147320803898</v>
      </c>
      <c r="AO19" s="85">
        <f t="shared" si="3"/>
        <v>4.958193695663212</v>
      </c>
      <c r="AP19" s="93">
        <f t="shared" si="4"/>
        <v>1.7074399834673391</v>
      </c>
      <c r="AQ19" s="85">
        <f>VLOOKUP($C19,Hoja3!$C$5:$W$202,21,FALSE)</f>
        <v>1.871</v>
      </c>
      <c r="AR19" s="94">
        <f t="shared" si="5"/>
        <v>59.671728159999994</v>
      </c>
      <c r="AS19" s="92">
        <f t="shared" si="6"/>
        <v>4.5247558320422554</v>
      </c>
      <c r="AT19" s="85" t="str">
        <f>VLOOKUP($C19,Hoja3!$C$5:$AB$202,26,FALSE)</f>
        <v>…</v>
      </c>
      <c r="AU19" s="94">
        <f t="shared" si="7"/>
        <v>0</v>
      </c>
      <c r="AV19" s="92" t="str">
        <f t="shared" si="8"/>
        <v/>
      </c>
      <c r="AW19" s="103">
        <f t="shared" si="9"/>
        <v>0.15546357866009339</v>
      </c>
      <c r="AX19" s="86">
        <f t="shared" si="11"/>
        <v>4.958193695663212</v>
      </c>
      <c r="AY19" s="92">
        <f t="shared" si="10"/>
        <v>54.45531509512449</v>
      </c>
    </row>
    <row r="20" spans="1:51" x14ac:dyDescent="0.25">
      <c r="A20">
        <v>19</v>
      </c>
      <c r="B20" t="s">
        <v>23</v>
      </c>
      <c r="C20" t="s">
        <v>68</v>
      </c>
      <c r="D20" t="s">
        <v>69</v>
      </c>
      <c r="E20">
        <v>250</v>
      </c>
      <c r="F20" t="s">
        <v>541</v>
      </c>
      <c r="G20" s="5">
        <v>293549.77</v>
      </c>
      <c r="H20" s="5">
        <v>191.5</v>
      </c>
      <c r="I20" s="6">
        <v>0.65</v>
      </c>
      <c r="J20" s="5">
        <v>7082.86</v>
      </c>
      <c r="K20" s="7">
        <v>2.41</v>
      </c>
      <c r="L20" s="5">
        <v>212896.2</v>
      </c>
      <c r="M20" s="6">
        <v>0.9</v>
      </c>
      <c r="N20" s="5">
        <v>52616.47</v>
      </c>
      <c r="O20" s="6">
        <v>3.64</v>
      </c>
      <c r="P20" s="5">
        <v>217332.7</v>
      </c>
      <c r="Q20" s="7">
        <v>3.26</v>
      </c>
      <c r="R20" s="5">
        <v>210352.5</v>
      </c>
      <c r="S20" s="7">
        <v>3.37</v>
      </c>
      <c r="T20" s="8">
        <v>82</v>
      </c>
      <c r="U20" s="8">
        <v>67</v>
      </c>
      <c r="V20" s="8">
        <v>52</v>
      </c>
      <c r="W20" s="8">
        <v>52</v>
      </c>
      <c r="X20" s="8">
        <v>45</v>
      </c>
      <c r="Y20" s="8">
        <v>43</v>
      </c>
      <c r="Z20" s="9" t="s">
        <v>24</v>
      </c>
      <c r="AA20" s="9">
        <v>32</v>
      </c>
      <c r="AB20" s="9">
        <v>25</v>
      </c>
      <c r="AC20" s="9">
        <v>21</v>
      </c>
      <c r="AD20" s="9">
        <v>23</v>
      </c>
      <c r="AE20" s="9">
        <v>17</v>
      </c>
      <c r="AF20" s="9">
        <v>17</v>
      </c>
      <c r="AJ20" s="85">
        <f>VLOOKUP($C20,Hoja3!$C$5:$U$202,18,FALSE)</f>
        <v>16.015999999999998</v>
      </c>
      <c r="AK20" s="94">
        <f t="shared" si="0"/>
        <v>34808.005231999996</v>
      </c>
      <c r="AL20" s="92">
        <f t="shared" si="1"/>
        <v>0.55016079986091415</v>
      </c>
      <c r="AM20">
        <v>14411043381.746</v>
      </c>
      <c r="AN20">
        <f t="shared" si="2"/>
        <v>14411.043381746</v>
      </c>
      <c r="AO20" s="85">
        <f t="shared" si="3"/>
        <v>6.6308675048651207</v>
      </c>
      <c r="AP20" s="93">
        <f t="shared" si="4"/>
        <v>1.3288420201591151</v>
      </c>
      <c r="AQ20" s="85">
        <f>VLOOKUP($C20,Hoja3!$C$5:$W$202,21,FALSE)</f>
        <v>4.33</v>
      </c>
      <c r="AR20" s="94">
        <f t="shared" si="5"/>
        <v>9410.5059099999999</v>
      </c>
      <c r="AS20" s="92">
        <f t="shared" si="6"/>
        <v>2.0349596698781522</v>
      </c>
      <c r="AT20" s="85">
        <f>VLOOKUP($C20,Hoja3!$C$5:$AB$202,26,FALSE)</f>
        <v>11.686</v>
      </c>
      <c r="AU20" s="94">
        <f t="shared" si="7"/>
        <v>25397.499322000003</v>
      </c>
      <c r="AV20" s="92">
        <f t="shared" si="8"/>
        <v>0.75401124170566469</v>
      </c>
      <c r="AW20" s="103">
        <f t="shared" si="9"/>
        <v>16.019051021546623</v>
      </c>
      <c r="AX20" s="86">
        <f t="shared" si="11"/>
        <v>34814.63609950486</v>
      </c>
      <c r="AY20" s="92">
        <f t="shared" si="10"/>
        <v>0.55005601509855662</v>
      </c>
    </row>
    <row r="21" spans="1:51" x14ac:dyDescent="0.25">
      <c r="A21">
        <v>5</v>
      </c>
      <c r="B21" t="s">
        <v>23</v>
      </c>
      <c r="C21" t="s">
        <v>70</v>
      </c>
      <c r="D21" t="s">
        <v>71</v>
      </c>
      <c r="E21">
        <v>250</v>
      </c>
      <c r="F21" t="s">
        <v>531</v>
      </c>
      <c r="G21" s="5">
        <v>72949</v>
      </c>
      <c r="H21" s="5">
        <v>197.6</v>
      </c>
      <c r="I21" s="6">
        <v>2.71</v>
      </c>
      <c r="J21" s="5">
        <v>3688.18</v>
      </c>
      <c r="K21" s="7">
        <v>5.0599999999999996</v>
      </c>
      <c r="L21" s="5">
        <v>106990.7</v>
      </c>
      <c r="M21" s="6">
        <v>1.85</v>
      </c>
      <c r="N21" s="5">
        <v>5387.2330000000002</v>
      </c>
      <c r="O21" s="6">
        <v>36.68</v>
      </c>
      <c r="P21" s="5">
        <v>100357</v>
      </c>
      <c r="Q21" s="7">
        <v>3.68</v>
      </c>
      <c r="R21" s="5">
        <v>109694.7</v>
      </c>
      <c r="S21" s="7">
        <v>3.36</v>
      </c>
      <c r="T21" s="8">
        <v>35</v>
      </c>
      <c r="U21" s="8">
        <v>34</v>
      </c>
      <c r="V21" s="8">
        <v>33</v>
      </c>
      <c r="W21" s="8">
        <v>10</v>
      </c>
      <c r="X21" s="8">
        <v>38</v>
      </c>
      <c r="Y21" s="8">
        <v>44</v>
      </c>
      <c r="Z21" s="9" t="s">
        <v>24</v>
      </c>
      <c r="AA21" s="9">
        <v>14</v>
      </c>
      <c r="AB21" s="9">
        <v>9</v>
      </c>
      <c r="AC21" s="9">
        <v>14</v>
      </c>
      <c r="AD21" s="9">
        <v>4</v>
      </c>
      <c r="AE21" s="9">
        <v>14</v>
      </c>
      <c r="AF21" s="9">
        <v>18</v>
      </c>
      <c r="AJ21" s="85">
        <f>VLOOKUP($C21,Hoja3!$C$5:$U$202,18,FALSE)</f>
        <v>2.6930000000000001</v>
      </c>
      <c r="AK21" s="94">
        <f t="shared" si="0"/>
        <v>2702.6140100000002</v>
      </c>
      <c r="AL21" s="92">
        <f t="shared" si="1"/>
        <v>7.3114399344063195</v>
      </c>
      <c r="AM21">
        <v>2311632895.0415502</v>
      </c>
      <c r="AN21">
        <f t="shared" si="2"/>
        <v>2311.63289504155</v>
      </c>
      <c r="AO21" s="85">
        <f t="shared" si="3"/>
        <v>2.3034097223328218</v>
      </c>
      <c r="AP21" s="93">
        <f t="shared" si="4"/>
        <v>8.5480700860353647</v>
      </c>
      <c r="AQ21" s="85">
        <f>VLOOKUP($C21,Hoja3!$C$5:$W$202,21,FALSE)</f>
        <v>1.113</v>
      </c>
      <c r="AR21" s="94">
        <f t="shared" si="5"/>
        <v>1116.9734100000001</v>
      </c>
      <c r="AS21" s="92">
        <f t="shared" si="6"/>
        <v>17.690662842188871</v>
      </c>
      <c r="AT21" s="85">
        <f>VLOOKUP($C21,Hoja3!$C$5:$AB$202,26,FALSE)</f>
        <v>1.58</v>
      </c>
      <c r="AU21" s="94">
        <f t="shared" si="7"/>
        <v>1585.6405999999999</v>
      </c>
      <c r="AV21" s="92">
        <f t="shared" si="8"/>
        <v>12.461840343896341</v>
      </c>
      <c r="AW21" s="103">
        <f t="shared" si="9"/>
        <v>2.6952952158019201</v>
      </c>
      <c r="AX21" s="86">
        <f t="shared" si="11"/>
        <v>2704.9174197223329</v>
      </c>
      <c r="AY21" s="92">
        <f t="shared" si="10"/>
        <v>7.3052137769249965</v>
      </c>
    </row>
    <row r="22" spans="1:51" x14ac:dyDescent="0.25">
      <c r="A22">
        <v>21</v>
      </c>
      <c r="B22" t="s">
        <v>23</v>
      </c>
      <c r="C22" t="s">
        <v>72</v>
      </c>
      <c r="D22" t="s">
        <v>73</v>
      </c>
      <c r="E22">
        <v>250</v>
      </c>
      <c r="F22" t="s">
        <v>544</v>
      </c>
      <c r="G22" s="5">
        <v>40997</v>
      </c>
      <c r="H22" s="5">
        <v>25.7</v>
      </c>
      <c r="I22" s="6">
        <v>0.63</v>
      </c>
      <c r="J22" s="5">
        <v>862.9</v>
      </c>
      <c r="K22" s="7">
        <v>2.1</v>
      </c>
      <c r="L22" s="5">
        <v>33469.69</v>
      </c>
      <c r="M22" s="6">
        <v>0.77</v>
      </c>
      <c r="N22" s="5">
        <v>5909.8050000000003</v>
      </c>
      <c r="O22" s="6">
        <v>4.3499999999999996</v>
      </c>
      <c r="P22" s="5">
        <v>27573.54</v>
      </c>
      <c r="Q22" s="7">
        <v>3.13</v>
      </c>
      <c r="R22" s="5">
        <v>27820.36</v>
      </c>
      <c r="S22" s="7">
        <v>3.1</v>
      </c>
      <c r="T22" s="8">
        <v>83</v>
      </c>
      <c r="U22" s="8">
        <v>73</v>
      </c>
      <c r="V22" s="8">
        <v>57</v>
      </c>
      <c r="W22" s="8">
        <v>49</v>
      </c>
      <c r="X22" s="8">
        <v>47</v>
      </c>
      <c r="Y22" s="8">
        <v>46</v>
      </c>
      <c r="Z22" s="9" t="s">
        <v>24</v>
      </c>
      <c r="AA22" s="9">
        <v>33</v>
      </c>
      <c r="AB22" s="9">
        <v>27</v>
      </c>
      <c r="AC22" s="9">
        <v>25</v>
      </c>
      <c r="AD22" s="9">
        <v>22</v>
      </c>
      <c r="AE22" s="9">
        <v>18</v>
      </c>
      <c r="AF22" s="9">
        <v>19</v>
      </c>
      <c r="AJ22" s="85">
        <f>VLOOKUP($C22,Hoja3!$C$5:$U$202,18,FALSE)</f>
        <v>12.110000000000001</v>
      </c>
      <c r="AK22" s="94">
        <f t="shared" si="0"/>
        <v>3339.1556940000005</v>
      </c>
      <c r="AL22" s="92">
        <f t="shared" si="1"/>
        <v>0.76965563618909216</v>
      </c>
      <c r="AM22">
        <v>1722877513.3131399</v>
      </c>
      <c r="AN22">
        <f t="shared" si="2"/>
        <v>1722.8775133131398</v>
      </c>
      <c r="AO22" s="85">
        <f t="shared" si="3"/>
        <v>6.2483000489351017</v>
      </c>
      <c r="AP22" s="93">
        <f t="shared" si="4"/>
        <v>1.4916904888135785</v>
      </c>
      <c r="AQ22" s="85">
        <f>VLOOKUP($C22,Hoja3!$C$5:$W$202,21,FALSE)</f>
        <v>3.31</v>
      </c>
      <c r="AR22" s="94">
        <f t="shared" si="5"/>
        <v>912.6841740000001</v>
      </c>
      <c r="AS22" s="92">
        <f t="shared" si="6"/>
        <v>2.8158700163896997</v>
      </c>
      <c r="AT22" s="85">
        <f>VLOOKUP($C22,Hoja3!$C$5:$AB$202,26,FALSE)</f>
        <v>8.8000000000000007</v>
      </c>
      <c r="AU22" s="94">
        <f t="shared" si="7"/>
        <v>2426.4715200000005</v>
      </c>
      <c r="AV22" s="92">
        <f t="shared" si="8"/>
        <v>1.0591511084374892</v>
      </c>
      <c r="AW22" s="103">
        <f t="shared" si="9"/>
        <v>12.132660492809178</v>
      </c>
      <c r="AX22" s="86">
        <f t="shared" si="11"/>
        <v>3345.4039940489356</v>
      </c>
      <c r="AY22" s="92">
        <f t="shared" si="10"/>
        <v>0.7682181298795947</v>
      </c>
    </row>
    <row r="23" spans="1:51" x14ac:dyDescent="0.25">
      <c r="A23">
        <v>36</v>
      </c>
      <c r="B23" t="s">
        <v>23</v>
      </c>
      <c r="C23" t="s">
        <v>74</v>
      </c>
      <c r="D23" t="s">
        <v>75</v>
      </c>
      <c r="E23">
        <v>250</v>
      </c>
      <c r="F23" t="s">
        <v>667</v>
      </c>
      <c r="G23" s="5">
        <v>5433.19</v>
      </c>
      <c r="H23" s="5">
        <v>85.9</v>
      </c>
      <c r="I23" s="6">
        <v>15.8</v>
      </c>
      <c r="J23" s="5">
        <v>259.69</v>
      </c>
      <c r="K23" s="7">
        <v>4.78</v>
      </c>
      <c r="L23" s="5">
        <v>9217.348</v>
      </c>
      <c r="M23" s="6">
        <v>9.32</v>
      </c>
      <c r="N23" s="5">
        <v>896.76949999999999</v>
      </c>
      <c r="O23" s="6">
        <v>95.79</v>
      </c>
      <c r="P23" s="5">
        <v>9480.0480000000007</v>
      </c>
      <c r="Q23" s="7">
        <v>2.74</v>
      </c>
      <c r="R23" s="5">
        <v>9262.4699999999993</v>
      </c>
      <c r="S23" s="7">
        <v>2.8</v>
      </c>
      <c r="T23" s="8">
        <v>5</v>
      </c>
      <c r="U23" s="8">
        <v>38</v>
      </c>
      <c r="V23" s="8">
        <v>9</v>
      </c>
      <c r="W23" s="8">
        <v>4</v>
      </c>
      <c r="X23" s="8">
        <v>52</v>
      </c>
      <c r="Y23" s="8">
        <v>49</v>
      </c>
      <c r="Z23" s="9" t="s">
        <v>24</v>
      </c>
      <c r="AA23" s="9">
        <v>4</v>
      </c>
      <c r="AB23" s="9">
        <v>11</v>
      </c>
      <c r="AC23" s="9">
        <v>5</v>
      </c>
      <c r="AD23" s="9">
        <v>2</v>
      </c>
      <c r="AE23" s="9">
        <v>21</v>
      </c>
      <c r="AF23" s="9">
        <v>20</v>
      </c>
      <c r="AJ23" s="85">
        <f>VLOOKUP($C23,Hoja3!$C$5:$U$202,18,FALSE)</f>
        <v>4.3906386157101966</v>
      </c>
      <c r="AK23" s="94">
        <f t="shared" si="0"/>
        <v>416.23464827586218</v>
      </c>
      <c r="AL23" s="92">
        <f t="shared" si="1"/>
        <v>20.637397764894676</v>
      </c>
      <c r="AM23" t="s">
        <v>478</v>
      </c>
      <c r="AN23">
        <f t="shared" si="2"/>
        <v>0</v>
      </c>
      <c r="AO23" s="85">
        <f t="shared" si="3"/>
        <v>0</v>
      </c>
      <c r="AP23" s="93" t="str">
        <f t="shared" si="4"/>
        <v/>
      </c>
      <c r="AQ23" s="85">
        <f>VLOOKUP($C23,Hoja3!$C$5:$W$202,21,FALSE)</f>
        <v>3.2708826092368986</v>
      </c>
      <c r="AR23" s="94">
        <f t="shared" si="5"/>
        <v>310.08124137931043</v>
      </c>
      <c r="AS23" s="92">
        <f t="shared" si="6"/>
        <v>27.702417475464713</v>
      </c>
      <c r="AT23" s="85">
        <f>VLOOKUP($C23,Hoja3!$C$5:$AB$202,26,FALSE)</f>
        <v>1.1197560064732979</v>
      </c>
      <c r="AU23" s="94">
        <f t="shared" si="7"/>
        <v>106.15340689655176</v>
      </c>
      <c r="AV23" s="92">
        <f t="shared" si="8"/>
        <v>80.920624699036708</v>
      </c>
      <c r="AW23" s="103">
        <f t="shared" si="9"/>
        <v>4.3906386157101966</v>
      </c>
      <c r="AX23" s="86">
        <f t="shared" si="11"/>
        <v>416.23464827586218</v>
      </c>
      <c r="AY23" s="92">
        <f t="shared" si="10"/>
        <v>20.637397764894676</v>
      </c>
    </row>
    <row r="24" spans="1:51" x14ac:dyDescent="0.25">
      <c r="A24">
        <v>35</v>
      </c>
      <c r="B24" t="s">
        <v>23</v>
      </c>
      <c r="C24" t="s">
        <v>76</v>
      </c>
      <c r="D24" t="s">
        <v>77</v>
      </c>
      <c r="E24">
        <v>250</v>
      </c>
      <c r="F24" t="s">
        <v>560</v>
      </c>
      <c r="G24" s="5">
        <v>170444</v>
      </c>
      <c r="H24" s="5">
        <v>409.1</v>
      </c>
      <c r="I24" s="6">
        <v>2.4</v>
      </c>
      <c r="J24" s="5">
        <v>4857.1499999999996</v>
      </c>
      <c r="K24" s="7">
        <v>2.85</v>
      </c>
      <c r="L24" s="5">
        <v>186087</v>
      </c>
      <c r="M24" s="6">
        <v>2.2000000000000002</v>
      </c>
      <c r="N24" s="5">
        <v>14053.24</v>
      </c>
      <c r="O24" s="6">
        <v>29.11</v>
      </c>
      <c r="P24" s="5">
        <v>176869.6</v>
      </c>
      <c r="Q24" s="7">
        <v>2.75</v>
      </c>
      <c r="R24" s="5">
        <v>183619.9</v>
      </c>
      <c r="S24" s="7">
        <v>2.65</v>
      </c>
      <c r="T24" s="8">
        <v>43</v>
      </c>
      <c r="U24" s="8">
        <v>57</v>
      </c>
      <c r="V24" s="8">
        <v>32</v>
      </c>
      <c r="W24" s="8">
        <v>14</v>
      </c>
      <c r="X24" s="8">
        <v>51</v>
      </c>
      <c r="Y24" s="8">
        <v>51</v>
      </c>
      <c r="Z24" s="9" t="s">
        <v>24</v>
      </c>
      <c r="AA24" s="9">
        <v>17</v>
      </c>
      <c r="AB24" s="9">
        <v>22</v>
      </c>
      <c r="AC24" s="9">
        <v>13</v>
      </c>
      <c r="AD24" s="9">
        <v>5</v>
      </c>
      <c r="AE24" s="9">
        <v>20</v>
      </c>
      <c r="AF24" s="9">
        <v>21</v>
      </c>
      <c r="AJ24" s="85">
        <f>VLOOKUP($C24,Hoja3!$C$5:$U$202,18,FALSE)</f>
        <v>1.6800000000000002</v>
      </c>
      <c r="AK24" s="94">
        <f t="shared" si="0"/>
        <v>2971.4092800000003</v>
      </c>
      <c r="AL24" s="92">
        <f t="shared" si="1"/>
        <v>13.767877846837711</v>
      </c>
      <c r="AM24">
        <v>3447004027.1830101</v>
      </c>
      <c r="AN24">
        <f t="shared" si="2"/>
        <v>3447.0040271830103</v>
      </c>
      <c r="AO24" s="85">
        <f t="shared" si="3"/>
        <v>1.9488956989686246</v>
      </c>
      <c r="AP24" s="93">
        <f t="shared" si="4"/>
        <v>11.868277401878412</v>
      </c>
      <c r="AQ24" s="85">
        <f>VLOOKUP($C24,Hoja3!$C$5:$W$202,21,FALSE)</f>
        <v>0.38</v>
      </c>
      <c r="AR24" s="94">
        <f t="shared" si="5"/>
        <v>672.10448000000008</v>
      </c>
      <c r="AS24" s="92">
        <f t="shared" si="6"/>
        <v>60.868512586019364</v>
      </c>
      <c r="AT24" s="85">
        <f>VLOOKUP($C24,Hoja3!$C$5:$AB$202,26,FALSE)</f>
        <v>1.3</v>
      </c>
      <c r="AU24" s="94">
        <f t="shared" si="7"/>
        <v>2299.3047999999999</v>
      </c>
      <c r="AV24" s="92">
        <f t="shared" si="8"/>
        <v>17.792334448221048</v>
      </c>
      <c r="AW24" s="103">
        <f t="shared" si="9"/>
        <v>1.6811018827989483</v>
      </c>
      <c r="AX24" s="86">
        <f t="shared" si="11"/>
        <v>2973.3581756989688</v>
      </c>
      <c r="AY24" s="92">
        <f t="shared" si="10"/>
        <v>13.758853653876729</v>
      </c>
    </row>
    <row r="25" spans="1:51" x14ac:dyDescent="0.25">
      <c r="A25">
        <v>42</v>
      </c>
      <c r="B25" t="s">
        <v>23</v>
      </c>
      <c r="C25" t="s">
        <v>78</v>
      </c>
      <c r="D25" t="s">
        <v>79</v>
      </c>
      <c r="E25">
        <v>250</v>
      </c>
      <c r="F25" t="s">
        <v>566</v>
      </c>
      <c r="G25" s="5">
        <v>68489</v>
      </c>
      <c r="H25" s="5">
        <v>51.5</v>
      </c>
      <c r="I25" s="6">
        <v>0.75</v>
      </c>
      <c r="J25" s="5">
        <v>1362.55</v>
      </c>
      <c r="K25" s="7">
        <v>1.99</v>
      </c>
      <c r="L25" s="5">
        <v>59400.74</v>
      </c>
      <c r="M25" s="6">
        <v>0.87</v>
      </c>
      <c r="N25" s="5">
        <v>5990.9780000000001</v>
      </c>
      <c r="O25" s="6">
        <v>8.6</v>
      </c>
      <c r="P25" s="5">
        <v>59147.03</v>
      </c>
      <c r="Q25" s="7">
        <v>2.2999999999999998</v>
      </c>
      <c r="R25" s="5">
        <v>57265.68</v>
      </c>
      <c r="S25" s="7">
        <v>2.38</v>
      </c>
      <c r="T25" s="8">
        <v>73</v>
      </c>
      <c r="U25" s="8">
        <v>76</v>
      </c>
      <c r="V25" s="8">
        <v>53</v>
      </c>
      <c r="W25" s="8">
        <v>40</v>
      </c>
      <c r="X25" s="8">
        <v>57</v>
      </c>
      <c r="Y25" s="8">
        <v>54</v>
      </c>
      <c r="Z25" s="9" t="s">
        <v>24</v>
      </c>
      <c r="AA25" s="9">
        <v>30</v>
      </c>
      <c r="AB25" s="9">
        <v>28</v>
      </c>
      <c r="AC25" s="9">
        <v>22</v>
      </c>
      <c r="AD25" s="9">
        <v>18</v>
      </c>
      <c r="AE25" s="9">
        <v>22</v>
      </c>
      <c r="AF25" s="9">
        <v>22</v>
      </c>
      <c r="AJ25" s="85">
        <f>VLOOKUP($C25,Hoja3!$C$5:$U$202,18,FALSE)</f>
        <v>1.9136219362745097</v>
      </c>
      <c r="AK25" s="94">
        <f t="shared" si="0"/>
        <v>1131.850540734865</v>
      </c>
      <c r="AL25" s="92">
        <f t="shared" si="1"/>
        <v>4.5500707157468971</v>
      </c>
      <c r="AM25" t="s">
        <v>478</v>
      </c>
      <c r="AN25">
        <f t="shared" si="2"/>
        <v>0</v>
      </c>
      <c r="AO25" s="85">
        <f t="shared" si="3"/>
        <v>0</v>
      </c>
      <c r="AP25" s="93" t="str">
        <f t="shared" si="4"/>
        <v/>
      </c>
      <c r="AQ25" s="85">
        <f>VLOOKUP($C25,Hoja3!$C$5:$W$202,21,FALSE)</f>
        <v>1.5669999999999999</v>
      </c>
      <c r="AR25" s="94">
        <f t="shared" si="5"/>
        <v>926.83396010000001</v>
      </c>
      <c r="AS25" s="92">
        <f t="shared" si="6"/>
        <v>5.5565508189237525</v>
      </c>
      <c r="AT25" s="85">
        <f>VLOOKUP($C25,Hoja3!$C$5:$AB$202,26,FALSE)</f>
        <v>0.34662193627450977</v>
      </c>
      <c r="AU25" s="94">
        <f t="shared" si="7"/>
        <v>205.01658063486516</v>
      </c>
      <c r="AV25" s="92">
        <f t="shared" si="8"/>
        <v>25.119919491644225</v>
      </c>
      <c r="AW25" s="103">
        <f t="shared" si="9"/>
        <v>1.9136219362745097</v>
      </c>
      <c r="AX25" s="86">
        <f t="shared" si="11"/>
        <v>1131.850540734865</v>
      </c>
      <c r="AY25" s="92">
        <f t="shared" si="10"/>
        <v>4.5500707157468971</v>
      </c>
    </row>
    <row r="26" spans="1:51" x14ac:dyDescent="0.25">
      <c r="A26">
        <v>47</v>
      </c>
      <c r="B26" t="s">
        <v>23</v>
      </c>
      <c r="C26" t="s">
        <v>80</v>
      </c>
      <c r="D26" t="s">
        <v>81</v>
      </c>
      <c r="E26">
        <v>250</v>
      </c>
      <c r="F26" s="87" t="s">
        <v>677</v>
      </c>
      <c r="G26" s="5">
        <v>12706.66</v>
      </c>
      <c r="H26" s="5">
        <v>17.5</v>
      </c>
      <c r="I26" s="6">
        <v>1.38</v>
      </c>
      <c r="J26" s="5">
        <v>306.70999999999998</v>
      </c>
      <c r="K26" s="7">
        <v>2.41</v>
      </c>
      <c r="L26" s="5">
        <v>20574.7</v>
      </c>
      <c r="M26" s="6">
        <v>0.85</v>
      </c>
      <c r="N26" s="5">
        <v>2212.078</v>
      </c>
      <c r="O26" s="6">
        <v>7.91</v>
      </c>
      <c r="P26" s="5">
        <v>20000.7</v>
      </c>
      <c r="Q26" s="7">
        <v>1.53</v>
      </c>
      <c r="R26" s="5">
        <v>18106.7</v>
      </c>
      <c r="S26" s="7">
        <v>1.69</v>
      </c>
      <c r="T26" s="8">
        <v>55</v>
      </c>
      <c r="U26" s="8">
        <v>64</v>
      </c>
      <c r="V26" s="8">
        <v>54</v>
      </c>
      <c r="W26" s="8">
        <v>41</v>
      </c>
      <c r="X26" s="8">
        <v>64</v>
      </c>
      <c r="Y26" s="8">
        <v>60</v>
      </c>
      <c r="Z26" s="9" t="s">
        <v>24</v>
      </c>
      <c r="AA26" s="9">
        <v>23</v>
      </c>
      <c r="AB26" s="9">
        <v>24</v>
      </c>
      <c r="AC26" s="9">
        <v>23</v>
      </c>
      <c r="AD26" s="9">
        <v>19</v>
      </c>
      <c r="AE26" s="9">
        <v>24</v>
      </c>
      <c r="AF26" s="9">
        <v>23</v>
      </c>
      <c r="AJ26" s="85" t="e">
        <f>VLOOKUP($C26,Hoja3!$C$5:$U$202,18,FALSE)</f>
        <v>#N/A</v>
      </c>
      <c r="AK26" s="94">
        <f t="shared" si="0"/>
        <v>0</v>
      </c>
      <c r="AL26" s="92" t="str">
        <f t="shared" si="1"/>
        <v/>
      </c>
      <c r="AM26" t="s">
        <v>478</v>
      </c>
      <c r="AN26">
        <f t="shared" si="2"/>
        <v>0</v>
      </c>
      <c r="AO26" s="85">
        <f t="shared" si="3"/>
        <v>0</v>
      </c>
      <c r="AP26" s="93" t="str">
        <f t="shared" si="4"/>
        <v/>
      </c>
      <c r="AQ26" s="85" t="e">
        <f>VLOOKUP($C26,Hoja3!$C$5:$W$202,21,FALSE)</f>
        <v>#N/A</v>
      </c>
      <c r="AR26" s="94">
        <f t="shared" si="5"/>
        <v>0</v>
      </c>
      <c r="AS26" s="92" t="str">
        <f t="shared" si="6"/>
        <v/>
      </c>
      <c r="AT26" s="85" t="e">
        <f>VLOOKUP($C26,Hoja3!$C$5:$AB$202,26,FALSE)</f>
        <v>#N/A</v>
      </c>
      <c r="AU26" s="94">
        <f t="shared" si="7"/>
        <v>0</v>
      </c>
      <c r="AV26" s="92" t="str">
        <f t="shared" si="8"/>
        <v/>
      </c>
      <c r="AW26" s="103">
        <f t="shared" si="9"/>
        <v>0</v>
      </c>
      <c r="AX26" s="86">
        <f t="shared" si="11"/>
        <v>0</v>
      </c>
      <c r="AY26" s="92" t="str">
        <f t="shared" si="10"/>
        <v/>
      </c>
    </row>
    <row r="27" spans="1:51" x14ac:dyDescent="0.25">
      <c r="A27">
        <v>22</v>
      </c>
      <c r="B27" t="s">
        <v>23</v>
      </c>
      <c r="C27" t="s">
        <v>82</v>
      </c>
      <c r="D27" t="s">
        <v>83</v>
      </c>
      <c r="E27">
        <v>250</v>
      </c>
      <c r="F27" t="s">
        <v>545</v>
      </c>
      <c r="G27" s="5">
        <v>180409</v>
      </c>
      <c r="H27" s="5">
        <v>180.2</v>
      </c>
      <c r="I27" s="6">
        <v>1</v>
      </c>
      <c r="J27" s="5">
        <v>2123.64</v>
      </c>
      <c r="K27" s="7">
        <v>1.18</v>
      </c>
      <c r="L27" s="5">
        <v>127087</v>
      </c>
      <c r="M27" s="6">
        <v>1.42</v>
      </c>
      <c r="N27" s="5">
        <v>16116.76</v>
      </c>
      <c r="O27" s="6">
        <v>11.18</v>
      </c>
      <c r="P27" s="5">
        <v>149058.9</v>
      </c>
      <c r="Q27" s="7">
        <v>1.42</v>
      </c>
      <c r="R27" s="5">
        <v>131868.1</v>
      </c>
      <c r="S27" s="7">
        <v>1.61</v>
      </c>
      <c r="T27" s="8">
        <v>65</v>
      </c>
      <c r="U27" s="8">
        <v>90</v>
      </c>
      <c r="V27" s="8">
        <v>41</v>
      </c>
      <c r="W27" s="8">
        <v>35</v>
      </c>
      <c r="X27" s="8">
        <v>66</v>
      </c>
      <c r="Y27" s="8">
        <v>62</v>
      </c>
      <c r="Z27" s="9" t="s">
        <v>24</v>
      </c>
      <c r="AA27" s="9">
        <v>28</v>
      </c>
      <c r="AB27" s="9">
        <v>32</v>
      </c>
      <c r="AC27" s="9">
        <v>18</v>
      </c>
      <c r="AD27" s="9">
        <v>17</v>
      </c>
      <c r="AE27" s="9">
        <v>25</v>
      </c>
      <c r="AF27" s="9">
        <v>24</v>
      </c>
      <c r="AJ27" s="85">
        <f>VLOOKUP($C27,Hoja3!$C$5:$U$202,18,FALSE)</f>
        <v>6.3829999999999991</v>
      </c>
      <c r="AK27" s="94">
        <f t="shared" si="0"/>
        <v>9514.4295869999987</v>
      </c>
      <c r="AL27" s="92">
        <f t="shared" si="1"/>
        <v>1.8939653539106067</v>
      </c>
      <c r="AM27">
        <v>7744167182.3482199</v>
      </c>
      <c r="AN27">
        <f t="shared" si="2"/>
        <v>7744.1671823482202</v>
      </c>
      <c r="AO27" s="85">
        <f t="shared" si="3"/>
        <v>5.1953738973977543</v>
      </c>
      <c r="AP27" s="93">
        <f t="shared" si="4"/>
        <v>2.3269125750634809</v>
      </c>
      <c r="AQ27" s="85">
        <f>VLOOKUP($C27,Hoja3!$C$5:$W$202,21,FALSE)</f>
        <v>2.2719999999999998</v>
      </c>
      <c r="AR27" s="94">
        <f t="shared" si="5"/>
        <v>3386.6182079999994</v>
      </c>
      <c r="AS27" s="92">
        <f t="shared" si="6"/>
        <v>5.3209422772937511</v>
      </c>
      <c r="AT27" s="85">
        <f>VLOOKUP($C27,Hoja3!$C$5:$AB$202,26,FALSE)</f>
        <v>4.1109999999999998</v>
      </c>
      <c r="AU27" s="94">
        <f t="shared" si="7"/>
        <v>6127.8113789999998</v>
      </c>
      <c r="AV27" s="92">
        <f t="shared" si="8"/>
        <v>2.9406910372199953</v>
      </c>
      <c r="AW27" s="103">
        <f t="shared" si="9"/>
        <v>6.3864854503135309</v>
      </c>
      <c r="AX27" s="86">
        <f t="shared" si="11"/>
        <v>9519.6249608973958</v>
      </c>
      <c r="AY27" s="92">
        <f t="shared" si="10"/>
        <v>1.8929317146440705</v>
      </c>
    </row>
    <row r="28" spans="1:51" x14ac:dyDescent="0.25">
      <c r="A28">
        <v>16</v>
      </c>
      <c r="B28" t="s">
        <v>23</v>
      </c>
      <c r="C28" t="s">
        <v>84</v>
      </c>
      <c r="D28" t="s">
        <v>85</v>
      </c>
      <c r="E28">
        <v>250</v>
      </c>
      <c r="F28" t="s">
        <v>538</v>
      </c>
      <c r="G28" s="5">
        <v>575183</v>
      </c>
      <c r="H28" s="5">
        <v>1004.9</v>
      </c>
      <c r="I28" s="6">
        <v>1.75</v>
      </c>
      <c r="J28" s="5">
        <v>9693.36</v>
      </c>
      <c r="K28" s="7">
        <v>1.69</v>
      </c>
      <c r="L28" s="5">
        <v>695009.4</v>
      </c>
      <c r="M28" s="6">
        <v>1.45</v>
      </c>
      <c r="N28" s="5">
        <v>64014.720000000001</v>
      </c>
      <c r="O28" s="6">
        <v>15.7</v>
      </c>
      <c r="P28" s="5">
        <v>706558.2</v>
      </c>
      <c r="Q28" s="7">
        <v>1.37</v>
      </c>
      <c r="R28" s="5">
        <v>686633.3</v>
      </c>
      <c r="S28" s="7">
        <v>1.41</v>
      </c>
      <c r="T28" s="8">
        <v>49</v>
      </c>
      <c r="U28" s="8">
        <v>77</v>
      </c>
      <c r="V28" s="8">
        <v>40</v>
      </c>
      <c r="W28" s="8">
        <v>29</v>
      </c>
      <c r="X28" s="8">
        <v>68</v>
      </c>
      <c r="Y28" s="8">
        <v>65</v>
      </c>
      <c r="Z28" s="9" t="s">
        <v>24</v>
      </c>
      <c r="AA28" s="9">
        <v>21</v>
      </c>
      <c r="AB28" s="9">
        <v>29</v>
      </c>
      <c r="AC28" s="9">
        <v>17</v>
      </c>
      <c r="AD28" s="9">
        <v>14</v>
      </c>
      <c r="AE28" s="9">
        <v>26</v>
      </c>
      <c r="AF28" s="9">
        <v>25</v>
      </c>
      <c r="AJ28" s="85">
        <f>VLOOKUP($C28,Hoja3!$C$5:$U$202,18,FALSE)</f>
        <v>2.6269999999999998</v>
      </c>
      <c r="AK28" s="94">
        <f t="shared" si="0"/>
        <v>18561.283913999996</v>
      </c>
      <c r="AL28" s="92">
        <f t="shared" si="1"/>
        <v>5.413957378465863</v>
      </c>
      <c r="AM28">
        <v>21085890099.573399</v>
      </c>
      <c r="AN28">
        <f t="shared" si="2"/>
        <v>21085.8900995734</v>
      </c>
      <c r="AO28" s="85">
        <f t="shared" si="3"/>
        <v>2.9843104360792081</v>
      </c>
      <c r="AP28" s="93">
        <f t="shared" si="4"/>
        <v>4.7657461708022968</v>
      </c>
      <c r="AQ28" s="85">
        <f>VLOOKUP($C28,Hoja3!$C$5:$W$202,21,FALSE)</f>
        <v>1.0269999999999999</v>
      </c>
      <c r="AR28" s="94">
        <f t="shared" si="5"/>
        <v>7256.3527139999987</v>
      </c>
      <c r="AS28" s="92">
        <f t="shared" si="6"/>
        <v>13.848555046961849</v>
      </c>
      <c r="AT28" s="85">
        <f>VLOOKUP($C28,Hoja3!$C$5:$AB$202,26,FALSE)</f>
        <v>1.6</v>
      </c>
      <c r="AU28" s="94">
        <f t="shared" si="7"/>
        <v>11304.931199999999</v>
      </c>
      <c r="AV28" s="92">
        <f t="shared" si="8"/>
        <v>8.8890412707686366</v>
      </c>
      <c r="AW28" s="103">
        <f t="shared" si="9"/>
        <v>2.6274223729108344</v>
      </c>
      <c r="AX28" s="86">
        <f t="shared" si="11"/>
        <v>18564.268224436077</v>
      </c>
      <c r="AY28" s="92">
        <f t="shared" si="10"/>
        <v>5.4130870543943868</v>
      </c>
    </row>
    <row r="29" spans="1:51" x14ac:dyDescent="0.25">
      <c r="A29">
        <v>18</v>
      </c>
      <c r="B29" t="s">
        <v>23</v>
      </c>
      <c r="C29" t="s">
        <v>86</v>
      </c>
      <c r="D29" t="s">
        <v>87</v>
      </c>
      <c r="E29">
        <v>250</v>
      </c>
      <c r="F29" t="s">
        <v>540</v>
      </c>
      <c r="G29" s="5">
        <v>47245.08</v>
      </c>
      <c r="H29" s="5">
        <v>55.5</v>
      </c>
      <c r="I29" s="6">
        <v>1.18</v>
      </c>
      <c r="J29" s="5">
        <v>1060.48</v>
      </c>
      <c r="K29" s="7">
        <v>2.2400000000000002</v>
      </c>
      <c r="L29" s="5">
        <v>0</v>
      </c>
      <c r="M29" s="6">
        <v>0</v>
      </c>
      <c r="N29" s="5">
        <v>0</v>
      </c>
      <c r="O29" s="6">
        <v>0</v>
      </c>
      <c r="P29" s="5">
        <v>82150.31</v>
      </c>
      <c r="Q29" s="7">
        <v>1.29</v>
      </c>
      <c r="R29" s="5">
        <v>77842.289999999994</v>
      </c>
      <c r="S29" s="7">
        <v>1.36</v>
      </c>
      <c r="T29" s="8">
        <v>58</v>
      </c>
      <c r="U29" s="8">
        <v>72</v>
      </c>
      <c r="V29" s="8">
        <v>136</v>
      </c>
      <c r="W29" s="8">
        <v>141</v>
      </c>
      <c r="X29" s="8">
        <v>71</v>
      </c>
      <c r="Y29" s="8">
        <v>66</v>
      </c>
      <c r="Z29" s="9" t="s">
        <v>24</v>
      </c>
      <c r="AA29" s="9">
        <v>26</v>
      </c>
      <c r="AB29" s="9">
        <v>26</v>
      </c>
      <c r="AC29" s="9">
        <v>41</v>
      </c>
      <c r="AD29" s="9">
        <v>42</v>
      </c>
      <c r="AE29" s="9">
        <v>27</v>
      </c>
      <c r="AF29" s="9">
        <v>26</v>
      </c>
      <c r="AJ29" s="85">
        <f>VLOOKUP($C29,Hoja3!$C$5:$U$202,18,FALSE)</f>
        <v>11.65</v>
      </c>
      <c r="AK29" s="94">
        <f t="shared" si="0"/>
        <v>9570.5111149999993</v>
      </c>
      <c r="AL29" s="92">
        <f t="shared" si="1"/>
        <v>0.5799063324111714</v>
      </c>
      <c r="AM29">
        <v>0</v>
      </c>
      <c r="AN29">
        <f t="shared" si="2"/>
        <v>0</v>
      </c>
      <c r="AO29" s="85">
        <f t="shared" si="3"/>
        <v>0</v>
      </c>
      <c r="AP29" s="93" t="str">
        <f t="shared" si="4"/>
        <v/>
      </c>
      <c r="AQ29" s="85">
        <f>VLOOKUP($C29,Hoja3!$C$5:$W$202,21,FALSE)</f>
        <v>6.3550000000000004</v>
      </c>
      <c r="AR29" s="94">
        <f t="shared" si="5"/>
        <v>5220.6522004999997</v>
      </c>
      <c r="AS29" s="92">
        <f t="shared" si="6"/>
        <v>1.0630855661038783</v>
      </c>
      <c r="AT29" s="85">
        <f>VLOOKUP($C29,Hoja3!$C$5:$AB$202,26,FALSE)</f>
        <v>5.29819211599456</v>
      </c>
      <c r="AU29" s="94">
        <f t="shared" si="7"/>
        <v>4352.4812476850902</v>
      </c>
      <c r="AV29" s="92">
        <f t="shared" si="8"/>
        <v>1.275134729862839</v>
      </c>
      <c r="AW29" s="103">
        <f t="shared" si="9"/>
        <v>11.649999999999999</v>
      </c>
      <c r="AX29" s="86">
        <f t="shared" si="11"/>
        <v>9570.5111149999993</v>
      </c>
      <c r="AY29" s="92">
        <f t="shared" si="10"/>
        <v>0.5799063324111714</v>
      </c>
    </row>
    <row r="30" spans="1:51" x14ac:dyDescent="0.25">
      <c r="A30">
        <v>30</v>
      </c>
      <c r="B30" t="s">
        <v>23</v>
      </c>
      <c r="C30" t="s">
        <v>88</v>
      </c>
      <c r="D30" t="s">
        <v>89</v>
      </c>
      <c r="E30">
        <v>250</v>
      </c>
      <c r="F30" t="s">
        <v>556</v>
      </c>
      <c r="G30" s="5">
        <v>9273</v>
      </c>
      <c r="H30" s="5">
        <v>2</v>
      </c>
      <c r="I30" s="6">
        <v>0.22</v>
      </c>
      <c r="J30" s="5">
        <v>55.31</v>
      </c>
      <c r="K30" s="7">
        <v>0.6</v>
      </c>
      <c r="L30" s="5">
        <v>6674.8059999999996</v>
      </c>
      <c r="M30" s="6">
        <v>0.3</v>
      </c>
      <c r="N30" s="5">
        <v>851.17539999999997</v>
      </c>
      <c r="O30" s="6">
        <v>2.35</v>
      </c>
      <c r="P30" s="5">
        <v>6200.357</v>
      </c>
      <c r="Q30" s="7">
        <v>0.89</v>
      </c>
      <c r="R30" s="5">
        <v>5640.28</v>
      </c>
      <c r="S30" s="7">
        <v>0.98</v>
      </c>
      <c r="T30" s="8">
        <v>112</v>
      </c>
      <c r="U30" s="8">
        <v>112</v>
      </c>
      <c r="V30" s="8">
        <v>70</v>
      </c>
      <c r="W30" s="8">
        <v>60</v>
      </c>
      <c r="X30" s="8">
        <v>77</v>
      </c>
      <c r="Y30" s="8">
        <v>72</v>
      </c>
      <c r="Z30" s="9" t="s">
        <v>24</v>
      </c>
      <c r="AA30" s="9">
        <v>43</v>
      </c>
      <c r="AB30" s="9">
        <v>41</v>
      </c>
      <c r="AC30" s="9">
        <v>28</v>
      </c>
      <c r="AD30" s="9">
        <v>26</v>
      </c>
      <c r="AE30" s="9">
        <v>29</v>
      </c>
      <c r="AF30" s="9">
        <v>27</v>
      </c>
      <c r="AJ30" s="85">
        <f>VLOOKUP($C30,Hoja3!$C$5:$U$202,18,FALSE)</f>
        <v>8.8739999999999988</v>
      </c>
      <c r="AK30" s="94">
        <f t="shared" si="0"/>
        <v>550.21968017999995</v>
      </c>
      <c r="AL30" s="92">
        <f t="shared" si="1"/>
        <v>0.36349117853176682</v>
      </c>
      <c r="AM30">
        <v>483506952.37924802</v>
      </c>
      <c r="AN30">
        <f t="shared" si="2"/>
        <v>483.50695237924805</v>
      </c>
      <c r="AO30" s="85">
        <f t="shared" si="3"/>
        <v>7.7980502151609663</v>
      </c>
      <c r="AP30" s="93">
        <f t="shared" si="4"/>
        <v>0.4136445174486883</v>
      </c>
      <c r="AQ30" s="85">
        <f>VLOOKUP($C30,Hoja3!$C$5:$W$202,21,FALSE)</f>
        <v>3.125</v>
      </c>
      <c r="AR30" s="94">
        <f t="shared" si="5"/>
        <v>193.76115625</v>
      </c>
      <c r="AS30" s="92">
        <f t="shared" si="6"/>
        <v>1.0321986298530876</v>
      </c>
      <c r="AT30" s="85">
        <f>VLOOKUP($C30,Hoja3!$C$5:$AB$202,26,FALSE)</f>
        <v>5.7489999999999997</v>
      </c>
      <c r="AU30" s="94">
        <f t="shared" si="7"/>
        <v>356.45852393000001</v>
      </c>
      <c r="AV30" s="92">
        <f t="shared" si="8"/>
        <v>0.5610750945018087</v>
      </c>
      <c r="AW30" s="103">
        <f t="shared" si="9"/>
        <v>8.9997677616814791</v>
      </c>
      <c r="AX30" s="86">
        <f t="shared" si="11"/>
        <v>558.01773039516092</v>
      </c>
      <c r="AY30" s="92">
        <f t="shared" si="10"/>
        <v>0.35841155057630475</v>
      </c>
    </row>
    <row r="31" spans="1:51" x14ac:dyDescent="0.25">
      <c r="A31">
        <v>29</v>
      </c>
      <c r="B31" t="s">
        <v>23</v>
      </c>
      <c r="C31" t="s">
        <v>90</v>
      </c>
      <c r="D31" t="s">
        <v>91</v>
      </c>
      <c r="E31">
        <v>250</v>
      </c>
      <c r="F31" t="s">
        <v>554</v>
      </c>
      <c r="G31" s="5">
        <v>318727</v>
      </c>
      <c r="H31" s="5">
        <v>162.1</v>
      </c>
      <c r="I31" s="6">
        <v>0.51</v>
      </c>
      <c r="J31" s="5">
        <v>2110.56</v>
      </c>
      <c r="K31" s="7">
        <v>0.66</v>
      </c>
      <c r="L31" s="5">
        <v>195443.4</v>
      </c>
      <c r="M31" s="6">
        <v>0.83</v>
      </c>
      <c r="N31" s="5">
        <v>30273.21</v>
      </c>
      <c r="O31" s="6">
        <v>5.35</v>
      </c>
      <c r="P31" s="5">
        <v>237796.9</v>
      </c>
      <c r="Q31" s="7">
        <v>0.89</v>
      </c>
      <c r="R31" s="5">
        <v>229565.6</v>
      </c>
      <c r="S31" s="7">
        <v>0.92</v>
      </c>
      <c r="T31" s="8">
        <v>93</v>
      </c>
      <c r="U31" s="8">
        <v>107</v>
      </c>
      <c r="V31" s="8">
        <v>55</v>
      </c>
      <c r="W31" s="8">
        <v>46</v>
      </c>
      <c r="X31" s="8">
        <v>76</v>
      </c>
      <c r="Y31" s="8">
        <v>74</v>
      </c>
      <c r="Z31" s="9" t="s">
        <v>24</v>
      </c>
      <c r="AA31" s="9">
        <v>38</v>
      </c>
      <c r="AB31" s="9">
        <v>37</v>
      </c>
      <c r="AC31" s="9">
        <v>24</v>
      </c>
      <c r="AD31" s="9">
        <v>21</v>
      </c>
      <c r="AE31" s="9">
        <v>28</v>
      </c>
      <c r="AF31" s="9">
        <v>28</v>
      </c>
      <c r="AJ31" s="85">
        <f>VLOOKUP($C31,Hoja3!$C$5:$U$202,18,FALSE)</f>
        <v>2.9910000000000001</v>
      </c>
      <c r="AK31" s="94">
        <f t="shared" si="0"/>
        <v>7112.505279</v>
      </c>
      <c r="AL31" s="92">
        <f t="shared" si="1"/>
        <v>2.2790844244236657</v>
      </c>
      <c r="AM31">
        <v>12934515738.157</v>
      </c>
      <c r="AN31">
        <f t="shared" si="2"/>
        <v>12934.515738156999</v>
      </c>
      <c r="AO31" s="85">
        <f t="shared" si="3"/>
        <v>5.4393121769699269</v>
      </c>
      <c r="AP31" s="93">
        <f t="shared" si="4"/>
        <v>1.2532359408076079</v>
      </c>
      <c r="AQ31" s="85">
        <f>VLOOKUP($C31,Hoja3!$C$5:$W$202,21,FALSE)</f>
        <v>1.992</v>
      </c>
      <c r="AR31" s="94">
        <f t="shared" si="5"/>
        <v>4736.914248</v>
      </c>
      <c r="AS31" s="92">
        <f t="shared" si="6"/>
        <v>3.4220589926963778</v>
      </c>
      <c r="AT31" s="85">
        <f>VLOOKUP($C31,Hoja3!$C$5:$AB$202,26,FALSE)</f>
        <v>0.999</v>
      </c>
      <c r="AU31" s="94">
        <f t="shared" si="7"/>
        <v>2375.5910309999999</v>
      </c>
      <c r="AV31" s="92">
        <f t="shared" si="8"/>
        <v>6.8235650785297146</v>
      </c>
      <c r="AW31" s="103">
        <f t="shared" si="9"/>
        <v>2.9932873772437611</v>
      </c>
      <c r="AX31" s="86">
        <f t="shared" si="11"/>
        <v>7117.9445911769699</v>
      </c>
      <c r="AY31" s="92">
        <f t="shared" si="10"/>
        <v>2.2773428188936822</v>
      </c>
    </row>
    <row r="32" spans="1:51" x14ac:dyDescent="0.25">
      <c r="A32">
        <v>14</v>
      </c>
      <c r="B32" t="s">
        <v>23</v>
      </c>
      <c r="C32" t="s">
        <v>92</v>
      </c>
      <c r="D32" t="s">
        <v>93</v>
      </c>
      <c r="E32">
        <v>250</v>
      </c>
      <c r="F32" t="s">
        <v>536</v>
      </c>
      <c r="G32" s="5">
        <v>1138019.3899999999</v>
      </c>
      <c r="H32" s="5">
        <v>41.3</v>
      </c>
      <c r="I32" s="6">
        <v>0.04</v>
      </c>
      <c r="J32" s="5">
        <v>1422.79</v>
      </c>
      <c r="K32" s="7">
        <v>0.13</v>
      </c>
      <c r="L32" s="5">
        <v>211863.3</v>
      </c>
      <c r="M32" s="6">
        <v>0.19</v>
      </c>
      <c r="N32" s="5">
        <v>18947.77</v>
      </c>
      <c r="O32" s="6">
        <v>2.1800000000000002</v>
      </c>
      <c r="P32" s="5">
        <v>224457.9</v>
      </c>
      <c r="Q32" s="7">
        <v>0.63</v>
      </c>
      <c r="R32" s="5">
        <v>229164.6</v>
      </c>
      <c r="S32" s="7">
        <v>0.62</v>
      </c>
      <c r="T32" s="8">
        <v>146</v>
      </c>
      <c r="U32" s="8">
        <v>139</v>
      </c>
      <c r="V32" s="8">
        <v>82</v>
      </c>
      <c r="W32" s="8">
        <v>62</v>
      </c>
      <c r="X32" s="8">
        <v>84</v>
      </c>
      <c r="Y32" s="8">
        <v>81</v>
      </c>
      <c r="Z32" s="9" t="s">
        <v>24</v>
      </c>
      <c r="AA32" s="9">
        <v>49</v>
      </c>
      <c r="AB32" s="9">
        <v>48</v>
      </c>
      <c r="AC32" s="9">
        <v>33</v>
      </c>
      <c r="AD32" s="9">
        <v>27</v>
      </c>
      <c r="AE32" s="9">
        <v>30</v>
      </c>
      <c r="AF32" s="9">
        <v>29</v>
      </c>
      <c r="AJ32" s="85">
        <f>VLOOKUP($C32,Hoja3!$C$5:$U$202,18,FALSE)</f>
        <v>5.1679999999999993</v>
      </c>
      <c r="AK32" s="94">
        <f t="shared" si="0"/>
        <v>11599.984271999998</v>
      </c>
      <c r="AL32" s="92">
        <f t="shared" si="1"/>
        <v>0.35603496549292568</v>
      </c>
      <c r="AM32">
        <v>7506162430.9086704</v>
      </c>
      <c r="AN32">
        <f t="shared" si="2"/>
        <v>7506.1624309086701</v>
      </c>
      <c r="AO32" s="85">
        <f t="shared" si="3"/>
        <v>3.3441293137415395</v>
      </c>
      <c r="AP32" s="93">
        <f t="shared" si="4"/>
        <v>0.55021457875646262</v>
      </c>
      <c r="AQ32" s="85">
        <f>VLOOKUP($C32,Hoja3!$C$5:$W$202,21,FALSE)</f>
        <v>2.9159999999999999</v>
      </c>
      <c r="AR32" s="94">
        <f t="shared" si="5"/>
        <v>6545.1923639999995</v>
      </c>
      <c r="AS32" s="92">
        <f t="shared" si="6"/>
        <v>0.630997497142469</v>
      </c>
      <c r="AT32" s="85">
        <f>VLOOKUP($C32,Hoja3!$C$5:$AB$202,26,FALSE)</f>
        <v>2.2519999999999998</v>
      </c>
      <c r="AU32" s="94">
        <f t="shared" si="7"/>
        <v>5054.7919079999992</v>
      </c>
      <c r="AV32" s="92">
        <f t="shared" si="8"/>
        <v>0.81704649274753105</v>
      </c>
      <c r="AW32" s="103">
        <f t="shared" si="9"/>
        <v>5.169489869286731</v>
      </c>
      <c r="AX32" s="86">
        <f t="shared" si="11"/>
        <v>11603.32840131374</v>
      </c>
      <c r="AY32" s="92">
        <f t="shared" si="10"/>
        <v>0.35593235467957601</v>
      </c>
    </row>
    <row r="33" spans="1:51" x14ac:dyDescent="0.25">
      <c r="A33">
        <v>45</v>
      </c>
      <c r="B33" t="s">
        <v>23</v>
      </c>
      <c r="C33" t="s">
        <v>94</v>
      </c>
      <c r="D33" t="s">
        <v>95</v>
      </c>
      <c r="E33">
        <v>250</v>
      </c>
      <c r="F33" t="s">
        <v>569</v>
      </c>
      <c r="G33" s="5">
        <v>394598</v>
      </c>
      <c r="H33" s="5">
        <v>80.5</v>
      </c>
      <c r="I33" s="6">
        <v>0.2</v>
      </c>
      <c r="J33" s="5">
        <v>1739.2</v>
      </c>
      <c r="K33" s="7">
        <v>0.44</v>
      </c>
      <c r="L33" s="5">
        <v>295071.8</v>
      </c>
      <c r="M33" s="6">
        <v>0.27</v>
      </c>
      <c r="N33" s="5">
        <v>41294.43</v>
      </c>
      <c r="O33" s="6">
        <v>1.95</v>
      </c>
      <c r="P33" s="5">
        <v>318522.3</v>
      </c>
      <c r="Q33" s="7">
        <v>0.55000000000000004</v>
      </c>
      <c r="R33" s="5">
        <v>304811.5</v>
      </c>
      <c r="S33" s="7">
        <v>0.56999999999999995</v>
      </c>
      <c r="T33" s="8">
        <v>118</v>
      </c>
      <c r="U33" s="8">
        <v>124</v>
      </c>
      <c r="V33" s="8">
        <v>72</v>
      </c>
      <c r="W33" s="8">
        <v>64</v>
      </c>
      <c r="X33" s="8">
        <v>87</v>
      </c>
      <c r="Y33" s="8">
        <v>84</v>
      </c>
      <c r="Z33" s="9" t="s">
        <v>24</v>
      </c>
      <c r="AA33" s="9">
        <v>44</v>
      </c>
      <c r="AB33" s="9">
        <v>44</v>
      </c>
      <c r="AC33" s="9">
        <v>30</v>
      </c>
      <c r="AD33" s="9">
        <v>28</v>
      </c>
      <c r="AE33" s="9">
        <v>31</v>
      </c>
      <c r="AF33" s="9">
        <v>30</v>
      </c>
      <c r="AJ33" s="85">
        <f>VLOOKUP($C33,Hoja3!$C$5:$U$202,18,FALSE)</f>
        <v>7.2409999999999997</v>
      </c>
      <c r="AK33" s="94">
        <f t="shared" si="0"/>
        <v>23064.199742999997</v>
      </c>
      <c r="AL33" s="92">
        <f t="shared" si="1"/>
        <v>0.34902576675972385</v>
      </c>
      <c r="AM33" t="s">
        <v>478</v>
      </c>
      <c r="AN33">
        <f t="shared" si="2"/>
        <v>0</v>
      </c>
      <c r="AO33" s="85">
        <f t="shared" si="3"/>
        <v>0</v>
      </c>
      <c r="AP33" s="93" t="str">
        <f t="shared" si="4"/>
        <v/>
      </c>
      <c r="AQ33" s="85">
        <f>VLOOKUP($C33,Hoja3!$C$5:$W$202,21,FALSE)</f>
        <v>2.266</v>
      </c>
      <c r="AR33" s="94">
        <f t="shared" si="5"/>
        <v>7217.7153179999996</v>
      </c>
      <c r="AS33" s="92">
        <f t="shared" si="6"/>
        <v>1.1153113755989235</v>
      </c>
      <c r="AT33" s="85">
        <f>VLOOKUP($C33,Hoja3!$C$5:$AB$202,26,FALSE)</f>
        <v>4.9749999999999996</v>
      </c>
      <c r="AU33" s="94">
        <f t="shared" si="7"/>
        <v>15846.484424999999</v>
      </c>
      <c r="AV33" s="92">
        <f t="shared" si="8"/>
        <v>0.50799911097631367</v>
      </c>
      <c r="AW33" s="103">
        <f t="shared" si="9"/>
        <v>7.2409999999999988</v>
      </c>
      <c r="AX33" s="86">
        <f t="shared" si="11"/>
        <v>23064.199742999997</v>
      </c>
      <c r="AY33" s="92">
        <f t="shared" si="10"/>
        <v>0.34902576675972385</v>
      </c>
    </row>
    <row r="34" spans="1:51" x14ac:dyDescent="0.25">
      <c r="A34">
        <v>9</v>
      </c>
      <c r="B34" t="s">
        <v>23</v>
      </c>
      <c r="C34" t="s">
        <v>96</v>
      </c>
      <c r="D34" t="s">
        <v>97</v>
      </c>
      <c r="E34">
        <v>250</v>
      </c>
      <c r="F34" t="s">
        <v>534</v>
      </c>
      <c r="G34" s="5">
        <v>4512825</v>
      </c>
      <c r="H34" s="5">
        <v>2351.1999999999998</v>
      </c>
      <c r="I34" s="6">
        <v>0.52</v>
      </c>
      <c r="J34" s="5">
        <v>28876.11</v>
      </c>
      <c r="K34" s="7">
        <v>0.64</v>
      </c>
      <c r="L34" s="5">
        <v>5694512</v>
      </c>
      <c r="M34" s="6">
        <v>0.41</v>
      </c>
      <c r="N34" s="5">
        <v>791999.4</v>
      </c>
      <c r="O34" s="6">
        <v>2.97</v>
      </c>
      <c r="P34" s="5">
        <v>5926612</v>
      </c>
      <c r="Q34" s="7">
        <v>0.49</v>
      </c>
      <c r="R34" s="5">
        <v>5957012</v>
      </c>
      <c r="S34" s="7">
        <v>0.48</v>
      </c>
      <c r="T34" s="8">
        <v>91</v>
      </c>
      <c r="U34" s="8">
        <v>110</v>
      </c>
      <c r="V34" s="8">
        <v>67</v>
      </c>
      <c r="W34" s="8">
        <v>57</v>
      </c>
      <c r="X34" s="8">
        <v>88</v>
      </c>
      <c r="Y34" s="8">
        <v>86</v>
      </c>
      <c r="Z34" s="9" t="s">
        <v>24</v>
      </c>
      <c r="AA34" s="9">
        <v>36</v>
      </c>
      <c r="AB34" s="9">
        <v>40</v>
      </c>
      <c r="AC34" s="9">
        <v>27</v>
      </c>
      <c r="AD34" s="9">
        <v>24</v>
      </c>
      <c r="AE34" s="9">
        <v>32</v>
      </c>
      <c r="AF34" s="9">
        <v>31</v>
      </c>
      <c r="AJ34" s="85">
        <f>VLOOKUP($C34,Hoja3!$C$5:$U$202,18,FALSE)</f>
        <v>6.827</v>
      </c>
      <c r="AK34" s="94">
        <f t="shared" si="0"/>
        <v>404609.80124</v>
      </c>
      <c r="AL34" s="92">
        <f t="shared" si="1"/>
        <v>0.581103075801506</v>
      </c>
      <c r="AM34">
        <v>147870363736.73999</v>
      </c>
      <c r="AN34">
        <f t="shared" si="2"/>
        <v>147870.36373673999</v>
      </c>
      <c r="AO34" s="85">
        <f t="shared" si="3"/>
        <v>2.4950235267086827</v>
      </c>
      <c r="AP34" s="93">
        <f t="shared" si="4"/>
        <v>1.5900413988200794</v>
      </c>
      <c r="AQ34" s="85">
        <f>VLOOKUP($C34,Hoja3!$C$5:$W$202,21,FALSE)</f>
        <v>1.2709999999999999</v>
      </c>
      <c r="AR34" s="94">
        <f t="shared" si="5"/>
        <v>75327.238519999984</v>
      </c>
      <c r="AS34" s="92">
        <f t="shared" si="6"/>
        <v>3.1213144756073028</v>
      </c>
      <c r="AT34" s="85">
        <f>VLOOKUP($C34,Hoja3!$C$5:$AB$202,26,FALSE)</f>
        <v>5.556</v>
      </c>
      <c r="AU34" s="94">
        <f t="shared" si="7"/>
        <v>329282.56271999999</v>
      </c>
      <c r="AV34" s="92">
        <f t="shared" si="8"/>
        <v>0.71403720275321836</v>
      </c>
      <c r="AW34" s="103">
        <f t="shared" si="9"/>
        <v>6.8270420986480422</v>
      </c>
      <c r="AX34" s="86">
        <f t="shared" si="11"/>
        <v>404612.29626352672</v>
      </c>
      <c r="AY34" s="92">
        <f t="shared" si="10"/>
        <v>0.58109949245552517</v>
      </c>
    </row>
    <row r="35" spans="1:51" x14ac:dyDescent="0.25">
      <c r="A35">
        <v>15</v>
      </c>
      <c r="B35" t="s">
        <v>23</v>
      </c>
      <c r="C35" t="s">
        <v>98</v>
      </c>
      <c r="D35" t="s">
        <v>99</v>
      </c>
      <c r="E35">
        <v>250</v>
      </c>
      <c r="F35" t="s">
        <v>537</v>
      </c>
      <c r="G35" s="5">
        <v>1429881</v>
      </c>
      <c r="H35" s="5">
        <v>523.6</v>
      </c>
      <c r="I35" s="6">
        <v>0.37</v>
      </c>
      <c r="J35" s="5">
        <v>5861.5</v>
      </c>
      <c r="K35" s="7">
        <v>0.41</v>
      </c>
      <c r="L35" s="5">
        <v>1783129</v>
      </c>
      <c r="M35" s="6">
        <v>0.28999999999999998</v>
      </c>
      <c r="N35" s="5">
        <v>198830.1</v>
      </c>
      <c r="O35" s="6">
        <v>2.63</v>
      </c>
      <c r="P35" s="5">
        <v>1727111</v>
      </c>
      <c r="Q35" s="7">
        <v>0.34</v>
      </c>
      <c r="R35" s="5">
        <v>1712645</v>
      </c>
      <c r="S35" s="7">
        <v>0.34</v>
      </c>
      <c r="T35" s="8">
        <v>99</v>
      </c>
      <c r="U35" s="8">
        <v>125</v>
      </c>
      <c r="V35" s="8">
        <v>71</v>
      </c>
      <c r="W35" s="8">
        <v>59</v>
      </c>
      <c r="X35" s="8">
        <v>94</v>
      </c>
      <c r="Y35" s="8">
        <v>90</v>
      </c>
      <c r="Z35" s="9" t="s">
        <v>24</v>
      </c>
      <c r="AA35" s="9">
        <v>39</v>
      </c>
      <c r="AB35" s="9">
        <v>45</v>
      </c>
      <c r="AC35" s="9">
        <v>29</v>
      </c>
      <c r="AD35" s="9">
        <v>25</v>
      </c>
      <c r="AE35" s="9">
        <v>34</v>
      </c>
      <c r="AF35" s="9">
        <v>32</v>
      </c>
      <c r="AJ35" s="85">
        <f>VLOOKUP($C35,Hoja3!$C$5:$U$202,18,FALSE)</f>
        <v>2.387485420316207</v>
      </c>
      <c r="AK35" s="94">
        <f t="shared" si="0"/>
        <v>41234.523317677449</v>
      </c>
      <c r="AL35" s="92">
        <f t="shared" si="1"/>
        <v>1.2698097561747006</v>
      </c>
      <c r="AM35">
        <v>56617787246.949097</v>
      </c>
      <c r="AN35">
        <f t="shared" si="2"/>
        <v>56617.787246949098</v>
      </c>
      <c r="AO35" s="85">
        <f t="shared" si="3"/>
        <v>3.2781788343047493</v>
      </c>
      <c r="AP35" s="93">
        <f t="shared" si="4"/>
        <v>0.92479771015462042</v>
      </c>
      <c r="AQ35" s="85">
        <f>VLOOKUP($C35,Hoja3!$C$5:$W$202,21,FALSE)</f>
        <v>0.96341685699713953</v>
      </c>
      <c r="AR35" s="94">
        <f t="shared" si="5"/>
        <v>16639.278513051868</v>
      </c>
      <c r="AS35" s="92">
        <f t="shared" si="6"/>
        <v>3.1467710549426022</v>
      </c>
      <c r="AT35" s="85">
        <f>VLOOKUP($C35,Hoja3!$C$5:$AB$202,26,FALSE)</f>
        <v>1.4240685633190675</v>
      </c>
      <c r="AU35" s="94">
        <f t="shared" si="7"/>
        <v>24595.244804625581</v>
      </c>
      <c r="AV35" s="92">
        <f t="shared" si="8"/>
        <v>2.1288667958349721</v>
      </c>
      <c r="AW35" s="103">
        <f t="shared" si="9"/>
        <v>2.3876752273890767</v>
      </c>
      <c r="AX35" s="86">
        <f t="shared" si="11"/>
        <v>41237.801496511755</v>
      </c>
      <c r="AY35" s="92">
        <f t="shared" si="10"/>
        <v>1.2697088132700056</v>
      </c>
    </row>
    <row r="36" spans="1:51" x14ac:dyDescent="0.25">
      <c r="A36">
        <v>26</v>
      </c>
      <c r="B36" t="s">
        <v>23</v>
      </c>
      <c r="C36" t="s">
        <v>100</v>
      </c>
      <c r="D36" t="s">
        <v>101</v>
      </c>
      <c r="E36">
        <v>250</v>
      </c>
      <c r="F36" t="s">
        <v>550</v>
      </c>
      <c r="G36" s="5">
        <v>2321.94</v>
      </c>
      <c r="H36" s="5">
        <v>0.8</v>
      </c>
      <c r="I36" s="6">
        <v>0.33</v>
      </c>
      <c r="J36" s="5">
        <v>22.58</v>
      </c>
      <c r="K36" s="7">
        <v>0.97</v>
      </c>
      <c r="L36" s="5">
        <v>7629.098</v>
      </c>
      <c r="M36" s="6">
        <v>0.1</v>
      </c>
      <c r="N36" s="5">
        <v>671.72329999999999</v>
      </c>
      <c r="O36" s="6">
        <v>1.19</v>
      </c>
      <c r="P36" s="5">
        <v>7296.3609999999999</v>
      </c>
      <c r="Q36" s="7">
        <v>0.31</v>
      </c>
      <c r="R36" s="5">
        <v>6978.47</v>
      </c>
      <c r="S36" s="7">
        <v>0.32</v>
      </c>
      <c r="T36" s="8">
        <v>104</v>
      </c>
      <c r="U36" s="8">
        <v>97</v>
      </c>
      <c r="V36" s="8">
        <v>95</v>
      </c>
      <c r="W36" s="8">
        <v>71</v>
      </c>
      <c r="X36" s="8">
        <v>96</v>
      </c>
      <c r="Y36" s="8">
        <v>92</v>
      </c>
      <c r="Z36" s="9" t="s">
        <v>24</v>
      </c>
      <c r="AA36" s="9">
        <v>41</v>
      </c>
      <c r="AB36" s="9">
        <v>35</v>
      </c>
      <c r="AC36" s="9">
        <v>35</v>
      </c>
      <c r="AD36" s="9">
        <v>30</v>
      </c>
      <c r="AE36" s="9">
        <v>35</v>
      </c>
      <c r="AF36" s="9">
        <v>33</v>
      </c>
      <c r="AJ36" s="85">
        <f>VLOOKUP($C36,Hoja3!$C$5:$U$202,18,FALSE)</f>
        <v>1.74</v>
      </c>
      <c r="AK36" s="94">
        <f t="shared" si="0"/>
        <v>126.95668139999999</v>
      </c>
      <c r="AL36" s="92">
        <f t="shared" si="1"/>
        <v>0.63013619384036612</v>
      </c>
      <c r="AM36">
        <v>92565388.481062904</v>
      </c>
      <c r="AN36">
        <f t="shared" si="2"/>
        <v>92.565388481062911</v>
      </c>
      <c r="AO36" s="85">
        <f t="shared" si="3"/>
        <v>1.2686514343391577</v>
      </c>
      <c r="AP36" s="93">
        <f t="shared" si="4"/>
        <v>0.86425392160879277</v>
      </c>
      <c r="AQ36" s="85">
        <f>VLOOKUP($C36,Hoja3!$C$5:$W$202,21,FALSE)</f>
        <v>1.218</v>
      </c>
      <c r="AR36" s="94">
        <f t="shared" si="5"/>
        <v>88.869676980000008</v>
      </c>
      <c r="AS36" s="92">
        <f t="shared" si="6"/>
        <v>0.90019456262909436</v>
      </c>
      <c r="AT36" s="85">
        <f>VLOOKUP($C36,Hoja3!$C$5:$AB$202,26,FALSE)</f>
        <v>0.52200000000000002</v>
      </c>
      <c r="AU36" s="94">
        <f t="shared" si="7"/>
        <v>38.08700442</v>
      </c>
      <c r="AV36" s="92">
        <f t="shared" si="8"/>
        <v>2.1004539794678871</v>
      </c>
      <c r="AW36" s="103">
        <f t="shared" si="9"/>
        <v>1.757387454298645</v>
      </c>
      <c r="AX36" s="86">
        <f t="shared" si="11"/>
        <v>128.22533283433916</v>
      </c>
      <c r="AY36" s="92">
        <f t="shared" si="10"/>
        <v>0.62390167552425913</v>
      </c>
    </row>
    <row r="37" spans="1:51" x14ac:dyDescent="0.25">
      <c r="A37">
        <v>23</v>
      </c>
      <c r="B37" t="s">
        <v>23</v>
      </c>
      <c r="C37" t="s">
        <v>102</v>
      </c>
      <c r="D37" t="s">
        <v>103</v>
      </c>
      <c r="E37">
        <v>250</v>
      </c>
      <c r="F37" t="s">
        <v>547</v>
      </c>
      <c r="G37" s="5">
        <v>2787207</v>
      </c>
      <c r="H37" s="5">
        <v>164</v>
      </c>
      <c r="I37" s="6">
        <v>0.06</v>
      </c>
      <c r="J37" s="5">
        <v>2440.21</v>
      </c>
      <c r="K37" s="7">
        <v>0.09</v>
      </c>
      <c r="L37" s="5">
        <v>986184.3</v>
      </c>
      <c r="M37" s="6">
        <v>0.17</v>
      </c>
      <c r="N37" s="5">
        <v>155747.79999999999</v>
      </c>
      <c r="O37" s="6">
        <v>1.05</v>
      </c>
      <c r="P37" s="5">
        <v>1014483</v>
      </c>
      <c r="Q37" s="7">
        <v>0.24</v>
      </c>
      <c r="R37" s="5">
        <v>1014760</v>
      </c>
      <c r="S37" s="7">
        <v>0.24</v>
      </c>
      <c r="T37" s="8">
        <v>142</v>
      </c>
      <c r="U37" s="8">
        <v>147</v>
      </c>
      <c r="V37" s="8">
        <v>86</v>
      </c>
      <c r="W37" s="8">
        <v>74</v>
      </c>
      <c r="X37" s="8">
        <v>102</v>
      </c>
      <c r="Y37" s="8">
        <v>98</v>
      </c>
      <c r="Z37" s="9" t="s">
        <v>24</v>
      </c>
      <c r="AA37" s="9">
        <v>47</v>
      </c>
      <c r="AB37" s="9">
        <v>50</v>
      </c>
      <c r="AC37" s="9">
        <v>34</v>
      </c>
      <c r="AD37" s="9">
        <v>31</v>
      </c>
      <c r="AE37" s="9">
        <v>37</v>
      </c>
      <c r="AF37" s="9">
        <v>34</v>
      </c>
      <c r="AJ37" s="85">
        <f>VLOOKUP($C37,Hoja3!$C$5:$U$202,18,FALSE)</f>
        <v>9.1379999999999999</v>
      </c>
      <c r="AK37" s="94">
        <f t="shared" si="0"/>
        <v>92703.456539999985</v>
      </c>
      <c r="AL37" s="92">
        <f t="shared" si="1"/>
        <v>0.17690818241414413</v>
      </c>
      <c r="AM37">
        <v>47889442711.514999</v>
      </c>
      <c r="AN37">
        <f t="shared" si="2"/>
        <v>47889.442711515003</v>
      </c>
      <c r="AO37" s="85">
        <f t="shared" si="3"/>
        <v>4.7205761665316226</v>
      </c>
      <c r="AP37" s="93">
        <f t="shared" si="4"/>
        <v>0.34245543634310505</v>
      </c>
      <c r="AQ37" s="85">
        <f>VLOOKUP($C37,Hoja3!$C$5:$W$202,21,FALSE)</f>
        <v>4.00453716427233</v>
      </c>
      <c r="AR37" s="94">
        <f t="shared" si="5"/>
        <v>40625.348760224857</v>
      </c>
      <c r="AS37" s="92">
        <f t="shared" si="6"/>
        <v>0.40368884207725947</v>
      </c>
      <c r="AT37" s="85">
        <f>VLOOKUP($C37,Hoja3!$C$5:$AB$202,26,FALSE)</f>
        <v>5.1334628357276699</v>
      </c>
      <c r="AU37" s="94">
        <f t="shared" si="7"/>
        <v>52078.107779775142</v>
      </c>
      <c r="AV37" s="92">
        <f t="shared" si="8"/>
        <v>0.31491159527821866</v>
      </c>
      <c r="AW37" s="103">
        <f t="shared" si="9"/>
        <v>9.1384653184101179</v>
      </c>
      <c r="AX37" s="86">
        <f t="shared" si="11"/>
        <v>92708.177116166509</v>
      </c>
      <c r="AY37" s="92">
        <f t="shared" si="10"/>
        <v>0.17689917448652065</v>
      </c>
    </row>
    <row r="38" spans="1:51" x14ac:dyDescent="0.25">
      <c r="A38">
        <v>51</v>
      </c>
      <c r="B38" t="s">
        <v>23</v>
      </c>
      <c r="C38" t="s">
        <v>104</v>
      </c>
      <c r="D38" t="s">
        <v>105</v>
      </c>
      <c r="E38">
        <v>250</v>
      </c>
      <c r="F38" t="s">
        <v>573</v>
      </c>
      <c r="G38" s="5">
        <v>115441</v>
      </c>
      <c r="H38" s="5">
        <v>6.9</v>
      </c>
      <c r="I38" s="6">
        <v>0.06</v>
      </c>
      <c r="J38" s="5">
        <v>222.86</v>
      </c>
      <c r="K38" s="7">
        <v>0.19</v>
      </c>
      <c r="L38" s="5">
        <v>117362.6</v>
      </c>
      <c r="M38" s="6">
        <v>0.06</v>
      </c>
      <c r="N38" s="5">
        <v>6947.4870000000001</v>
      </c>
      <c r="O38" s="6">
        <v>0.99</v>
      </c>
      <c r="P38" s="5">
        <v>106426.8</v>
      </c>
      <c r="Q38" s="7">
        <v>0.21</v>
      </c>
      <c r="R38" s="5">
        <v>102007.9</v>
      </c>
      <c r="S38" s="7">
        <v>0.22</v>
      </c>
      <c r="T38" s="8">
        <v>143</v>
      </c>
      <c r="U38" s="8">
        <v>133</v>
      </c>
      <c r="V38" s="8">
        <v>101</v>
      </c>
      <c r="W38" s="8">
        <v>77</v>
      </c>
      <c r="X38" s="8">
        <v>104</v>
      </c>
      <c r="Y38" s="8">
        <v>99</v>
      </c>
      <c r="Z38" s="9" t="s">
        <v>24</v>
      </c>
      <c r="AA38" s="9">
        <v>48</v>
      </c>
      <c r="AB38" s="9">
        <v>46</v>
      </c>
      <c r="AC38" s="9">
        <v>36</v>
      </c>
      <c r="AD38" s="9">
        <v>32</v>
      </c>
      <c r="AE38" s="9">
        <v>38</v>
      </c>
      <c r="AF38" s="9">
        <v>35</v>
      </c>
      <c r="AJ38" s="85">
        <f>VLOOKUP($C38,Hoja3!$C$5:$U$202,18,FALSE)</f>
        <v>6.2770000000000001</v>
      </c>
      <c r="AK38" s="94">
        <f t="shared" si="0"/>
        <v>6680.4102360000006</v>
      </c>
      <c r="AL38" s="92">
        <f t="shared" si="1"/>
        <v>0.10328707004873226</v>
      </c>
      <c r="AM38" t="s">
        <v>478</v>
      </c>
      <c r="AN38">
        <f t="shared" si="2"/>
        <v>0</v>
      </c>
      <c r="AO38" s="85">
        <f t="shared" si="3"/>
        <v>0</v>
      </c>
      <c r="AP38" s="93" t="str">
        <f t="shared" si="4"/>
        <v/>
      </c>
      <c r="AQ38" s="85">
        <f>VLOOKUP($C38,Hoja3!$C$5:$W$202,21,FALSE)</f>
        <v>2.5369999999999999</v>
      </c>
      <c r="AR38" s="94">
        <f t="shared" si="5"/>
        <v>2700.047916</v>
      </c>
      <c r="AS38" s="92">
        <f t="shared" si="6"/>
        <v>0.25555102037678062</v>
      </c>
      <c r="AT38" s="85">
        <f>VLOOKUP($C38,Hoja3!$C$5:$AB$202,26,FALSE)</f>
        <v>3.74</v>
      </c>
      <c r="AU38" s="94">
        <f t="shared" si="7"/>
        <v>3980.3623200000002</v>
      </c>
      <c r="AV38" s="92">
        <f t="shared" si="8"/>
        <v>0.17335105312724397</v>
      </c>
      <c r="AW38" s="103">
        <f t="shared" si="9"/>
        <v>6.277000000000001</v>
      </c>
      <c r="AX38" s="86">
        <f t="shared" si="11"/>
        <v>6680.4102360000006</v>
      </c>
      <c r="AY38" s="92">
        <f t="shared" si="10"/>
        <v>0.10328707004873225</v>
      </c>
    </row>
    <row r="39" spans="1:51" x14ac:dyDescent="0.25">
      <c r="A39">
        <v>8</v>
      </c>
      <c r="B39" t="s">
        <v>23</v>
      </c>
      <c r="C39" t="s">
        <v>106</v>
      </c>
      <c r="D39" t="s">
        <v>107</v>
      </c>
      <c r="E39">
        <v>250</v>
      </c>
      <c r="F39" t="s">
        <v>533</v>
      </c>
      <c r="G39" s="5">
        <v>4335</v>
      </c>
      <c r="H39" s="5">
        <v>0.1</v>
      </c>
      <c r="I39" s="6">
        <v>0.01</v>
      </c>
      <c r="J39" s="5">
        <v>1.85</v>
      </c>
      <c r="K39" s="7">
        <v>0.04</v>
      </c>
      <c r="L39" s="5">
        <v>11853.64</v>
      </c>
      <c r="M39" s="6">
        <v>0.01</v>
      </c>
      <c r="N39" s="5">
        <v>713.28610000000003</v>
      </c>
      <c r="O39" s="6">
        <v>0.14000000000000001</v>
      </c>
      <c r="P39" s="5">
        <v>11242.27</v>
      </c>
      <c r="Q39" s="7">
        <v>0.02</v>
      </c>
      <c r="R39" s="5">
        <v>10663.8</v>
      </c>
      <c r="S39" s="7">
        <v>0.02</v>
      </c>
      <c r="T39" s="8">
        <v>162</v>
      </c>
      <c r="U39" s="8">
        <v>161</v>
      </c>
      <c r="V39" s="8">
        <v>117</v>
      </c>
      <c r="W39" s="8">
        <v>103</v>
      </c>
      <c r="X39" s="8">
        <v>131</v>
      </c>
      <c r="Y39" s="8">
        <v>125</v>
      </c>
      <c r="Z39" s="9" t="s">
        <v>24</v>
      </c>
      <c r="AA39" s="9">
        <v>51</v>
      </c>
      <c r="AB39" s="9">
        <v>51</v>
      </c>
      <c r="AC39" s="9">
        <v>37</v>
      </c>
      <c r="AD39" s="9">
        <v>34</v>
      </c>
      <c r="AE39" s="9">
        <v>39</v>
      </c>
      <c r="AF39" s="9">
        <v>36</v>
      </c>
      <c r="AJ39" s="85">
        <f>VLOOKUP($C39,Hoja3!$C$5:$U$202,18,FALSE)</f>
        <v>2.2307669630777109</v>
      </c>
      <c r="AK39" s="94">
        <f t="shared" si="0"/>
        <v>250.78884505999656</v>
      </c>
      <c r="AL39" s="92">
        <f t="shared" si="1"/>
        <v>3.9874181794679456E-2</v>
      </c>
      <c r="AM39">
        <v>217824253.19523901</v>
      </c>
      <c r="AN39">
        <f t="shared" si="2"/>
        <v>217.82425319523901</v>
      </c>
      <c r="AO39" s="85">
        <f t="shared" si="3"/>
        <v>1.9375468939568166</v>
      </c>
      <c r="AP39" s="93">
        <f t="shared" si="4"/>
        <v>4.5908570112423878E-2</v>
      </c>
      <c r="AQ39" s="85">
        <f>VLOOKUP($C39,Hoja3!$C$5:$W$202,21,FALSE)</f>
        <v>1.4455593668273419</v>
      </c>
      <c r="AR39" s="94">
        <f t="shared" si="5"/>
        <v>162.51368702902022</v>
      </c>
      <c r="AS39" s="92">
        <f t="shared" si="6"/>
        <v>6.1533278721405731E-2</v>
      </c>
      <c r="AT39" s="85">
        <f>VLOOKUP($C39,Hoja3!$C$5:$AB$202,26,FALSE)</f>
        <v>0.78520759625036918</v>
      </c>
      <c r="AU39" s="94">
        <f t="shared" si="7"/>
        <v>88.275158030976385</v>
      </c>
      <c r="AV39" s="92">
        <f t="shared" si="8"/>
        <v>0.11328215347392444</v>
      </c>
      <c r="AW39" s="103">
        <f t="shared" si="9"/>
        <v>2.2480014441385356</v>
      </c>
      <c r="AX39" s="86">
        <f t="shared" si="11"/>
        <v>252.72639195395337</v>
      </c>
      <c r="AY39" s="92">
        <f t="shared" si="10"/>
        <v>3.956848322284439E-2</v>
      </c>
    </row>
    <row r="40" spans="1:51" x14ac:dyDescent="0.25">
      <c r="A40">
        <v>41</v>
      </c>
      <c r="B40" t="s">
        <v>23</v>
      </c>
      <c r="C40" t="s">
        <v>108</v>
      </c>
      <c r="D40" t="s">
        <v>109</v>
      </c>
      <c r="E40">
        <v>250</v>
      </c>
      <c r="F40" t="s">
        <v>565</v>
      </c>
      <c r="G40" s="5">
        <v>49967</v>
      </c>
      <c r="H40" s="5">
        <v>0.2</v>
      </c>
      <c r="I40" s="6">
        <v>0</v>
      </c>
      <c r="J40" s="5">
        <v>9.08</v>
      </c>
      <c r="K40" s="7">
        <v>0.02</v>
      </c>
      <c r="L40" s="5">
        <v>54078.52</v>
      </c>
      <c r="M40" s="6">
        <v>0</v>
      </c>
      <c r="N40" s="5">
        <v>7718.1139999999996</v>
      </c>
      <c r="O40" s="6">
        <v>0.03</v>
      </c>
      <c r="P40" s="5">
        <v>49551.75</v>
      </c>
      <c r="Q40" s="7">
        <v>0.02</v>
      </c>
      <c r="R40" s="5">
        <v>48916.19</v>
      </c>
      <c r="S40" s="7">
        <v>0.02</v>
      </c>
      <c r="T40" s="8">
        <v>171</v>
      </c>
      <c r="U40" s="8">
        <v>170</v>
      </c>
      <c r="V40" s="8">
        <v>158</v>
      </c>
      <c r="W40" s="8">
        <v>112</v>
      </c>
      <c r="X40" s="8">
        <v>135</v>
      </c>
      <c r="Y40" s="8">
        <v>129</v>
      </c>
      <c r="Z40" s="9" t="s">
        <v>24</v>
      </c>
      <c r="AA40" s="9">
        <v>52</v>
      </c>
      <c r="AB40" s="9">
        <v>52</v>
      </c>
      <c r="AC40" s="9">
        <v>48</v>
      </c>
      <c r="AD40" s="9">
        <v>35</v>
      </c>
      <c r="AE40" s="9">
        <v>40</v>
      </c>
      <c r="AF40" s="9">
        <v>37</v>
      </c>
      <c r="AJ40" s="85">
        <f>VLOOKUP($C40,Hoja3!$C$5:$U$202,18,FALSE)</f>
        <v>3</v>
      </c>
      <c r="AK40" s="94">
        <f t="shared" si="0"/>
        <v>1486.5525</v>
      </c>
      <c r="AL40" s="92">
        <f t="shared" si="1"/>
        <v>1.3453947976946662E-2</v>
      </c>
      <c r="AM40" t="s">
        <v>478</v>
      </c>
      <c r="AN40">
        <f t="shared" si="2"/>
        <v>0</v>
      </c>
      <c r="AO40" s="88">
        <f t="shared" si="3"/>
        <v>0</v>
      </c>
      <c r="AP40" s="93" t="str">
        <f t="shared" si="4"/>
        <v/>
      </c>
      <c r="AQ40" s="85">
        <f>VLOOKUP($C40,Hoja3!$C$5:$W$202,21,FALSE)</f>
        <v>1.306</v>
      </c>
      <c r="AR40" s="94">
        <f t="shared" si="5"/>
        <v>647.14585499999998</v>
      </c>
      <c r="AS40" s="92">
        <f t="shared" si="6"/>
        <v>3.0904934097120969E-2</v>
      </c>
      <c r="AT40" s="85">
        <f>VLOOKUP($C40,Hoja3!$C$5:$AB$202,26,FALSE)</f>
        <v>1.694</v>
      </c>
      <c r="AU40" s="94">
        <f t="shared" si="7"/>
        <v>839.40664500000003</v>
      </c>
      <c r="AV40" s="92">
        <f t="shared" si="8"/>
        <v>2.3826354150436827E-2</v>
      </c>
      <c r="AW40" s="103">
        <f t="shared" si="9"/>
        <v>3</v>
      </c>
      <c r="AX40" s="86">
        <f t="shared" si="11"/>
        <v>1486.5525</v>
      </c>
      <c r="AY40" s="92">
        <f t="shared" si="10"/>
        <v>1.345394797694666E-2</v>
      </c>
    </row>
    <row r="41" spans="1:51" x14ac:dyDescent="0.25">
      <c r="A41">
        <v>48</v>
      </c>
      <c r="B41" t="s">
        <v>23</v>
      </c>
      <c r="C41" t="s">
        <v>110</v>
      </c>
      <c r="D41" t="s">
        <v>111</v>
      </c>
      <c r="E41">
        <v>250</v>
      </c>
      <c r="F41" t="s">
        <v>571</v>
      </c>
      <c r="G41" s="5">
        <v>248015.11</v>
      </c>
      <c r="H41" s="5">
        <v>420.9</v>
      </c>
      <c r="I41" s="6">
        <v>1.7</v>
      </c>
      <c r="J41" s="5">
        <v>6688.43</v>
      </c>
      <c r="K41" s="7">
        <v>2.7</v>
      </c>
      <c r="L41" s="5">
        <v>270333.59999999998</v>
      </c>
      <c r="M41" s="6">
        <v>1.56</v>
      </c>
      <c r="N41" s="5">
        <v>24544.86</v>
      </c>
      <c r="O41" s="6">
        <v>17.149999999999999</v>
      </c>
      <c r="P41" s="5">
        <v>297648.5</v>
      </c>
      <c r="Q41" s="7">
        <v>2.25</v>
      </c>
      <c r="R41" s="5">
        <v>0</v>
      </c>
      <c r="S41" s="7">
        <v>0</v>
      </c>
      <c r="T41" s="8">
        <v>50</v>
      </c>
      <c r="U41" s="8">
        <v>62</v>
      </c>
      <c r="V41" s="8">
        <v>37</v>
      </c>
      <c r="W41" s="8">
        <v>27</v>
      </c>
      <c r="X41" s="8">
        <v>58</v>
      </c>
      <c r="Y41" s="8">
        <v>144</v>
      </c>
      <c r="Z41" s="9" t="s">
        <v>24</v>
      </c>
      <c r="AA41" s="9">
        <v>22</v>
      </c>
      <c r="AB41" s="9">
        <v>23</v>
      </c>
      <c r="AC41" s="9">
        <v>16</v>
      </c>
      <c r="AD41" s="9">
        <v>12</v>
      </c>
      <c r="AE41" s="9">
        <v>23</v>
      </c>
      <c r="AF41" s="9">
        <v>38</v>
      </c>
      <c r="AJ41" s="85">
        <f>VLOOKUP($C41,Hoja3!$C$5:$U$202,18,FALSE)</f>
        <v>3.7549999999999999</v>
      </c>
      <c r="AK41" s="94">
        <f t="shared" si="0"/>
        <v>11176.701175</v>
      </c>
      <c r="AL41" s="92">
        <f t="shared" si="1"/>
        <v>3.7658696730790959</v>
      </c>
      <c r="AM41" t="s">
        <v>478</v>
      </c>
      <c r="AN41">
        <f t="shared" si="2"/>
        <v>0</v>
      </c>
      <c r="AO41" s="88">
        <f t="shared" si="3"/>
        <v>0</v>
      </c>
      <c r="AP41" s="93" t="str">
        <f t="shared" si="4"/>
        <v/>
      </c>
      <c r="AQ41" s="85">
        <f>VLOOKUP($C41,Hoja3!$C$5:$W$202,21,FALSE)</f>
        <v>1.5920000000000001</v>
      </c>
      <c r="AR41" s="94">
        <f t="shared" si="5"/>
        <v>4738.56412</v>
      </c>
      <c r="AS41" s="92">
        <f t="shared" si="6"/>
        <v>8.882437576891963</v>
      </c>
      <c r="AT41" s="85">
        <f>VLOOKUP($C41,Hoja3!$C$5:$AB$202,26,FALSE)</f>
        <v>2.1629999999999998</v>
      </c>
      <c r="AU41" s="94">
        <f t="shared" si="7"/>
        <v>6438.1370549999992</v>
      </c>
      <c r="AV41" s="92">
        <f t="shared" si="8"/>
        <v>6.5376054657475757</v>
      </c>
      <c r="AW41" s="103">
        <f t="shared" si="9"/>
        <v>3.7549999999999999</v>
      </c>
      <c r="AX41" s="86">
        <f t="shared" si="11"/>
        <v>11176.701175</v>
      </c>
      <c r="AY41" s="92">
        <f t="shared" si="10"/>
        <v>3.7658696730790959</v>
      </c>
    </row>
    <row r="42" spans="1:51" x14ac:dyDescent="0.25">
      <c r="A42">
        <v>28</v>
      </c>
      <c r="B42" t="s">
        <v>23</v>
      </c>
      <c r="C42" t="s">
        <v>112</v>
      </c>
      <c r="D42" t="s">
        <v>113</v>
      </c>
      <c r="E42">
        <v>250</v>
      </c>
      <c r="F42" t="s">
        <v>553</v>
      </c>
      <c r="G42" s="5">
        <v>96993.25</v>
      </c>
      <c r="H42" s="5">
        <v>3</v>
      </c>
      <c r="I42" s="6">
        <v>0.03</v>
      </c>
      <c r="J42" s="5">
        <v>107.94</v>
      </c>
      <c r="K42" s="7">
        <v>0.11</v>
      </c>
      <c r="L42" s="5">
        <v>11993.92</v>
      </c>
      <c r="M42" s="6">
        <v>0.25</v>
      </c>
      <c r="N42" s="5">
        <v>2186.4050000000002</v>
      </c>
      <c r="O42" s="6">
        <v>1.37</v>
      </c>
      <c r="P42" s="5">
        <v>27960.17</v>
      </c>
      <c r="Q42" s="7">
        <v>0.39</v>
      </c>
      <c r="R42" s="5">
        <v>0</v>
      </c>
      <c r="S42" s="7">
        <v>0</v>
      </c>
      <c r="T42" s="8">
        <v>153</v>
      </c>
      <c r="U42" s="8">
        <v>144</v>
      </c>
      <c r="V42" s="8">
        <v>75</v>
      </c>
      <c r="W42" s="8">
        <v>68</v>
      </c>
      <c r="X42" s="8">
        <v>93</v>
      </c>
      <c r="Y42" s="8">
        <v>145</v>
      </c>
      <c r="Z42" s="9" t="s">
        <v>24</v>
      </c>
      <c r="AA42" s="9">
        <v>50</v>
      </c>
      <c r="AB42" s="9">
        <v>49</v>
      </c>
      <c r="AC42" s="9">
        <v>31</v>
      </c>
      <c r="AD42" s="9">
        <v>29</v>
      </c>
      <c r="AE42" s="9">
        <v>33</v>
      </c>
      <c r="AF42" s="9">
        <v>39</v>
      </c>
      <c r="AJ42" s="85">
        <f>VLOOKUP($C42,Hoja3!$C$5:$U$202,18,FALSE)</f>
        <v>5.1240000000000006</v>
      </c>
      <c r="AK42" s="94">
        <f t="shared" si="0"/>
        <v>1432.6791108000002</v>
      </c>
      <c r="AL42" s="92">
        <f t="shared" si="1"/>
        <v>0.20939790197155986</v>
      </c>
      <c r="AM42">
        <v>0</v>
      </c>
      <c r="AN42">
        <f t="shared" si="2"/>
        <v>0</v>
      </c>
      <c r="AO42" s="88">
        <f t="shared" si="3"/>
        <v>0</v>
      </c>
      <c r="AP42" s="93" t="str">
        <f t="shared" si="4"/>
        <v/>
      </c>
      <c r="AQ42" s="85">
        <f>VLOOKUP($C42,Hoja3!$C$5:$W$202,21,FALSE)</f>
        <v>1.35</v>
      </c>
      <c r="AR42" s="94">
        <f t="shared" si="5"/>
        <v>377.46229500000004</v>
      </c>
      <c r="AS42" s="92">
        <f t="shared" si="6"/>
        <v>0.79478137014983175</v>
      </c>
      <c r="AT42" s="85">
        <f>VLOOKUP($C42,Hoja3!$C$5:$AB$202,26,FALSE)</f>
        <v>3.774</v>
      </c>
      <c r="AU42" s="94">
        <f t="shared" si="7"/>
        <v>1055.2168157999999</v>
      </c>
      <c r="AV42" s="92">
        <f t="shared" si="8"/>
        <v>0.28430176197728485</v>
      </c>
      <c r="AW42" s="103">
        <f t="shared" si="9"/>
        <v>5.1240000000000006</v>
      </c>
      <c r="AX42" s="86">
        <f t="shared" si="11"/>
        <v>1432.6791108000002</v>
      </c>
      <c r="AY42" s="92">
        <f t="shared" si="10"/>
        <v>0.20939790197155986</v>
      </c>
    </row>
    <row r="43" spans="1:51" x14ac:dyDescent="0.25">
      <c r="A43">
        <v>39</v>
      </c>
      <c r="B43" t="s">
        <v>23</v>
      </c>
      <c r="C43" t="s">
        <v>114</v>
      </c>
      <c r="D43" t="s">
        <v>115</v>
      </c>
      <c r="E43">
        <v>250</v>
      </c>
      <c r="F43" t="s">
        <v>563</v>
      </c>
      <c r="G43" s="5">
        <v>751806.58</v>
      </c>
      <c r="H43" s="5">
        <v>82.6</v>
      </c>
      <c r="I43" s="6">
        <v>0.11</v>
      </c>
      <c r="J43" s="5">
        <v>1072.4000000000001</v>
      </c>
      <c r="K43" s="7">
        <v>0.14000000000000001</v>
      </c>
      <c r="L43" s="5">
        <v>341825.6</v>
      </c>
      <c r="M43" s="6">
        <v>0.24</v>
      </c>
      <c r="N43" s="5">
        <v>97874.94</v>
      </c>
      <c r="O43" s="6">
        <v>0.84</v>
      </c>
      <c r="P43" s="5">
        <v>434666.1</v>
      </c>
      <c r="Q43" s="7">
        <v>0.25</v>
      </c>
      <c r="R43" s="5">
        <v>0</v>
      </c>
      <c r="S43" s="7">
        <v>0</v>
      </c>
      <c r="T43" s="8">
        <v>130</v>
      </c>
      <c r="U43" s="8">
        <v>138</v>
      </c>
      <c r="V43" s="8">
        <v>78</v>
      </c>
      <c r="W43" s="8">
        <v>79</v>
      </c>
      <c r="X43" s="8">
        <v>101</v>
      </c>
      <c r="Y43" s="8">
        <v>146</v>
      </c>
      <c r="Z43" s="9" t="s">
        <v>24</v>
      </c>
      <c r="AA43" s="9">
        <v>46</v>
      </c>
      <c r="AB43" s="9">
        <v>47</v>
      </c>
      <c r="AC43" s="9">
        <v>32</v>
      </c>
      <c r="AD43" s="9">
        <v>33</v>
      </c>
      <c r="AE43" s="9">
        <v>36</v>
      </c>
      <c r="AF43" s="9">
        <v>40</v>
      </c>
      <c r="AJ43" s="85">
        <f>VLOOKUP($C43,Hoja3!$C$5:$U$202,18,FALSE)</f>
        <v>3.6430000000000002</v>
      </c>
      <c r="AK43" s="94">
        <f t="shared" si="0"/>
        <v>15834.886022999999</v>
      </c>
      <c r="AL43" s="92">
        <f t="shared" si="1"/>
        <v>0.5216330567837647</v>
      </c>
      <c r="AM43" t="s">
        <v>478</v>
      </c>
      <c r="AN43">
        <f t="shared" si="2"/>
        <v>0</v>
      </c>
      <c r="AO43" s="88">
        <f t="shared" si="3"/>
        <v>0</v>
      </c>
      <c r="AP43" s="93" t="str">
        <f t="shared" si="4"/>
        <v/>
      </c>
      <c r="AQ43" s="85">
        <f>VLOOKUP($C43,Hoja3!$C$5:$W$202,21,FALSE)</f>
        <v>2.5430000000000001</v>
      </c>
      <c r="AR43" s="94">
        <f t="shared" si="5"/>
        <v>11053.558922999999</v>
      </c>
      <c r="AS43" s="92">
        <f t="shared" si="6"/>
        <v>0.74727063541614414</v>
      </c>
      <c r="AT43" s="85">
        <f>VLOOKUP($C43,Hoja3!$C$5:$AB$202,26,FALSE)</f>
        <v>1.1000000000000001</v>
      </c>
      <c r="AU43" s="94">
        <f t="shared" si="7"/>
        <v>4781.3271000000004</v>
      </c>
      <c r="AV43" s="92">
        <f t="shared" si="8"/>
        <v>1.7275538416938674</v>
      </c>
      <c r="AW43" s="103">
        <f t="shared" si="9"/>
        <v>3.6429999999999998</v>
      </c>
      <c r="AX43" s="86">
        <f t="shared" si="11"/>
        <v>15834.886022999999</v>
      </c>
      <c r="AY43" s="92">
        <f t="shared" si="10"/>
        <v>0.5216330567837647</v>
      </c>
    </row>
    <row r="44" spans="1:51" x14ac:dyDescent="0.25">
      <c r="A44">
        <v>32</v>
      </c>
      <c r="B44" t="s">
        <v>23</v>
      </c>
      <c r="C44" t="s">
        <v>116</v>
      </c>
      <c r="D44" t="s">
        <v>117</v>
      </c>
      <c r="E44">
        <v>250</v>
      </c>
      <c r="F44" t="s">
        <v>558</v>
      </c>
      <c r="G44" s="5">
        <v>6537</v>
      </c>
      <c r="H44" s="5">
        <v>31.2</v>
      </c>
      <c r="I44" s="6">
        <v>4.7699999999999996</v>
      </c>
      <c r="J44" s="5">
        <v>865.48</v>
      </c>
      <c r="K44" s="7">
        <v>13.24</v>
      </c>
      <c r="L44" s="5">
        <v>0</v>
      </c>
      <c r="M44" s="6">
        <v>0</v>
      </c>
      <c r="N44" s="5">
        <v>0</v>
      </c>
      <c r="O44" s="6">
        <v>0</v>
      </c>
      <c r="P44" s="5">
        <v>0</v>
      </c>
      <c r="Q44" s="7">
        <v>0</v>
      </c>
      <c r="R44" s="5">
        <v>0</v>
      </c>
      <c r="S44" s="7">
        <v>0</v>
      </c>
      <c r="T44" s="8">
        <v>19</v>
      </c>
      <c r="U44" s="8">
        <v>18</v>
      </c>
      <c r="V44" s="8">
        <v>123</v>
      </c>
      <c r="W44" s="8">
        <v>128</v>
      </c>
      <c r="X44" s="8">
        <v>150</v>
      </c>
      <c r="Y44" s="8">
        <v>150</v>
      </c>
      <c r="Z44" s="9" t="s">
        <v>24</v>
      </c>
      <c r="AA44" s="9">
        <v>7</v>
      </c>
      <c r="AB44" s="9">
        <v>4</v>
      </c>
      <c r="AC44" s="9">
        <v>38</v>
      </c>
      <c r="AD44" s="9">
        <v>39</v>
      </c>
      <c r="AE44" s="9">
        <v>41</v>
      </c>
      <c r="AF44" s="9">
        <v>41</v>
      </c>
      <c r="AJ44" s="85">
        <f>VLOOKUP($C44,Hoja3!$C$5:$U$202,18,FALSE)</f>
        <v>2.1902337420050224</v>
      </c>
      <c r="AK44" s="94">
        <f t="shared" si="0"/>
        <v>0</v>
      </c>
      <c r="AL44" s="92" t="str">
        <f t="shared" si="1"/>
        <v/>
      </c>
      <c r="AM44">
        <v>805022066.24691403</v>
      </c>
      <c r="AN44">
        <f t="shared" si="2"/>
        <v>805.02206624691405</v>
      </c>
      <c r="AO44" s="88" t="e">
        <f t="shared" si="3"/>
        <v>#DIV/0!</v>
      </c>
      <c r="AP44" s="93">
        <f t="shared" si="4"/>
        <v>3.8756701596339127</v>
      </c>
      <c r="AQ44" s="85">
        <f>VLOOKUP($C44,Hoja3!$C$5:$W$202,21,FALSE)</f>
        <v>1.5259171224052761</v>
      </c>
      <c r="AR44" s="94">
        <f t="shared" si="5"/>
        <v>0</v>
      </c>
      <c r="AS44" s="92" t="str">
        <f t="shared" si="6"/>
        <v/>
      </c>
      <c r="AT44" s="85">
        <f>VLOOKUP($C44,Hoja3!$C$5:$AB$202,26,FALSE)</f>
        <v>0.66431661959974631</v>
      </c>
      <c r="AU44" s="94">
        <f t="shared" si="7"/>
        <v>0</v>
      </c>
      <c r="AV44" s="92" t="str">
        <f t="shared" si="8"/>
        <v/>
      </c>
      <c r="AW44" s="103" t="e">
        <f t="shared" si="9"/>
        <v>#DIV/0!</v>
      </c>
      <c r="AX44" s="86" t="e">
        <f t="shared" si="11"/>
        <v>#DIV/0!</v>
      </c>
      <c r="AY44" s="92" t="str">
        <f t="shared" si="10"/>
        <v/>
      </c>
    </row>
    <row r="45" spans="1:51" x14ac:dyDescent="0.25">
      <c r="A45">
        <v>33</v>
      </c>
      <c r="B45" t="s">
        <v>23</v>
      </c>
      <c r="C45" t="s">
        <v>118</v>
      </c>
      <c r="D45" t="s">
        <v>119</v>
      </c>
      <c r="E45">
        <v>250</v>
      </c>
      <c r="F45" t="s">
        <v>680</v>
      </c>
      <c r="G45" s="5">
        <v>4770.7700000000004</v>
      </c>
      <c r="H45" s="5">
        <v>19.2</v>
      </c>
      <c r="I45" s="6">
        <v>4.0199999999999996</v>
      </c>
      <c r="J45" s="5">
        <v>259.27999999999997</v>
      </c>
      <c r="K45" s="7">
        <v>5.44</v>
      </c>
      <c r="L45" s="5">
        <v>0</v>
      </c>
      <c r="M45" s="6">
        <v>0</v>
      </c>
      <c r="N45" s="5">
        <v>0</v>
      </c>
      <c r="O45" s="6">
        <v>0</v>
      </c>
      <c r="P45" s="5">
        <v>0</v>
      </c>
      <c r="Q45" s="7">
        <v>0</v>
      </c>
      <c r="R45" s="5">
        <v>0</v>
      </c>
      <c r="S45" s="7">
        <v>0</v>
      </c>
      <c r="T45" s="8">
        <v>23</v>
      </c>
      <c r="U45" s="8">
        <v>32</v>
      </c>
      <c r="V45" s="8">
        <v>127</v>
      </c>
      <c r="W45" s="8">
        <v>132</v>
      </c>
      <c r="X45" s="8">
        <v>153</v>
      </c>
      <c r="Y45" s="8">
        <v>153</v>
      </c>
      <c r="Z45" s="9" t="s">
        <v>24</v>
      </c>
      <c r="AA45" s="9">
        <v>9</v>
      </c>
      <c r="AB45" s="9">
        <v>7</v>
      </c>
      <c r="AC45" s="9">
        <v>40</v>
      </c>
      <c r="AD45" s="9">
        <v>41</v>
      </c>
      <c r="AE45" s="9">
        <v>42</v>
      </c>
      <c r="AF45" s="9">
        <v>42</v>
      </c>
      <c r="AJ45" s="85" t="e">
        <f>VLOOKUP($C45,Hoja3!$C$5:$U$202,18,FALSE)</f>
        <v>#N/A</v>
      </c>
      <c r="AK45" s="94">
        <f t="shared" si="0"/>
        <v>0</v>
      </c>
      <c r="AL45" s="92" t="str">
        <f t="shared" si="1"/>
        <v/>
      </c>
      <c r="AM45">
        <v>0</v>
      </c>
      <c r="AN45">
        <f t="shared" si="2"/>
        <v>0</v>
      </c>
      <c r="AO45" s="88" t="e">
        <f t="shared" si="3"/>
        <v>#DIV/0!</v>
      </c>
      <c r="AP45" s="93" t="str">
        <f t="shared" si="4"/>
        <v/>
      </c>
      <c r="AQ45" s="85" t="e">
        <f>VLOOKUP($C45,Hoja3!$C$5:$W$202,21,FALSE)</f>
        <v>#N/A</v>
      </c>
      <c r="AR45" s="94">
        <f t="shared" si="5"/>
        <v>0</v>
      </c>
      <c r="AS45" s="92" t="str">
        <f t="shared" si="6"/>
        <v/>
      </c>
      <c r="AT45" s="85" t="e">
        <f>VLOOKUP($C45,Hoja3!$C$5:$AB$202,26,FALSE)</f>
        <v>#N/A</v>
      </c>
      <c r="AU45" s="94">
        <f t="shared" si="7"/>
        <v>0</v>
      </c>
      <c r="AV45" s="92" t="str">
        <f t="shared" si="8"/>
        <v/>
      </c>
      <c r="AW45" s="103" t="e">
        <f t="shared" si="9"/>
        <v>#DIV/0!</v>
      </c>
      <c r="AX45" s="86" t="e">
        <f t="shared" si="11"/>
        <v>#DIV/0!</v>
      </c>
      <c r="AY45" s="92" t="str">
        <f t="shared" si="10"/>
        <v/>
      </c>
    </row>
    <row r="46" spans="1:51" x14ac:dyDescent="0.25">
      <c r="A46">
        <v>17</v>
      </c>
      <c r="B46" t="s">
        <v>23</v>
      </c>
      <c r="C46" t="s">
        <v>120</v>
      </c>
      <c r="D46" t="s">
        <v>121</v>
      </c>
      <c r="E46">
        <v>250</v>
      </c>
      <c r="F46" t="s">
        <v>539</v>
      </c>
      <c r="G46" s="5">
        <v>676481</v>
      </c>
      <c r="H46" s="5">
        <v>1721.4</v>
      </c>
      <c r="I46" s="6">
        <v>2.54</v>
      </c>
      <c r="J46" s="5">
        <v>11022.86</v>
      </c>
      <c r="K46" s="7">
        <v>1.63</v>
      </c>
      <c r="L46" s="5">
        <v>0</v>
      </c>
      <c r="M46" s="6">
        <v>0</v>
      </c>
      <c r="N46" s="5">
        <v>0</v>
      </c>
      <c r="O46" s="6">
        <v>0</v>
      </c>
      <c r="P46" s="5">
        <v>0</v>
      </c>
      <c r="Q46" s="7">
        <v>0</v>
      </c>
      <c r="R46" s="5">
        <v>0</v>
      </c>
      <c r="S46" s="7">
        <v>0</v>
      </c>
      <c r="T46" s="8">
        <v>39</v>
      </c>
      <c r="U46" s="8">
        <v>80</v>
      </c>
      <c r="V46" s="8">
        <v>137</v>
      </c>
      <c r="W46" s="8">
        <v>142</v>
      </c>
      <c r="X46" s="8">
        <v>158</v>
      </c>
      <c r="Y46" s="8">
        <v>158</v>
      </c>
      <c r="Z46" s="9" t="s">
        <v>24</v>
      </c>
      <c r="AA46" s="9">
        <v>15</v>
      </c>
      <c r="AB46" s="9">
        <v>31</v>
      </c>
      <c r="AC46" s="9">
        <v>42</v>
      </c>
      <c r="AD46" s="9">
        <v>43</v>
      </c>
      <c r="AE46" s="9">
        <v>43</v>
      </c>
      <c r="AF46" s="9">
        <v>43</v>
      </c>
      <c r="AJ46" s="85">
        <f>VLOOKUP($C46,Hoja3!$C$5:$U$202,18,FALSE)</f>
        <v>12.533489885664029</v>
      </c>
      <c r="AK46" s="94">
        <f t="shared" si="0"/>
        <v>0</v>
      </c>
      <c r="AL46" s="92" t="str">
        <f t="shared" si="1"/>
        <v/>
      </c>
      <c r="AM46">
        <v>0</v>
      </c>
      <c r="AN46">
        <f t="shared" si="2"/>
        <v>0</v>
      </c>
      <c r="AO46" s="88" t="e">
        <f t="shared" si="3"/>
        <v>#DIV/0!</v>
      </c>
      <c r="AP46" s="93" t="str">
        <f t="shared" si="4"/>
        <v/>
      </c>
      <c r="AQ46" s="85">
        <f>VLOOKUP($C46,Hoja3!$C$5:$W$202,21,FALSE)</f>
        <v>1.839915567282322</v>
      </c>
      <c r="AR46" s="94">
        <f t="shared" si="5"/>
        <v>0</v>
      </c>
      <c r="AS46" s="92" t="str">
        <f t="shared" si="6"/>
        <v/>
      </c>
      <c r="AT46" s="85">
        <f>VLOOKUP($C46,Hoja3!$C$5:$AB$202,26,FALSE)</f>
        <v>10.693574318381707</v>
      </c>
      <c r="AU46" s="94">
        <f t="shared" si="7"/>
        <v>0</v>
      </c>
      <c r="AV46" s="92" t="str">
        <f t="shared" si="8"/>
        <v/>
      </c>
      <c r="AW46" s="103" t="e">
        <f t="shared" si="9"/>
        <v>#DIV/0!</v>
      </c>
      <c r="AX46" s="86" t="e">
        <f t="shared" si="11"/>
        <v>#DIV/0!</v>
      </c>
      <c r="AY46" s="92" t="str">
        <f t="shared" si="10"/>
        <v/>
      </c>
    </row>
    <row r="47" spans="1:51" x14ac:dyDescent="0.25">
      <c r="A47">
        <v>24</v>
      </c>
      <c r="B47" t="s">
        <v>23</v>
      </c>
      <c r="C47" t="s">
        <v>122</v>
      </c>
      <c r="D47" t="s">
        <v>123</v>
      </c>
      <c r="E47">
        <v>250</v>
      </c>
      <c r="F47" t="s">
        <v>548</v>
      </c>
      <c r="G47" s="5">
        <v>202235.85</v>
      </c>
      <c r="H47" s="5">
        <v>137.30000000000001</v>
      </c>
      <c r="I47" s="6">
        <v>0.68</v>
      </c>
      <c r="J47" s="5">
        <v>2235.73</v>
      </c>
      <c r="K47" s="7">
        <v>1.1100000000000001</v>
      </c>
      <c r="L47" s="5">
        <v>0</v>
      </c>
      <c r="M47" s="6">
        <v>0</v>
      </c>
      <c r="N47" s="5">
        <v>0</v>
      </c>
      <c r="O47" s="6">
        <v>0</v>
      </c>
      <c r="P47" s="5">
        <v>0</v>
      </c>
      <c r="Q47" s="7">
        <v>0</v>
      </c>
      <c r="R47" s="5">
        <v>0</v>
      </c>
      <c r="S47" s="7">
        <v>0</v>
      </c>
      <c r="T47" s="8">
        <v>78</v>
      </c>
      <c r="U47" s="8">
        <v>92</v>
      </c>
      <c r="V47" s="8">
        <v>140</v>
      </c>
      <c r="W47" s="8">
        <v>145</v>
      </c>
      <c r="X47" s="8">
        <v>159</v>
      </c>
      <c r="Y47" s="8">
        <v>159</v>
      </c>
      <c r="Z47" s="9" t="s">
        <v>24</v>
      </c>
      <c r="AA47" s="9">
        <v>31</v>
      </c>
      <c r="AB47" s="9">
        <v>33</v>
      </c>
      <c r="AC47" s="9">
        <v>43</v>
      </c>
      <c r="AD47" s="9">
        <v>44</v>
      </c>
      <c r="AE47" s="9">
        <v>44</v>
      </c>
      <c r="AF47" s="9">
        <v>44</v>
      </c>
      <c r="AJ47" s="85">
        <f>VLOOKUP($C47,Hoja3!$C$5:$U$202,18,FALSE)</f>
        <v>11.436999999999999</v>
      </c>
      <c r="AK47" s="94">
        <f t="shared" si="0"/>
        <v>0</v>
      </c>
      <c r="AL47" s="92" t="str">
        <f t="shared" si="1"/>
        <v/>
      </c>
      <c r="AM47">
        <v>0</v>
      </c>
      <c r="AN47">
        <f t="shared" si="2"/>
        <v>0</v>
      </c>
      <c r="AO47" s="88" t="e">
        <f t="shared" si="3"/>
        <v>#DIV/0!</v>
      </c>
      <c r="AP47" s="93" t="str">
        <f t="shared" si="4"/>
        <v/>
      </c>
      <c r="AQ47" s="85">
        <f>VLOOKUP($C47,Hoja3!$C$5:$W$202,21,FALSE)</f>
        <v>2.2280000000000002</v>
      </c>
      <c r="AR47" s="94">
        <f t="shared" si="5"/>
        <v>0</v>
      </c>
      <c r="AS47" s="92" t="str">
        <f t="shared" si="6"/>
        <v/>
      </c>
      <c r="AT47" s="85">
        <f>VLOOKUP($C47,Hoja3!$C$5:$AB$202,26,FALSE)</f>
        <v>9.2089999999999996</v>
      </c>
      <c r="AU47" s="94">
        <f t="shared" si="7"/>
        <v>0</v>
      </c>
      <c r="AV47" s="92" t="str">
        <f t="shared" si="8"/>
        <v/>
      </c>
      <c r="AW47" s="103" t="e">
        <f t="shared" si="9"/>
        <v>#DIV/0!</v>
      </c>
      <c r="AX47" s="86" t="e">
        <f t="shared" si="11"/>
        <v>#DIV/0!</v>
      </c>
      <c r="AY47" s="92" t="str">
        <f t="shared" si="10"/>
        <v/>
      </c>
    </row>
    <row r="48" spans="1:51" x14ac:dyDescent="0.25">
      <c r="A48">
        <v>52</v>
      </c>
      <c r="B48" t="s">
        <v>23</v>
      </c>
      <c r="C48" t="s">
        <v>124</v>
      </c>
      <c r="D48" t="s">
        <v>125</v>
      </c>
      <c r="E48">
        <v>250</v>
      </c>
      <c r="F48" t="s">
        <v>574</v>
      </c>
      <c r="G48" s="5">
        <v>21556.22</v>
      </c>
      <c r="H48" s="5">
        <v>8</v>
      </c>
      <c r="I48" s="6">
        <v>0.37</v>
      </c>
      <c r="J48" s="5">
        <v>214.12</v>
      </c>
      <c r="K48" s="7">
        <v>0.99</v>
      </c>
      <c r="L48" s="5">
        <v>0</v>
      </c>
      <c r="M48" s="6">
        <v>0</v>
      </c>
      <c r="N48" s="5">
        <v>0</v>
      </c>
      <c r="O48" s="6">
        <v>0</v>
      </c>
      <c r="P48" s="5">
        <v>0</v>
      </c>
      <c r="Q48" s="7">
        <v>0</v>
      </c>
      <c r="R48" s="5">
        <v>0</v>
      </c>
      <c r="S48" s="7">
        <v>0</v>
      </c>
      <c r="T48" s="8">
        <v>100</v>
      </c>
      <c r="U48" s="8">
        <v>94</v>
      </c>
      <c r="V48" s="8">
        <v>141</v>
      </c>
      <c r="W48" s="8">
        <v>146</v>
      </c>
      <c r="X48" s="8">
        <v>160</v>
      </c>
      <c r="Y48" s="8">
        <v>160</v>
      </c>
      <c r="Z48" s="9" t="s">
        <v>24</v>
      </c>
      <c r="AA48" s="9">
        <v>40</v>
      </c>
      <c r="AB48" s="9">
        <v>34</v>
      </c>
      <c r="AC48" s="9">
        <v>44</v>
      </c>
      <c r="AD48" s="9">
        <v>45</v>
      </c>
      <c r="AE48" s="9">
        <v>45</v>
      </c>
      <c r="AF48" s="9">
        <v>45</v>
      </c>
      <c r="AJ48" s="85">
        <f>VLOOKUP($C48,Hoja3!$C$5:$U$202,18,FALSE)</f>
        <v>5.899</v>
      </c>
      <c r="AK48" s="94">
        <f t="shared" si="0"/>
        <v>0</v>
      </c>
      <c r="AL48" s="92" t="str">
        <f t="shared" si="1"/>
        <v/>
      </c>
      <c r="AM48" t="s">
        <v>478</v>
      </c>
      <c r="AN48">
        <f t="shared" si="2"/>
        <v>0</v>
      </c>
      <c r="AO48" s="88" t="e">
        <f t="shared" si="3"/>
        <v>#DIV/0!</v>
      </c>
      <c r="AP48" s="93" t="str">
        <f t="shared" si="4"/>
        <v/>
      </c>
      <c r="AQ48" s="85">
        <f>VLOOKUP($C48,Hoja3!$C$5:$W$202,21,FALSE)</f>
        <v>1.4950000000000001</v>
      </c>
      <c r="AR48" s="94">
        <f t="shared" si="5"/>
        <v>0</v>
      </c>
      <c r="AS48" s="92" t="str">
        <f t="shared" si="6"/>
        <v/>
      </c>
      <c r="AT48" s="85">
        <f>VLOOKUP($C48,Hoja3!$C$5:$AB$202,26,FALSE)</f>
        <v>4.4039999999999999</v>
      </c>
      <c r="AU48" s="94">
        <f t="shared" si="7"/>
        <v>0</v>
      </c>
      <c r="AV48" s="92" t="str">
        <f t="shared" si="8"/>
        <v/>
      </c>
      <c r="AW48" s="103" t="e">
        <f t="shared" si="9"/>
        <v>#DIV/0!</v>
      </c>
      <c r="AX48" s="86" t="e">
        <f t="shared" si="11"/>
        <v>#DIV/0!</v>
      </c>
      <c r="AY48" s="92" t="str">
        <f t="shared" si="10"/>
        <v/>
      </c>
    </row>
    <row r="49" spans="1:51" x14ac:dyDescent="0.25">
      <c r="A49">
        <v>7</v>
      </c>
      <c r="B49" t="s">
        <v>23</v>
      </c>
      <c r="C49" t="s">
        <v>126</v>
      </c>
      <c r="D49" t="s">
        <v>127</v>
      </c>
      <c r="E49">
        <v>250</v>
      </c>
      <c r="F49" t="s">
        <v>580</v>
      </c>
      <c r="G49" s="5">
        <v>20094.310000000001</v>
      </c>
      <c r="H49" s="5">
        <v>6.1</v>
      </c>
      <c r="I49" s="6">
        <v>0.3</v>
      </c>
      <c r="J49" s="5">
        <v>170.05</v>
      </c>
      <c r="K49" s="7">
        <v>0.85</v>
      </c>
      <c r="L49" s="5">
        <v>0</v>
      </c>
      <c r="M49" s="6">
        <v>0</v>
      </c>
      <c r="N49" s="5">
        <v>0</v>
      </c>
      <c r="O49" s="6">
        <v>0</v>
      </c>
      <c r="P49" s="5">
        <v>0</v>
      </c>
      <c r="Q49" s="7">
        <v>0</v>
      </c>
      <c r="R49" s="5">
        <v>0</v>
      </c>
      <c r="S49" s="7">
        <v>0</v>
      </c>
      <c r="T49" s="8">
        <v>108</v>
      </c>
      <c r="U49" s="8">
        <v>98</v>
      </c>
      <c r="V49" s="8">
        <v>143</v>
      </c>
      <c r="W49" s="8">
        <v>148</v>
      </c>
      <c r="X49" s="8">
        <v>162</v>
      </c>
      <c r="Y49" s="8">
        <v>162</v>
      </c>
      <c r="Z49" s="9" t="s">
        <v>24</v>
      </c>
      <c r="AA49" s="9">
        <v>42</v>
      </c>
      <c r="AB49" s="9">
        <v>36</v>
      </c>
      <c r="AC49" s="9">
        <v>45</v>
      </c>
      <c r="AD49" s="9">
        <v>46</v>
      </c>
      <c r="AE49" s="9">
        <v>46</v>
      </c>
      <c r="AF49" s="9">
        <v>46</v>
      </c>
      <c r="AJ49" s="85">
        <f>VLOOKUP($C49,Hoja3!$C$5:$U$202,18,FALSE)</f>
        <v>2.3119999999999998</v>
      </c>
      <c r="AK49" s="94">
        <f t="shared" si="0"/>
        <v>0</v>
      </c>
      <c r="AL49" s="92" t="str">
        <f t="shared" si="1"/>
        <v/>
      </c>
      <c r="AM49">
        <v>0</v>
      </c>
      <c r="AN49">
        <f t="shared" si="2"/>
        <v>0</v>
      </c>
      <c r="AO49" s="88" t="e">
        <f t="shared" si="3"/>
        <v>#DIV/0!</v>
      </c>
      <c r="AP49" s="93" t="str">
        <f t="shared" si="4"/>
        <v/>
      </c>
      <c r="AQ49" s="85">
        <f>VLOOKUP($C49,Hoja3!$C$5:$W$202,21,FALSE)</f>
        <v>1.599</v>
      </c>
      <c r="AR49" s="94">
        <f t="shared" si="5"/>
        <v>0</v>
      </c>
      <c r="AS49" s="92" t="str">
        <f t="shared" si="6"/>
        <v/>
      </c>
      <c r="AT49" s="85">
        <f>VLOOKUP($C49,Hoja3!$C$5:$AB$202,26,FALSE)</f>
        <v>0.71299999999999997</v>
      </c>
      <c r="AU49" s="94">
        <f t="shared" si="7"/>
        <v>0</v>
      </c>
      <c r="AV49" s="92" t="str">
        <f t="shared" si="8"/>
        <v/>
      </c>
      <c r="AW49" s="103" t="e">
        <f t="shared" si="9"/>
        <v>#DIV/0!</v>
      </c>
      <c r="AX49" s="86" t="e">
        <f t="shared" si="11"/>
        <v>#DIV/0!</v>
      </c>
      <c r="AY49" s="92" t="str">
        <f t="shared" si="10"/>
        <v/>
      </c>
    </row>
    <row r="50" spans="1:51" x14ac:dyDescent="0.25">
      <c r="A50">
        <v>34</v>
      </c>
      <c r="B50" t="s">
        <v>23</v>
      </c>
      <c r="C50" t="s">
        <v>128</v>
      </c>
      <c r="D50" t="s">
        <v>129</v>
      </c>
      <c r="E50">
        <v>250</v>
      </c>
      <c r="F50" t="s">
        <v>559</v>
      </c>
      <c r="G50" s="5">
        <v>42201.27</v>
      </c>
      <c r="H50" s="5">
        <v>22.6</v>
      </c>
      <c r="I50" s="6">
        <v>0.54</v>
      </c>
      <c r="J50" s="5">
        <v>271.33</v>
      </c>
      <c r="K50" s="7">
        <v>0.64</v>
      </c>
      <c r="L50" s="5">
        <v>0</v>
      </c>
      <c r="M50" s="6">
        <v>0</v>
      </c>
      <c r="N50" s="5">
        <v>0</v>
      </c>
      <c r="O50" s="6">
        <v>0</v>
      </c>
      <c r="P50" s="5">
        <v>0</v>
      </c>
      <c r="Q50" s="7">
        <v>0</v>
      </c>
      <c r="R50" s="5">
        <v>0</v>
      </c>
      <c r="S50" s="7">
        <v>0</v>
      </c>
      <c r="T50" s="8">
        <v>88</v>
      </c>
      <c r="U50" s="8">
        <v>109</v>
      </c>
      <c r="V50" s="8">
        <v>145</v>
      </c>
      <c r="W50" s="8">
        <v>150</v>
      </c>
      <c r="X50" s="8">
        <v>164</v>
      </c>
      <c r="Y50" s="8">
        <v>164</v>
      </c>
      <c r="Z50" s="9" t="s">
        <v>24</v>
      </c>
      <c r="AA50" s="9">
        <v>35</v>
      </c>
      <c r="AB50" s="9">
        <v>39</v>
      </c>
      <c r="AC50" s="9">
        <v>46</v>
      </c>
      <c r="AD50" s="9">
        <v>47</v>
      </c>
      <c r="AE50" s="9">
        <v>47</v>
      </c>
      <c r="AF50" s="9">
        <v>47</v>
      </c>
      <c r="AJ50" s="85">
        <f>VLOOKUP($C50,Hoja3!$C$5:$U$202,18,FALSE)</f>
        <v>3.8029999999999999</v>
      </c>
      <c r="AK50" s="94">
        <f t="shared" si="0"/>
        <v>0</v>
      </c>
      <c r="AL50" s="92" t="str">
        <f t="shared" si="1"/>
        <v/>
      </c>
      <c r="AM50">
        <v>0</v>
      </c>
      <c r="AN50">
        <f t="shared" si="2"/>
        <v>0</v>
      </c>
      <c r="AO50" s="88" t="e">
        <f t="shared" si="3"/>
        <v>#DIV/0!</v>
      </c>
      <c r="AP50" s="93" t="str">
        <f t="shared" si="4"/>
        <v/>
      </c>
      <c r="AQ50" s="85">
        <f>VLOOKUP($C50,Hoja3!$C$5:$W$202,21,FALSE)</f>
        <v>1.4910000000000001</v>
      </c>
      <c r="AR50" s="94">
        <f t="shared" si="5"/>
        <v>0</v>
      </c>
      <c r="AS50" s="92" t="str">
        <f t="shared" si="6"/>
        <v/>
      </c>
      <c r="AT50" s="85">
        <f>VLOOKUP($C50,Hoja3!$C$5:$AB$202,26,FALSE)</f>
        <v>2.3119999999999998</v>
      </c>
      <c r="AU50" s="94">
        <f t="shared" si="7"/>
        <v>0</v>
      </c>
      <c r="AV50" s="92" t="str">
        <f t="shared" si="8"/>
        <v/>
      </c>
      <c r="AW50" s="103" t="e">
        <f t="shared" si="9"/>
        <v>#DIV/0!</v>
      </c>
      <c r="AX50" s="86" t="e">
        <f t="shared" si="11"/>
        <v>#DIV/0!</v>
      </c>
      <c r="AY50" s="92" t="str">
        <f t="shared" si="10"/>
        <v/>
      </c>
    </row>
    <row r="51" spans="1:51" x14ac:dyDescent="0.25">
      <c r="A51">
        <v>4</v>
      </c>
      <c r="B51" t="s">
        <v>23</v>
      </c>
      <c r="C51" t="s">
        <v>130</v>
      </c>
      <c r="D51" t="s">
        <v>131</v>
      </c>
      <c r="E51">
        <v>250</v>
      </c>
      <c r="F51" t="s">
        <v>530</v>
      </c>
      <c r="G51" s="5">
        <v>32574.79</v>
      </c>
      <c r="H51" s="5">
        <v>17.100000000000001</v>
      </c>
      <c r="I51" s="6">
        <v>0.52</v>
      </c>
      <c r="J51" s="5">
        <v>188.92</v>
      </c>
      <c r="K51" s="7">
        <v>0.57999999999999996</v>
      </c>
      <c r="L51" s="5">
        <v>0</v>
      </c>
      <c r="M51" s="6">
        <v>0</v>
      </c>
      <c r="N51" s="5">
        <v>0</v>
      </c>
      <c r="O51" s="6">
        <v>0</v>
      </c>
      <c r="P51" s="5">
        <v>0</v>
      </c>
      <c r="Q51" s="7">
        <v>0</v>
      </c>
      <c r="R51" s="5">
        <v>0</v>
      </c>
      <c r="S51" s="7">
        <v>0</v>
      </c>
      <c r="T51" s="8">
        <v>92</v>
      </c>
      <c r="U51" s="8">
        <v>115</v>
      </c>
      <c r="V51" s="8">
        <v>146</v>
      </c>
      <c r="W51" s="8">
        <v>151</v>
      </c>
      <c r="X51" s="8">
        <v>165</v>
      </c>
      <c r="Y51" s="8">
        <v>165</v>
      </c>
      <c r="Z51" s="9" t="s">
        <v>24</v>
      </c>
      <c r="AA51" s="9">
        <v>37</v>
      </c>
      <c r="AB51" s="9">
        <v>43</v>
      </c>
      <c r="AC51" s="9">
        <v>47</v>
      </c>
      <c r="AD51" s="9">
        <v>48</v>
      </c>
      <c r="AE51" s="9">
        <v>48</v>
      </c>
      <c r="AF51" s="9">
        <v>48</v>
      </c>
      <c r="AJ51" s="85">
        <f>VLOOKUP($C51,Hoja3!$C$5:$U$202,18,FALSE)</f>
        <v>4.008</v>
      </c>
      <c r="AK51" s="94">
        <f t="shared" si="0"/>
        <v>0</v>
      </c>
      <c r="AL51" s="92" t="str">
        <f t="shared" si="1"/>
        <v/>
      </c>
      <c r="AM51">
        <v>803292361.98247397</v>
      </c>
      <c r="AN51">
        <f t="shared" si="2"/>
        <v>803.29236198247395</v>
      </c>
      <c r="AO51" s="88" t="e">
        <f t="shared" si="3"/>
        <v>#DIV/0!</v>
      </c>
      <c r="AP51" s="93">
        <f t="shared" si="4"/>
        <v>2.1287392746768186</v>
      </c>
      <c r="AQ51" s="85">
        <f>VLOOKUP($C51,Hoja3!$C$5:$W$202,21,FALSE)</f>
        <v>2.3980000000000001</v>
      </c>
      <c r="AR51" s="94">
        <f t="shared" si="5"/>
        <v>0</v>
      </c>
      <c r="AS51" s="92" t="str">
        <f t="shared" si="6"/>
        <v/>
      </c>
      <c r="AT51" s="85">
        <f>VLOOKUP($C51,Hoja3!$C$5:$AB$202,26,FALSE)</f>
        <v>1.61</v>
      </c>
      <c r="AU51" s="94">
        <f t="shared" si="7"/>
        <v>0</v>
      </c>
      <c r="AV51" s="92" t="str">
        <f t="shared" si="8"/>
        <v/>
      </c>
      <c r="AW51" s="103" t="e">
        <f t="shared" si="9"/>
        <v>#DIV/0!</v>
      </c>
      <c r="AX51" s="86" t="e">
        <f t="shared" si="11"/>
        <v>#DIV/0!</v>
      </c>
      <c r="AY51" s="92" t="str">
        <f t="shared" si="10"/>
        <v/>
      </c>
    </row>
    <row r="52" spans="1:51" x14ac:dyDescent="0.25">
      <c r="A52">
        <v>43</v>
      </c>
      <c r="B52" t="s">
        <v>23</v>
      </c>
      <c r="C52" t="s">
        <v>132</v>
      </c>
      <c r="D52" t="s">
        <v>133</v>
      </c>
      <c r="E52">
        <v>250</v>
      </c>
      <c r="F52" t="s">
        <v>679</v>
      </c>
      <c r="G52" s="5">
        <v>872408.76</v>
      </c>
      <c r="H52" s="5">
        <v>3856.5</v>
      </c>
      <c r="I52" s="6">
        <v>4.42</v>
      </c>
      <c r="J52" s="5">
        <v>32961.26</v>
      </c>
      <c r="K52" s="7">
        <v>3.78</v>
      </c>
      <c r="L52" s="5"/>
      <c r="M52" s="6"/>
      <c r="N52" s="5"/>
      <c r="O52" s="6"/>
      <c r="P52" s="5"/>
      <c r="Q52" s="7"/>
      <c r="R52" s="5"/>
      <c r="S52" s="7"/>
      <c r="T52" s="8">
        <v>20</v>
      </c>
      <c r="U52" s="8">
        <v>45</v>
      </c>
      <c r="V52" s="8">
        <v>194</v>
      </c>
      <c r="W52" s="8">
        <v>194</v>
      </c>
      <c r="X52" s="8">
        <v>194</v>
      </c>
      <c r="Y52" s="8">
        <v>194</v>
      </c>
      <c r="Z52" s="9" t="s">
        <v>24</v>
      </c>
      <c r="AA52" s="9">
        <v>8</v>
      </c>
      <c r="AB52" s="9">
        <v>15</v>
      </c>
      <c r="AC52" s="9">
        <v>49</v>
      </c>
      <c r="AD52" s="9">
        <v>49</v>
      </c>
      <c r="AE52" s="9">
        <v>49</v>
      </c>
      <c r="AF52" s="9">
        <v>49</v>
      </c>
      <c r="AJ52" s="85">
        <f>VLOOKUP($C52,Hoja3!$C$5:$U$202,18,FALSE)</f>
        <v>9.6827400269980917</v>
      </c>
      <c r="AK52" s="94">
        <f t="shared" si="0"/>
        <v>0</v>
      </c>
      <c r="AL52" s="92" t="str">
        <f t="shared" si="1"/>
        <v/>
      </c>
      <c r="AM52" t="s">
        <v>478</v>
      </c>
      <c r="AN52">
        <f t="shared" si="2"/>
        <v>0</v>
      </c>
      <c r="AO52" s="88" t="e">
        <f t="shared" si="3"/>
        <v>#DIV/0!</v>
      </c>
      <c r="AP52" s="93" t="str">
        <f t="shared" si="4"/>
        <v/>
      </c>
      <c r="AQ52" s="85">
        <f>VLOOKUP($C52,Hoja3!$C$5:$W$202,21,FALSE)</f>
        <v>3.3179723502304146</v>
      </c>
      <c r="AR52" s="94">
        <f t="shared" si="5"/>
        <v>0</v>
      </c>
      <c r="AS52" s="92" t="str">
        <f t="shared" si="6"/>
        <v/>
      </c>
      <c r="AT52" s="85">
        <f>VLOOKUP($C52,Hoja3!$C$5:$AB$202,26,FALSE)</f>
        <v>6.3647676767676771</v>
      </c>
      <c r="AU52" s="94">
        <f t="shared" si="7"/>
        <v>0</v>
      </c>
      <c r="AV52" s="92" t="str">
        <f t="shared" si="8"/>
        <v/>
      </c>
      <c r="AW52" s="103" t="e">
        <f t="shared" si="9"/>
        <v>#DIV/0!</v>
      </c>
      <c r="AX52" s="86" t="e">
        <f t="shared" si="11"/>
        <v>#DIV/0!</v>
      </c>
      <c r="AY52" s="92" t="str">
        <f t="shared" si="10"/>
        <v/>
      </c>
    </row>
    <row r="53" spans="1:51" x14ac:dyDescent="0.25">
      <c r="A53">
        <v>31</v>
      </c>
      <c r="B53" t="s">
        <v>23</v>
      </c>
      <c r="C53" t="s">
        <v>134</v>
      </c>
      <c r="D53" t="s">
        <v>135</v>
      </c>
      <c r="E53">
        <v>250</v>
      </c>
      <c r="F53" t="s">
        <v>557</v>
      </c>
      <c r="G53" s="5">
        <v>20571.810000000001</v>
      </c>
      <c r="H53" s="5">
        <v>39.700000000000003</v>
      </c>
      <c r="I53" s="6">
        <v>1.93</v>
      </c>
      <c r="J53" s="5">
        <v>660.3</v>
      </c>
      <c r="K53" s="7">
        <v>3.21</v>
      </c>
      <c r="L53" s="5"/>
      <c r="M53" s="6"/>
      <c r="N53" s="5"/>
      <c r="O53" s="6"/>
      <c r="P53" s="5"/>
      <c r="Q53" s="7"/>
      <c r="R53" s="5"/>
      <c r="S53" s="7"/>
      <c r="T53" s="8">
        <v>48</v>
      </c>
      <c r="U53" s="8">
        <v>52</v>
      </c>
      <c r="V53" s="8">
        <v>195</v>
      </c>
      <c r="W53" s="8">
        <v>195</v>
      </c>
      <c r="X53" s="8">
        <v>195</v>
      </c>
      <c r="Y53" s="8">
        <v>195</v>
      </c>
      <c r="Z53" s="9" t="s">
        <v>24</v>
      </c>
      <c r="AA53" s="9">
        <v>20</v>
      </c>
      <c r="AB53" s="9">
        <v>21</v>
      </c>
      <c r="AC53" s="9">
        <v>50</v>
      </c>
      <c r="AD53" s="9">
        <v>50</v>
      </c>
      <c r="AE53" s="9">
        <v>50</v>
      </c>
      <c r="AF53" s="9">
        <v>50</v>
      </c>
      <c r="AJ53" s="85">
        <f>VLOOKUP($C53,Hoja3!$C$5:$U$202,18,FALSE)</f>
        <v>0.94099999999999995</v>
      </c>
      <c r="AK53" s="94">
        <f t="shared" si="0"/>
        <v>0</v>
      </c>
      <c r="AL53" s="92" t="str">
        <f t="shared" si="1"/>
        <v/>
      </c>
      <c r="AM53">
        <v>0</v>
      </c>
      <c r="AN53">
        <f t="shared" si="2"/>
        <v>0</v>
      </c>
      <c r="AO53" s="88" t="e">
        <f t="shared" si="3"/>
        <v>#DIV/0!</v>
      </c>
      <c r="AP53" s="93" t="str">
        <f t="shared" si="4"/>
        <v/>
      </c>
      <c r="AQ53" s="85">
        <f>VLOOKUP($C53,Hoja3!$C$5:$W$202,21,FALSE)</f>
        <v>0.24099999999999999</v>
      </c>
      <c r="AR53" s="94">
        <f t="shared" si="5"/>
        <v>0</v>
      </c>
      <c r="AS53" s="92" t="str">
        <f t="shared" si="6"/>
        <v/>
      </c>
      <c r="AT53" s="85">
        <f>VLOOKUP($C53,Hoja3!$C$5:$AB$202,26,FALSE)</f>
        <v>0.7</v>
      </c>
      <c r="AU53" s="94">
        <f t="shared" si="7"/>
        <v>0</v>
      </c>
      <c r="AV53" s="92" t="str">
        <f t="shared" si="8"/>
        <v/>
      </c>
      <c r="AW53" s="103" t="e">
        <f t="shared" si="9"/>
        <v>#DIV/0!</v>
      </c>
      <c r="AX53" s="86" t="e">
        <f t="shared" si="11"/>
        <v>#DIV/0!</v>
      </c>
      <c r="AY53" s="92" t="str">
        <f t="shared" si="10"/>
        <v/>
      </c>
    </row>
    <row r="54" spans="1:51" x14ac:dyDescent="0.25">
      <c r="A54">
        <v>11</v>
      </c>
      <c r="B54" t="s">
        <v>23</v>
      </c>
      <c r="C54" t="s">
        <v>136</v>
      </c>
      <c r="D54" t="s">
        <v>137</v>
      </c>
      <c r="E54">
        <v>250</v>
      </c>
      <c r="F54" t="s">
        <v>678</v>
      </c>
      <c r="G54" s="5">
        <v>27936.43</v>
      </c>
      <c r="H54" s="5">
        <v>5</v>
      </c>
      <c r="I54" s="6">
        <v>0.18</v>
      </c>
      <c r="J54" s="5">
        <v>180.35</v>
      </c>
      <c r="K54" s="7">
        <v>0.65</v>
      </c>
      <c r="L54" s="5"/>
      <c r="M54" s="6"/>
      <c r="N54" s="5"/>
      <c r="O54" s="6"/>
      <c r="P54" s="5"/>
      <c r="Q54" s="7"/>
      <c r="R54" s="5"/>
      <c r="S54" s="7"/>
      <c r="T54" s="8">
        <v>120</v>
      </c>
      <c r="U54" s="8">
        <v>108</v>
      </c>
      <c r="V54" s="8">
        <v>200</v>
      </c>
      <c r="W54" s="8">
        <v>200</v>
      </c>
      <c r="X54" s="8">
        <v>200</v>
      </c>
      <c r="Y54" s="8">
        <v>200</v>
      </c>
      <c r="Z54" s="9" t="s">
        <v>24</v>
      </c>
      <c r="AA54" s="9">
        <v>45</v>
      </c>
      <c r="AB54" s="9">
        <v>38</v>
      </c>
      <c r="AC54" s="9">
        <v>51</v>
      </c>
      <c r="AD54" s="9">
        <v>51</v>
      </c>
      <c r="AE54" s="9">
        <v>51</v>
      </c>
      <c r="AF54" s="9">
        <v>51</v>
      </c>
      <c r="AJ54" s="85" t="e">
        <f>VLOOKUP($C54,Hoja3!$C$5:$U$202,18,FALSE)</f>
        <v>#N/A</v>
      </c>
      <c r="AK54" s="94">
        <f t="shared" si="0"/>
        <v>0</v>
      </c>
      <c r="AL54" s="92" t="str">
        <f t="shared" si="1"/>
        <v/>
      </c>
      <c r="AM54">
        <v>0</v>
      </c>
      <c r="AN54">
        <f t="shared" si="2"/>
        <v>0</v>
      </c>
      <c r="AO54" s="88" t="e">
        <f t="shared" si="3"/>
        <v>#DIV/0!</v>
      </c>
      <c r="AP54" s="93" t="str">
        <f t="shared" si="4"/>
        <v/>
      </c>
      <c r="AQ54" s="85" t="e">
        <f>VLOOKUP($C54,Hoja3!$C$5:$W$202,21,FALSE)</f>
        <v>#N/A</v>
      </c>
      <c r="AR54" s="94">
        <f t="shared" si="5"/>
        <v>0</v>
      </c>
      <c r="AS54" s="92" t="str">
        <f t="shared" si="6"/>
        <v/>
      </c>
      <c r="AT54" s="85" t="e">
        <f>VLOOKUP($C54,Hoja3!$C$5:$AB$202,26,FALSE)</f>
        <v>#N/A</v>
      </c>
      <c r="AU54" s="94">
        <f t="shared" si="7"/>
        <v>0</v>
      </c>
      <c r="AV54" s="92" t="str">
        <f t="shared" si="8"/>
        <v/>
      </c>
      <c r="AW54" s="103" t="e">
        <f t="shared" si="9"/>
        <v>#DIV/0!</v>
      </c>
      <c r="AX54" s="86" t="e">
        <f t="shared" si="11"/>
        <v>#DIV/0!</v>
      </c>
      <c r="AY54" s="92" t="str">
        <f t="shared" si="10"/>
        <v/>
      </c>
    </row>
    <row r="55" spans="1:51" x14ac:dyDescent="0.25">
      <c r="A55">
        <v>38</v>
      </c>
      <c r="B55" t="s">
        <v>23</v>
      </c>
      <c r="C55" t="s">
        <v>138</v>
      </c>
      <c r="D55" t="s">
        <v>139</v>
      </c>
      <c r="E55">
        <v>250</v>
      </c>
      <c r="F55" t="s">
        <v>562</v>
      </c>
      <c r="G55" s="5">
        <v>113981</v>
      </c>
      <c r="H55" s="5">
        <v>63.7</v>
      </c>
      <c r="I55" s="6">
        <v>0.56000000000000005</v>
      </c>
      <c r="J55" s="5">
        <v>660.67</v>
      </c>
      <c r="K55" s="7">
        <v>0.57999999999999996</v>
      </c>
      <c r="L55" s="5"/>
      <c r="M55" s="6"/>
      <c r="N55" s="5"/>
      <c r="O55" s="6"/>
      <c r="P55" s="5"/>
      <c r="Q55" s="7"/>
      <c r="R55" s="5"/>
      <c r="S55" s="7"/>
      <c r="T55" s="8">
        <v>86</v>
      </c>
      <c r="U55" s="8">
        <v>114</v>
      </c>
      <c r="V55" s="8">
        <v>201</v>
      </c>
      <c r="W55" s="8">
        <v>201</v>
      </c>
      <c r="X55" s="8">
        <v>201</v>
      </c>
      <c r="Y55" s="8">
        <v>201</v>
      </c>
      <c r="Z55" s="9" t="s">
        <v>24</v>
      </c>
      <c r="AA55" s="9">
        <v>34</v>
      </c>
      <c r="AB55" s="9">
        <v>42</v>
      </c>
      <c r="AC55" s="9">
        <v>52</v>
      </c>
      <c r="AD55" s="9">
        <v>52</v>
      </c>
      <c r="AE55" s="9">
        <v>52</v>
      </c>
      <c r="AF55" s="9">
        <v>52</v>
      </c>
      <c r="AJ55" s="85">
        <f>VLOOKUP($C55,Hoja3!$C$5:$U$202,18,FALSE)</f>
        <v>1.7410000000000001</v>
      </c>
      <c r="AK55" s="94">
        <f t="shared" si="0"/>
        <v>0</v>
      </c>
      <c r="AL55" s="92" t="str">
        <f t="shared" si="1"/>
        <v/>
      </c>
      <c r="AM55" t="s">
        <v>478</v>
      </c>
      <c r="AN55">
        <f t="shared" si="2"/>
        <v>0</v>
      </c>
      <c r="AO55" s="88" t="e">
        <f t="shared" si="3"/>
        <v>#DIV/0!</v>
      </c>
      <c r="AP55" s="93" t="str">
        <f t="shared" si="4"/>
        <v/>
      </c>
      <c r="AQ55" s="85">
        <f>VLOOKUP($C55,Hoja3!$C$5:$W$202,21,FALSE)</f>
        <v>1.526</v>
      </c>
      <c r="AR55" s="94">
        <f t="shared" si="5"/>
        <v>0</v>
      </c>
      <c r="AS55" s="92" t="str">
        <f t="shared" si="6"/>
        <v/>
      </c>
      <c r="AT55" s="85">
        <f>VLOOKUP($C55,Hoja3!$C$5:$AB$202,26,FALSE)</f>
        <v>0.215</v>
      </c>
      <c r="AU55" s="94">
        <f t="shared" si="7"/>
        <v>0</v>
      </c>
      <c r="AV55" s="92" t="str">
        <f t="shared" si="8"/>
        <v/>
      </c>
      <c r="AW55" s="103" t="e">
        <f t="shared" si="9"/>
        <v>#DIV/0!</v>
      </c>
      <c r="AX55" s="86" t="e">
        <f t="shared" si="11"/>
        <v>#DIV/0!</v>
      </c>
      <c r="AY55" s="92" t="str">
        <f t="shared" si="10"/>
        <v/>
      </c>
    </row>
    <row r="56" spans="1:51" x14ac:dyDescent="0.25">
      <c r="A56">
        <v>68</v>
      </c>
      <c r="B56" t="s">
        <v>27</v>
      </c>
      <c r="C56" t="s">
        <v>140</v>
      </c>
      <c r="D56" t="s">
        <v>141</v>
      </c>
      <c r="E56">
        <v>250</v>
      </c>
      <c r="F56" t="s">
        <v>592</v>
      </c>
      <c r="G56" s="5">
        <v>642888</v>
      </c>
      <c r="H56" s="5">
        <v>1732.3</v>
      </c>
      <c r="I56" s="6">
        <v>2.69</v>
      </c>
      <c r="J56" s="5">
        <v>20094.68</v>
      </c>
      <c r="K56" s="7">
        <v>3.13</v>
      </c>
      <c r="L56" s="5">
        <v>327810.7</v>
      </c>
      <c r="M56" s="6">
        <v>5.28</v>
      </c>
      <c r="N56" s="5">
        <v>54736.11</v>
      </c>
      <c r="O56" s="6">
        <v>31.65</v>
      </c>
      <c r="P56" s="5">
        <v>301083.2</v>
      </c>
      <c r="Q56" s="7">
        <v>6.67</v>
      </c>
      <c r="R56" s="5">
        <v>292874.3</v>
      </c>
      <c r="S56" s="7">
        <v>6.86</v>
      </c>
      <c r="T56" s="8">
        <v>36</v>
      </c>
      <c r="U56" s="8">
        <v>53</v>
      </c>
      <c r="V56" s="8">
        <v>14</v>
      </c>
      <c r="W56" s="8">
        <v>13</v>
      </c>
      <c r="X56" s="8">
        <v>21</v>
      </c>
      <c r="Y56" s="8">
        <v>21</v>
      </c>
      <c r="Z56" s="9" t="s">
        <v>28</v>
      </c>
      <c r="AA56" s="9">
        <v>2</v>
      </c>
      <c r="AB56" s="9">
        <v>3</v>
      </c>
      <c r="AC56" s="9">
        <v>1</v>
      </c>
      <c r="AD56" s="9">
        <v>1</v>
      </c>
      <c r="AE56" s="9">
        <v>1</v>
      </c>
      <c r="AF56" s="9">
        <v>1</v>
      </c>
      <c r="AJ56" s="85">
        <f>VLOOKUP($C56,Hoja3!$C$5:$U$202,18,FALSE)</f>
        <v>24.407</v>
      </c>
      <c r="AK56" s="94">
        <f t="shared" si="0"/>
        <v>73485.376624000011</v>
      </c>
      <c r="AL56" s="92">
        <f t="shared" si="1"/>
        <v>2.3573397587163458</v>
      </c>
      <c r="AM56">
        <v>8128551601.0435104</v>
      </c>
      <c r="AN56">
        <f t="shared" si="2"/>
        <v>8128.5516010435103</v>
      </c>
      <c r="AO56" s="85">
        <f t="shared" si="3"/>
        <v>2.6997692335684986</v>
      </c>
      <c r="AP56" s="93">
        <f t="shared" si="4"/>
        <v>21.311299786515647</v>
      </c>
      <c r="AQ56" s="85">
        <f>VLOOKUP($C56,Hoja3!$C$5:$W$202,21,FALSE)</f>
        <v>5.5410236097931289</v>
      </c>
      <c r="AR56" s="94">
        <f t="shared" si="5"/>
        <v>16683.091197120666</v>
      </c>
      <c r="AS56" s="92">
        <f t="shared" si="6"/>
        <v>10.383567286972438</v>
      </c>
      <c r="AT56" s="85">
        <f>VLOOKUP($C56,Hoja3!$C$5:$AB$202,26,FALSE)</f>
        <v>18.865976390206871</v>
      </c>
      <c r="AU56" s="94">
        <f t="shared" si="7"/>
        <v>56802.285426879338</v>
      </c>
      <c r="AV56" s="92">
        <f t="shared" si="8"/>
        <v>3.0497012346976105</v>
      </c>
      <c r="AW56" s="103">
        <f t="shared" si="9"/>
        <v>24.407896685445611</v>
      </c>
      <c r="AX56" s="86">
        <f t="shared" si="11"/>
        <v>73488.076393233583</v>
      </c>
      <c r="AY56" s="92">
        <f t="shared" si="10"/>
        <v>2.3572531559140137</v>
      </c>
    </row>
    <row r="57" spans="1:51" x14ac:dyDescent="0.25">
      <c r="A57">
        <v>70</v>
      </c>
      <c r="B57" t="s">
        <v>27</v>
      </c>
      <c r="C57" t="s">
        <v>142</v>
      </c>
      <c r="D57" t="s">
        <v>143</v>
      </c>
      <c r="E57">
        <v>250</v>
      </c>
      <c r="F57" t="s">
        <v>594</v>
      </c>
      <c r="G57" s="5">
        <v>25742.12</v>
      </c>
      <c r="H57" s="5">
        <v>13.7</v>
      </c>
      <c r="I57" s="6">
        <v>0.53</v>
      </c>
      <c r="J57" s="5">
        <v>601.62</v>
      </c>
      <c r="K57" s="7">
        <v>2.34</v>
      </c>
      <c r="L57" s="5">
        <v>11312.5</v>
      </c>
      <c r="M57" s="6">
        <v>1.21</v>
      </c>
      <c r="N57" s="5">
        <v>3260.9</v>
      </c>
      <c r="O57" s="6">
        <v>4.2</v>
      </c>
      <c r="P57" s="5">
        <v>12574.31</v>
      </c>
      <c r="Q57" s="7">
        <v>4.78</v>
      </c>
      <c r="R57" s="5">
        <v>9974.9879999999994</v>
      </c>
      <c r="S57" s="7">
        <v>6.03</v>
      </c>
      <c r="T57" s="8">
        <v>89</v>
      </c>
      <c r="U57" s="8">
        <v>70</v>
      </c>
      <c r="V57" s="8">
        <v>47</v>
      </c>
      <c r="W57" s="8">
        <v>51</v>
      </c>
      <c r="X57" s="8">
        <v>31</v>
      </c>
      <c r="Y57" s="8">
        <v>23</v>
      </c>
      <c r="Z57" s="9" t="s">
        <v>28</v>
      </c>
      <c r="AA57" s="9">
        <v>13</v>
      </c>
      <c r="AB57" s="9">
        <v>9</v>
      </c>
      <c r="AC57" s="9">
        <v>4</v>
      </c>
      <c r="AD57" s="9">
        <v>7</v>
      </c>
      <c r="AE57" s="9">
        <v>2</v>
      </c>
      <c r="AF57" s="9">
        <v>2</v>
      </c>
      <c r="AJ57" s="85">
        <f>VLOOKUP($C57,Hoja3!$C$5:$U$202,18,FALSE)</f>
        <v>18.062999999999999</v>
      </c>
      <c r="AK57" s="94">
        <f t="shared" si="0"/>
        <v>2271.2976153</v>
      </c>
      <c r="AL57" s="92">
        <f t="shared" si="1"/>
        <v>0.60317942957864912</v>
      </c>
      <c r="AM57">
        <v>1043684518.8246</v>
      </c>
      <c r="AN57">
        <f t="shared" si="2"/>
        <v>1043.6845188246</v>
      </c>
      <c r="AO57" s="85">
        <f t="shared" si="3"/>
        <v>8.3001335168657366</v>
      </c>
      <c r="AP57" s="93">
        <f t="shared" si="4"/>
        <v>1.3126572017594909</v>
      </c>
      <c r="AQ57" s="85">
        <f>VLOOKUP($C57,Hoja3!$C$5:$W$202,21,FALSE)</f>
        <v>7.1185618850336603</v>
      </c>
      <c r="AR57" s="94">
        <f t="shared" si="5"/>
        <v>895.11003896597595</v>
      </c>
      <c r="AS57" s="92">
        <f t="shared" si="6"/>
        <v>1.5305380795221704</v>
      </c>
      <c r="AT57" s="85">
        <f>VLOOKUP($C57,Hoja3!$C$5:$AB$202,26,FALSE)</f>
        <v>10.944438114966339</v>
      </c>
      <c r="AU57" s="94">
        <f t="shared" si="7"/>
        <v>1376.1875763340236</v>
      </c>
      <c r="AV57" s="92">
        <f t="shared" si="8"/>
        <v>0.9955038277917706</v>
      </c>
      <c r="AW57" s="103">
        <f t="shared" si="9"/>
        <v>18.129008659853827</v>
      </c>
      <c r="AX57" s="86">
        <f t="shared" si="11"/>
        <v>2279.5977488168655</v>
      </c>
      <c r="AY57" s="92">
        <f t="shared" si="10"/>
        <v>0.60098322202285204</v>
      </c>
    </row>
    <row r="58" spans="1:51" x14ac:dyDescent="0.25">
      <c r="A58">
        <v>53</v>
      </c>
      <c r="B58" t="s">
        <v>27</v>
      </c>
      <c r="C58" t="s">
        <v>144</v>
      </c>
      <c r="D58" t="s">
        <v>145</v>
      </c>
      <c r="E58">
        <v>250</v>
      </c>
      <c r="F58" t="s">
        <v>575</v>
      </c>
      <c r="G58" s="5">
        <v>13964</v>
      </c>
      <c r="H58" s="5">
        <v>14.4</v>
      </c>
      <c r="I58" s="6">
        <v>1.03</v>
      </c>
      <c r="J58" s="5">
        <v>378.12</v>
      </c>
      <c r="K58" s="7">
        <v>2.71</v>
      </c>
      <c r="L58" s="5">
        <v>14376.73</v>
      </c>
      <c r="M58" s="6">
        <v>1</v>
      </c>
      <c r="N58" s="5">
        <v>952.44370000000004</v>
      </c>
      <c r="O58" s="6">
        <v>15.12</v>
      </c>
      <c r="P58" s="5">
        <v>11786.1</v>
      </c>
      <c r="Q58" s="7">
        <v>3.21</v>
      </c>
      <c r="R58" s="5">
        <v>11681.55</v>
      </c>
      <c r="S58" s="7">
        <v>3.24</v>
      </c>
      <c r="T58" s="8">
        <v>61</v>
      </c>
      <c r="U58" s="8">
        <v>61</v>
      </c>
      <c r="V58" s="8">
        <v>51</v>
      </c>
      <c r="W58" s="8">
        <v>30</v>
      </c>
      <c r="X58" s="8">
        <v>46</v>
      </c>
      <c r="Y58" s="8">
        <v>45</v>
      </c>
      <c r="Z58" s="9" t="s">
        <v>28</v>
      </c>
      <c r="AA58" s="9">
        <v>4</v>
      </c>
      <c r="AB58" s="9">
        <v>6</v>
      </c>
      <c r="AC58" s="9">
        <v>5</v>
      </c>
      <c r="AD58" s="9">
        <v>2</v>
      </c>
      <c r="AE58" s="9">
        <v>3</v>
      </c>
      <c r="AF58" s="9">
        <v>3</v>
      </c>
      <c r="AJ58" s="85">
        <f>VLOOKUP($C58,Hoja3!$C$5:$U$202,18,FALSE)</f>
        <v>10.829000000000001</v>
      </c>
      <c r="AK58" s="94">
        <f t="shared" si="0"/>
        <v>1276.316769</v>
      </c>
      <c r="AL58" s="92">
        <f t="shared" si="1"/>
        <v>1.12824655679189</v>
      </c>
      <c r="AM58">
        <v>354872844.63637</v>
      </c>
      <c r="AN58">
        <f t="shared" si="2"/>
        <v>354.87284463637002</v>
      </c>
      <c r="AO58" s="85">
        <f t="shared" si="3"/>
        <v>3.0109437781485817</v>
      </c>
      <c r="AP58" s="93">
        <f t="shared" si="4"/>
        <v>4.0577914646456952</v>
      </c>
      <c r="AQ58" s="85">
        <f>VLOOKUP($C58,Hoja3!$C$5:$W$202,21,FALSE)</f>
        <v>2.6789999999999998</v>
      </c>
      <c r="AR58" s="94">
        <f t="shared" si="5"/>
        <v>315.749619</v>
      </c>
      <c r="AS58" s="92">
        <f t="shared" si="6"/>
        <v>4.5605755742812155</v>
      </c>
      <c r="AT58" s="85">
        <f>VLOOKUP($C58,Hoja3!$C$5:$AB$202,26,FALSE)</f>
        <v>8.15</v>
      </c>
      <c r="AU58" s="94">
        <f t="shared" si="7"/>
        <v>960.56715000000008</v>
      </c>
      <c r="AV58" s="92">
        <f t="shared" si="8"/>
        <v>1.4991143513496166</v>
      </c>
      <c r="AW58" s="103">
        <f t="shared" si="9"/>
        <v>10.854546565684565</v>
      </c>
      <c r="AX58" s="86">
        <f t="shared" si="11"/>
        <v>1279.3277127781487</v>
      </c>
      <c r="AY58" s="92">
        <f t="shared" si="10"/>
        <v>1.1255911879474105</v>
      </c>
    </row>
    <row r="59" spans="1:51" x14ac:dyDescent="0.25">
      <c r="A59">
        <v>58</v>
      </c>
      <c r="B59" t="s">
        <v>27</v>
      </c>
      <c r="C59" t="s">
        <v>146</v>
      </c>
      <c r="D59" t="s">
        <v>147</v>
      </c>
      <c r="E59">
        <v>250</v>
      </c>
      <c r="F59" t="s">
        <v>581</v>
      </c>
      <c r="G59" s="5">
        <v>70023</v>
      </c>
      <c r="H59" s="5">
        <v>112.2</v>
      </c>
      <c r="I59" s="6">
        <v>1.6</v>
      </c>
      <c r="J59" s="5">
        <v>1425.69</v>
      </c>
      <c r="K59" s="7">
        <v>2.04</v>
      </c>
      <c r="L59" s="5">
        <v>48622.47</v>
      </c>
      <c r="M59" s="6">
        <v>2.31</v>
      </c>
      <c r="N59" s="5">
        <v>7539.3050000000003</v>
      </c>
      <c r="O59" s="6">
        <v>14.88</v>
      </c>
      <c r="P59" s="5">
        <v>47714.49</v>
      </c>
      <c r="Q59" s="7">
        <v>2.99</v>
      </c>
      <c r="R59" s="5">
        <v>46025.47</v>
      </c>
      <c r="S59" s="7">
        <v>3.1</v>
      </c>
      <c r="T59" s="8">
        <v>51</v>
      </c>
      <c r="U59" s="8">
        <v>75</v>
      </c>
      <c r="V59" s="8">
        <v>30</v>
      </c>
      <c r="W59" s="8">
        <v>31</v>
      </c>
      <c r="X59" s="8">
        <v>49</v>
      </c>
      <c r="Y59" s="8">
        <v>47</v>
      </c>
      <c r="Z59" s="9" t="s">
        <v>28</v>
      </c>
      <c r="AA59" s="9">
        <v>3</v>
      </c>
      <c r="AB59" s="9">
        <v>10</v>
      </c>
      <c r="AC59" s="9">
        <v>2</v>
      </c>
      <c r="AD59" s="9">
        <v>3</v>
      </c>
      <c r="AE59" s="9">
        <v>4</v>
      </c>
      <c r="AF59" s="9">
        <v>4</v>
      </c>
      <c r="AJ59" s="85">
        <f>VLOOKUP($C59,Hoja3!$C$5:$U$202,18,FALSE)</f>
        <v>17.195</v>
      </c>
      <c r="AK59" s="94">
        <f t="shared" si="0"/>
        <v>8204.5065555000001</v>
      </c>
      <c r="AL59" s="92">
        <f t="shared" si="1"/>
        <v>1.36754110976711</v>
      </c>
      <c r="AM59">
        <v>1991930817.05567</v>
      </c>
      <c r="AN59">
        <f t="shared" si="2"/>
        <v>1991.9308170556701</v>
      </c>
      <c r="AO59" s="85">
        <f t="shared" si="3"/>
        <v>4.1746874315447364</v>
      </c>
      <c r="AP59" s="93">
        <f t="shared" si="4"/>
        <v>5.632725747264959</v>
      </c>
      <c r="AQ59" s="85">
        <f>VLOOKUP($C59,Hoja3!$C$5:$W$202,21,FALSE)</f>
        <v>4.3120000000000003</v>
      </c>
      <c r="AR59" s="94">
        <f t="shared" si="5"/>
        <v>2057.4488088000003</v>
      </c>
      <c r="AS59" s="92">
        <f t="shared" si="6"/>
        <v>5.4533556081738075</v>
      </c>
      <c r="AT59" s="85">
        <f>VLOOKUP($C59,Hoja3!$C$5:$AB$202,26,FALSE)</f>
        <v>12.882999999999999</v>
      </c>
      <c r="AU59" s="94">
        <f t="shared" si="7"/>
        <v>6147.0577466999994</v>
      </c>
      <c r="AV59" s="92">
        <f t="shared" si="8"/>
        <v>1.8252634776407251</v>
      </c>
      <c r="AW59" s="103">
        <f t="shared" si="9"/>
        <v>17.203749307456803</v>
      </c>
      <c r="AX59" s="86">
        <f t="shared" si="11"/>
        <v>8208.6812429315451</v>
      </c>
      <c r="AY59" s="92">
        <f t="shared" si="10"/>
        <v>1.3668456196495005</v>
      </c>
    </row>
    <row r="60" spans="1:51" x14ac:dyDescent="0.25">
      <c r="A60">
        <v>89</v>
      </c>
      <c r="B60" t="s">
        <v>27</v>
      </c>
      <c r="C60" t="s">
        <v>148</v>
      </c>
      <c r="D60" t="s">
        <v>149</v>
      </c>
      <c r="E60">
        <v>250</v>
      </c>
      <c r="F60" t="s">
        <v>613</v>
      </c>
      <c r="G60" s="5">
        <v>36896</v>
      </c>
      <c r="H60" s="5">
        <v>34</v>
      </c>
      <c r="I60" s="6">
        <v>0.92</v>
      </c>
      <c r="J60" s="5">
        <v>1311.3</v>
      </c>
      <c r="K60" s="7">
        <v>3.55</v>
      </c>
      <c r="L60" s="5">
        <v>46643.46</v>
      </c>
      <c r="M60" s="6">
        <v>0.73</v>
      </c>
      <c r="N60" s="5">
        <v>9751.59</v>
      </c>
      <c r="O60" s="6">
        <v>3.49</v>
      </c>
      <c r="P60" s="5">
        <v>46908.33</v>
      </c>
      <c r="Q60" s="7">
        <v>2.8</v>
      </c>
      <c r="R60" s="5">
        <v>46216.800000000003</v>
      </c>
      <c r="S60" s="7">
        <v>2.84</v>
      </c>
      <c r="T60" s="8">
        <v>68</v>
      </c>
      <c r="U60" s="8">
        <v>48</v>
      </c>
      <c r="V60" s="8">
        <v>61</v>
      </c>
      <c r="W60" s="8">
        <v>54</v>
      </c>
      <c r="X60" s="8">
        <v>50</v>
      </c>
      <c r="Y60" s="8">
        <v>48</v>
      </c>
      <c r="Z60" s="9" t="s">
        <v>28</v>
      </c>
      <c r="AA60" s="9">
        <v>7</v>
      </c>
      <c r="AB60" s="9">
        <v>2</v>
      </c>
      <c r="AC60" s="9">
        <v>8</v>
      </c>
      <c r="AD60" s="9">
        <v>9</v>
      </c>
      <c r="AE60" s="9">
        <v>5</v>
      </c>
      <c r="AF60" s="9">
        <v>5</v>
      </c>
      <c r="AJ60" s="85">
        <f>VLOOKUP($C60,Hoja3!$C$5:$U$202,18,FALSE)</f>
        <v>23.742000000000001</v>
      </c>
      <c r="AK60" s="94">
        <f t="shared" si="0"/>
        <v>11136.975708600001</v>
      </c>
      <c r="AL60" s="92">
        <f t="shared" si="1"/>
        <v>0.30528934326169999</v>
      </c>
      <c r="AM60" t="s">
        <v>478</v>
      </c>
      <c r="AN60">
        <f t="shared" si="2"/>
        <v>0</v>
      </c>
      <c r="AO60" s="85">
        <f t="shared" si="3"/>
        <v>0</v>
      </c>
      <c r="AP60" s="93" t="str">
        <f t="shared" si="4"/>
        <v/>
      </c>
      <c r="AQ60" s="85">
        <f>VLOOKUP($C60,Hoja3!$C$5:$W$202,21,FALSE)</f>
        <v>6.3238552204176344</v>
      </c>
      <c r="AR60" s="94">
        <f t="shared" si="5"/>
        <v>2966.4148755157312</v>
      </c>
      <c r="AS60" s="92">
        <f t="shared" si="6"/>
        <v>1.1461646946497621</v>
      </c>
      <c r="AT60" s="85">
        <f>VLOOKUP($C60,Hoja3!$C$5:$AB$202,26,FALSE)</f>
        <v>17.418144779582367</v>
      </c>
      <c r="AU60" s="94">
        <f t="shared" si="7"/>
        <v>8170.5608330842688</v>
      </c>
      <c r="AV60" s="92">
        <f t="shared" si="8"/>
        <v>0.41612810545791495</v>
      </c>
      <c r="AW60" s="103">
        <f t="shared" si="9"/>
        <v>23.742000000000001</v>
      </c>
      <c r="AX60" s="86">
        <f t="shared" si="11"/>
        <v>11136.975708600001</v>
      </c>
      <c r="AY60" s="92">
        <f t="shared" si="10"/>
        <v>0.30528934326169999</v>
      </c>
    </row>
    <row r="61" spans="1:51" x14ac:dyDescent="0.25">
      <c r="A61">
        <v>72</v>
      </c>
      <c r="B61" t="s">
        <v>27</v>
      </c>
      <c r="C61" t="s">
        <v>150</v>
      </c>
      <c r="D61" t="s">
        <v>151</v>
      </c>
      <c r="E61">
        <v>250</v>
      </c>
      <c r="F61" t="s">
        <v>596</v>
      </c>
      <c r="G61" s="5">
        <v>3701619</v>
      </c>
      <c r="H61" s="5">
        <v>3794.7</v>
      </c>
      <c r="I61" s="6">
        <v>1.03</v>
      </c>
      <c r="J61" s="5">
        <v>54248</v>
      </c>
      <c r="K61" s="7">
        <v>1.47</v>
      </c>
      <c r="L61" s="5">
        <v>2087749</v>
      </c>
      <c r="M61" s="6">
        <v>1.82</v>
      </c>
      <c r="N61" s="5">
        <v>435241.1</v>
      </c>
      <c r="O61" s="6">
        <v>8.7200000000000006</v>
      </c>
      <c r="P61" s="5">
        <v>2051412</v>
      </c>
      <c r="Q61" s="7">
        <v>2.64</v>
      </c>
      <c r="R61" s="5">
        <v>2023916</v>
      </c>
      <c r="S61" s="7">
        <v>2.68</v>
      </c>
      <c r="T61" s="8">
        <v>62</v>
      </c>
      <c r="U61" s="8">
        <v>84</v>
      </c>
      <c r="V61" s="8">
        <v>34</v>
      </c>
      <c r="W61" s="8">
        <v>39</v>
      </c>
      <c r="X61" s="8">
        <v>53</v>
      </c>
      <c r="Y61" s="8">
        <v>50</v>
      </c>
      <c r="Z61" s="9" t="s">
        <v>28</v>
      </c>
      <c r="AA61" s="9">
        <v>5</v>
      </c>
      <c r="AB61" s="9">
        <v>12</v>
      </c>
      <c r="AC61" s="9">
        <v>3</v>
      </c>
      <c r="AD61" s="9">
        <v>4</v>
      </c>
      <c r="AE61" s="9">
        <v>6</v>
      </c>
      <c r="AF61" s="9">
        <v>6</v>
      </c>
      <c r="AJ61" s="85">
        <f>VLOOKUP($C61,Hoja3!$C$5:$U$202,18,FALSE)</f>
        <v>27.495000000000001</v>
      </c>
      <c r="AK61" s="94">
        <f t="shared" si="0"/>
        <v>564035.72940000007</v>
      </c>
      <c r="AL61" s="92">
        <f t="shared" si="1"/>
        <v>0.67277652854308689</v>
      </c>
      <c r="AM61">
        <v>85484265582.339203</v>
      </c>
      <c r="AN61">
        <f t="shared" si="2"/>
        <v>85484.265582339198</v>
      </c>
      <c r="AO61" s="85">
        <f t="shared" si="3"/>
        <v>4.1670939617365601</v>
      </c>
      <c r="AP61" s="93">
        <f t="shared" si="4"/>
        <v>4.4390625270622595</v>
      </c>
      <c r="AQ61" s="85">
        <f>VLOOKUP($C61,Hoja3!$C$5:$W$202,21,FALSE)</f>
        <v>7.2687363525355551</v>
      </c>
      <c r="AR61" s="94">
        <f t="shared" si="5"/>
        <v>149111.72978427669</v>
      </c>
      <c r="AS61" s="92">
        <f t="shared" si="6"/>
        <v>2.5448702161056533</v>
      </c>
      <c r="AT61" s="85">
        <f>VLOOKUP($C61,Hoja3!$C$5:$AB$202,26,FALSE)</f>
        <v>20.226263647464446</v>
      </c>
      <c r="AU61" s="94">
        <f t="shared" si="7"/>
        <v>414923.99961572333</v>
      </c>
      <c r="AV61" s="92">
        <f t="shared" si="8"/>
        <v>0.91455302742536304</v>
      </c>
      <c r="AW61" s="103">
        <f t="shared" si="9"/>
        <v>27.495203132962164</v>
      </c>
      <c r="AX61" s="86">
        <f t="shared" si="11"/>
        <v>564039.8964939618</v>
      </c>
      <c r="AY61" s="92">
        <f t="shared" si="10"/>
        <v>0.67277155810920963</v>
      </c>
    </row>
    <row r="62" spans="1:51" x14ac:dyDescent="0.25">
      <c r="A62">
        <v>54</v>
      </c>
      <c r="B62" t="s">
        <v>27</v>
      </c>
      <c r="C62" t="s">
        <v>152</v>
      </c>
      <c r="D62" t="s">
        <v>153</v>
      </c>
      <c r="E62">
        <v>250</v>
      </c>
      <c r="F62" t="s">
        <v>576</v>
      </c>
      <c r="G62" s="5">
        <v>615592</v>
      </c>
      <c r="H62" s="5">
        <v>239.8</v>
      </c>
      <c r="I62" s="6">
        <v>0.39</v>
      </c>
      <c r="J62" s="5">
        <v>7441.92</v>
      </c>
      <c r="K62" s="7">
        <v>1.21</v>
      </c>
      <c r="L62" s="5">
        <v>362737.3</v>
      </c>
      <c r="M62" s="6">
        <v>0.66</v>
      </c>
      <c r="N62" s="5">
        <v>73430.070000000007</v>
      </c>
      <c r="O62" s="6">
        <v>3.27</v>
      </c>
      <c r="P62" s="5">
        <v>379069.3</v>
      </c>
      <c r="Q62" s="7">
        <v>1.96</v>
      </c>
      <c r="R62" s="5">
        <v>377062.5</v>
      </c>
      <c r="S62" s="7">
        <v>1.97</v>
      </c>
      <c r="T62" s="8">
        <v>96</v>
      </c>
      <c r="U62" s="8">
        <v>89</v>
      </c>
      <c r="V62" s="8">
        <v>62</v>
      </c>
      <c r="W62" s="8">
        <v>56</v>
      </c>
      <c r="X62" s="8">
        <v>59</v>
      </c>
      <c r="Y62" s="8">
        <v>56</v>
      </c>
      <c r="Z62" s="9" t="s">
        <v>28</v>
      </c>
      <c r="AA62" s="9">
        <v>14</v>
      </c>
      <c r="AB62" s="9">
        <v>15</v>
      </c>
      <c r="AC62" s="9">
        <v>9</v>
      </c>
      <c r="AD62" s="9">
        <v>11</v>
      </c>
      <c r="AE62" s="9">
        <v>7</v>
      </c>
      <c r="AF62" s="9">
        <v>7</v>
      </c>
      <c r="AJ62" s="85">
        <f>VLOOKUP($C62,Hoja3!$C$5:$U$202,18,FALSE)</f>
        <v>27.887</v>
      </c>
      <c r="AK62" s="94">
        <f t="shared" si="0"/>
        <v>105711.055691</v>
      </c>
      <c r="AL62" s="92">
        <f t="shared" si="1"/>
        <v>0.2268447689151363</v>
      </c>
      <c r="AM62">
        <v>21994942724.084301</v>
      </c>
      <c r="AN62">
        <f t="shared" si="2"/>
        <v>21994.9427240843</v>
      </c>
      <c r="AO62" s="85">
        <f t="shared" si="3"/>
        <v>5.8023540086428262</v>
      </c>
      <c r="AP62" s="93">
        <f t="shared" si="4"/>
        <v>1.0902506226461812</v>
      </c>
      <c r="AQ62" s="85">
        <f>VLOOKUP($C62,Hoja3!$C$5:$W$202,21,FALSE)</f>
        <v>7.5142986381322956</v>
      </c>
      <c r="AR62" s="94">
        <f t="shared" si="5"/>
        <v>28484.399247477628</v>
      </c>
      <c r="AS62" s="92">
        <f t="shared" si="6"/>
        <v>0.84186434095581264</v>
      </c>
      <c r="AT62" s="85">
        <f>VLOOKUP($C62,Hoja3!$C$5:$AB$202,26,FALSE)</f>
        <v>20.372701361867705</v>
      </c>
      <c r="AU62" s="94">
        <f t="shared" si="7"/>
        <v>77226.65644352237</v>
      </c>
      <c r="AV62" s="92">
        <f t="shared" si="8"/>
        <v>0.31051454386785643</v>
      </c>
      <c r="AW62" s="103">
        <f t="shared" si="9"/>
        <v>27.88853068423337</v>
      </c>
      <c r="AX62" s="86">
        <f t="shared" si="11"/>
        <v>105716.85804500864</v>
      </c>
      <c r="AY62" s="92">
        <f t="shared" si="10"/>
        <v>0.22683231835920231</v>
      </c>
    </row>
    <row r="63" spans="1:51" x14ac:dyDescent="0.25">
      <c r="A63">
        <v>80</v>
      </c>
      <c r="B63" t="s">
        <v>27</v>
      </c>
      <c r="C63" t="s">
        <v>154</v>
      </c>
      <c r="D63" t="s">
        <v>155</v>
      </c>
      <c r="E63">
        <v>250</v>
      </c>
      <c r="F63" t="s">
        <v>602</v>
      </c>
      <c r="G63" s="5">
        <v>2738</v>
      </c>
      <c r="H63" s="5">
        <v>2.6</v>
      </c>
      <c r="I63" s="6">
        <v>0.95</v>
      </c>
      <c r="J63" s="5">
        <v>76.98</v>
      </c>
      <c r="K63" s="7">
        <v>2.81</v>
      </c>
      <c r="L63" s="5">
        <v>5264.643</v>
      </c>
      <c r="M63" s="6">
        <v>0.49</v>
      </c>
      <c r="N63" s="5">
        <v>775.09929999999997</v>
      </c>
      <c r="O63" s="6">
        <v>3.35</v>
      </c>
      <c r="P63" s="5">
        <v>4111.0659999999998</v>
      </c>
      <c r="Q63" s="7">
        <v>1.87</v>
      </c>
      <c r="R63" s="5">
        <v>4083.4969999999998</v>
      </c>
      <c r="S63" s="7">
        <v>1.89</v>
      </c>
      <c r="T63" s="8">
        <v>66</v>
      </c>
      <c r="U63" s="8">
        <v>59</v>
      </c>
      <c r="V63" s="8">
        <v>64</v>
      </c>
      <c r="W63" s="8">
        <v>55</v>
      </c>
      <c r="X63" s="8">
        <v>61</v>
      </c>
      <c r="Y63" s="8">
        <v>57</v>
      </c>
      <c r="Z63" s="9" t="s">
        <v>28</v>
      </c>
      <c r="AA63" s="9">
        <v>6</v>
      </c>
      <c r="AB63" s="9">
        <v>4</v>
      </c>
      <c r="AC63" s="9">
        <v>11</v>
      </c>
      <c r="AD63" s="9">
        <v>10</v>
      </c>
      <c r="AE63" s="9">
        <v>9</v>
      </c>
      <c r="AF63" s="9">
        <v>8</v>
      </c>
      <c r="AJ63" s="85">
        <f>VLOOKUP($C63,Hoja3!$C$5:$U$202,18,FALSE)</f>
        <v>20.054000000000002</v>
      </c>
      <c r="AK63" s="94">
        <f t="shared" si="0"/>
        <v>824.43317563999994</v>
      </c>
      <c r="AL63" s="92">
        <f t="shared" si="1"/>
        <v>0.31536819196797167</v>
      </c>
      <c r="AM63">
        <v>0</v>
      </c>
      <c r="AN63">
        <f t="shared" si="2"/>
        <v>0</v>
      </c>
      <c r="AO63" s="88">
        <f t="shared" si="3"/>
        <v>0</v>
      </c>
      <c r="AP63" s="93" t="str">
        <f t="shared" si="4"/>
        <v/>
      </c>
      <c r="AQ63" s="85">
        <f>VLOOKUP($C63,Hoja3!$C$5:$W$202,21,FALSE)</f>
        <v>6.2439999999999998</v>
      </c>
      <c r="AR63" s="94">
        <f t="shared" si="5"/>
        <v>256.69496103999995</v>
      </c>
      <c r="AS63" s="92">
        <f t="shared" si="6"/>
        <v>1.0128753558176977</v>
      </c>
      <c r="AT63" s="85">
        <f>VLOOKUP($C63,Hoja3!$C$5:$AB$202,26,FALSE)</f>
        <v>13.81</v>
      </c>
      <c r="AU63" s="94">
        <f t="shared" si="7"/>
        <v>567.73821459999999</v>
      </c>
      <c r="AV63" s="92">
        <f t="shared" si="8"/>
        <v>0.45795754683024642</v>
      </c>
      <c r="AW63" s="103">
        <f t="shared" si="9"/>
        <v>20.053999999999998</v>
      </c>
      <c r="AX63" s="86">
        <f t="shared" si="11"/>
        <v>824.43317563999994</v>
      </c>
      <c r="AY63" s="92">
        <f t="shared" si="10"/>
        <v>0.31536819196797167</v>
      </c>
    </row>
    <row r="64" spans="1:51" x14ac:dyDescent="0.25">
      <c r="A64">
        <v>59</v>
      </c>
      <c r="B64" t="s">
        <v>27</v>
      </c>
      <c r="C64" t="s">
        <v>156</v>
      </c>
      <c r="D64" t="s">
        <v>157</v>
      </c>
      <c r="E64">
        <v>250</v>
      </c>
      <c r="F64" t="s">
        <v>583</v>
      </c>
      <c r="G64" s="5">
        <v>65145</v>
      </c>
      <c r="H64" s="5">
        <v>45.9</v>
      </c>
      <c r="I64" s="6">
        <v>0.71</v>
      </c>
      <c r="J64" s="5">
        <v>1079.46</v>
      </c>
      <c r="K64" s="7">
        <v>1.66</v>
      </c>
      <c r="L64" s="5">
        <v>61161.94</v>
      </c>
      <c r="M64" s="6">
        <v>0.75</v>
      </c>
      <c r="N64" s="5">
        <v>13083.9</v>
      </c>
      <c r="O64" s="6">
        <v>3.51</v>
      </c>
      <c r="P64" s="5">
        <v>60851.86</v>
      </c>
      <c r="Q64" s="7">
        <v>1.77</v>
      </c>
      <c r="R64" s="5">
        <v>58805.95</v>
      </c>
      <c r="S64" s="7">
        <v>1.84</v>
      </c>
      <c r="T64" s="8">
        <v>75</v>
      </c>
      <c r="U64" s="8">
        <v>78</v>
      </c>
      <c r="V64" s="8">
        <v>60</v>
      </c>
      <c r="W64" s="8">
        <v>53</v>
      </c>
      <c r="X64" s="8">
        <v>62</v>
      </c>
      <c r="Y64" s="8">
        <v>58</v>
      </c>
      <c r="Z64" s="9" t="s">
        <v>28</v>
      </c>
      <c r="AA64" s="9">
        <v>9</v>
      </c>
      <c r="AB64" s="9">
        <v>11</v>
      </c>
      <c r="AC64" s="9">
        <v>7</v>
      </c>
      <c r="AD64" s="9">
        <v>8</v>
      </c>
      <c r="AE64" s="9">
        <v>10</v>
      </c>
      <c r="AF64" s="9">
        <v>9</v>
      </c>
      <c r="AJ64" s="85">
        <f>VLOOKUP($C64,Hoja3!$C$5:$U$202,18,FALSE)</f>
        <v>20.957000000000001</v>
      </c>
      <c r="AK64" s="94">
        <f t="shared" si="0"/>
        <v>12752.724300200001</v>
      </c>
      <c r="AL64" s="92">
        <f t="shared" si="1"/>
        <v>0.35992309501492281</v>
      </c>
      <c r="AM64">
        <v>2374738172.0906701</v>
      </c>
      <c r="AN64">
        <f t="shared" si="2"/>
        <v>2374.7381720906701</v>
      </c>
      <c r="AO64" s="85">
        <f t="shared" si="3"/>
        <v>3.9024906914770887</v>
      </c>
      <c r="AP64" s="93">
        <f t="shared" si="4"/>
        <v>1.9328446621797717</v>
      </c>
      <c r="AQ64" s="85">
        <f>VLOOKUP($C64,Hoja3!$C$5:$W$202,21,FALSE)</f>
        <v>6.1760000000000002</v>
      </c>
      <c r="AR64" s="94">
        <f t="shared" si="5"/>
        <v>3758.2108736</v>
      </c>
      <c r="AS64" s="92">
        <f t="shared" si="6"/>
        <v>1.221325826137911</v>
      </c>
      <c r="AT64" s="85">
        <f>VLOOKUP($C64,Hoja3!$C$5:$AB$202,26,FALSE)</f>
        <v>14.781000000000001</v>
      </c>
      <c r="AU64" s="94">
        <f t="shared" si="7"/>
        <v>8994.5134266000005</v>
      </c>
      <c r="AV64" s="92">
        <f t="shared" si="8"/>
        <v>0.51031109547579578</v>
      </c>
      <c r="AW64" s="103">
        <f t="shared" si="9"/>
        <v>20.963413100095014</v>
      </c>
      <c r="AX64" s="86">
        <f t="shared" si="11"/>
        <v>12756.626790891478</v>
      </c>
      <c r="AY64" s="92">
        <f t="shared" si="10"/>
        <v>0.35981298780939208</v>
      </c>
    </row>
    <row r="65" spans="1:51" x14ac:dyDescent="0.25">
      <c r="A65">
        <v>92</v>
      </c>
      <c r="B65" t="s">
        <v>27</v>
      </c>
      <c r="C65" t="s">
        <v>158</v>
      </c>
      <c r="D65" t="s">
        <v>159</v>
      </c>
      <c r="E65">
        <v>250</v>
      </c>
      <c r="F65" t="s">
        <v>616</v>
      </c>
      <c r="G65" s="5">
        <v>839518</v>
      </c>
      <c r="H65" s="5">
        <v>256.5</v>
      </c>
      <c r="I65" s="6">
        <v>0.31</v>
      </c>
      <c r="J65" s="5">
        <v>10275.44</v>
      </c>
      <c r="K65" s="7">
        <v>1.22</v>
      </c>
      <c r="L65" s="5">
        <v>468037</v>
      </c>
      <c r="M65" s="6">
        <v>0.55000000000000004</v>
      </c>
      <c r="N65" s="5">
        <v>60549.05</v>
      </c>
      <c r="O65" s="6">
        <v>4.24</v>
      </c>
      <c r="P65" s="5">
        <v>527919.9</v>
      </c>
      <c r="Q65" s="7">
        <v>1.95</v>
      </c>
      <c r="R65" s="5">
        <v>568639.19999999995</v>
      </c>
      <c r="S65" s="7">
        <v>1.81</v>
      </c>
      <c r="T65" s="8">
        <v>107</v>
      </c>
      <c r="U65" s="8">
        <v>87</v>
      </c>
      <c r="V65" s="8">
        <v>63</v>
      </c>
      <c r="W65" s="8">
        <v>50</v>
      </c>
      <c r="X65" s="8">
        <v>60</v>
      </c>
      <c r="Y65" s="8">
        <v>59</v>
      </c>
      <c r="Z65" s="9" t="s">
        <v>28</v>
      </c>
      <c r="AA65" s="9">
        <v>17</v>
      </c>
      <c r="AB65" s="9">
        <v>13</v>
      </c>
      <c r="AC65" s="9">
        <v>10</v>
      </c>
      <c r="AD65" s="9">
        <v>6</v>
      </c>
      <c r="AE65" s="9">
        <v>8</v>
      </c>
      <c r="AF65" s="9">
        <v>10</v>
      </c>
      <c r="AJ65" s="85">
        <f>VLOOKUP($C65,Hoja3!$C$5:$U$202,18,FALSE)</f>
        <v>20.553000000000001</v>
      </c>
      <c r="AK65" s="94">
        <f t="shared" si="0"/>
        <v>108503.377047</v>
      </c>
      <c r="AL65" s="92">
        <f t="shared" si="1"/>
        <v>0.23639817209458175</v>
      </c>
      <c r="AM65" t="s">
        <v>478</v>
      </c>
      <c r="AN65">
        <f t="shared" si="2"/>
        <v>0</v>
      </c>
      <c r="AO65" s="85">
        <f t="shared" si="3"/>
        <v>0</v>
      </c>
      <c r="AP65" s="93" t="str">
        <f t="shared" si="4"/>
        <v/>
      </c>
      <c r="AQ65" s="85">
        <f>VLOOKUP($C65,Hoja3!$C$5:$W$202,21,FALSE)</f>
        <v>6.737643226473633</v>
      </c>
      <c r="AR65" s="94">
        <f t="shared" si="5"/>
        <v>35569.359383556381</v>
      </c>
      <c r="AS65" s="92">
        <f t="shared" si="6"/>
        <v>0.72112628522227273</v>
      </c>
      <c r="AT65" s="85">
        <f>VLOOKUP($C65,Hoja3!$C$5:$AB$202,26,FALSE)</f>
        <v>13.815356773526368</v>
      </c>
      <c r="AU65" s="94">
        <f t="shared" si="7"/>
        <v>72934.017663443636</v>
      </c>
      <c r="AV65" s="92">
        <f t="shared" si="8"/>
        <v>0.35168774217763166</v>
      </c>
      <c r="AW65" s="103">
        <f t="shared" si="9"/>
        <v>20.552999999999997</v>
      </c>
      <c r="AX65" s="86">
        <f t="shared" si="11"/>
        <v>108503.377047</v>
      </c>
      <c r="AY65" s="92">
        <f t="shared" si="10"/>
        <v>0.23639817209458178</v>
      </c>
    </row>
    <row r="66" spans="1:51" x14ac:dyDescent="0.25">
      <c r="A66">
        <v>77</v>
      </c>
      <c r="B66" t="s">
        <v>27</v>
      </c>
      <c r="C66" t="s">
        <v>160</v>
      </c>
      <c r="D66" t="s">
        <v>161</v>
      </c>
      <c r="E66">
        <v>250</v>
      </c>
      <c r="F66" t="s">
        <v>617</v>
      </c>
      <c r="G66" s="5">
        <v>12415</v>
      </c>
      <c r="H66" s="5">
        <v>8.6</v>
      </c>
      <c r="I66" s="6">
        <v>0.69</v>
      </c>
      <c r="J66" s="5">
        <v>149.76</v>
      </c>
      <c r="K66" s="7">
        <v>1.21</v>
      </c>
      <c r="L66" s="5">
        <v>10902.22</v>
      </c>
      <c r="M66" s="6">
        <v>0.79</v>
      </c>
      <c r="N66" s="5">
        <v>1683.21</v>
      </c>
      <c r="O66" s="6">
        <v>5.1100000000000003</v>
      </c>
      <c r="P66" s="5">
        <v>9189.4549999999999</v>
      </c>
      <c r="Q66" s="7">
        <v>1.63</v>
      </c>
      <c r="R66" s="5">
        <v>8991.6270000000004</v>
      </c>
      <c r="S66" s="7">
        <v>1.67</v>
      </c>
      <c r="T66" s="8">
        <v>77</v>
      </c>
      <c r="U66" s="8">
        <v>88</v>
      </c>
      <c r="V66" s="8">
        <v>56</v>
      </c>
      <c r="W66" s="8">
        <v>47</v>
      </c>
      <c r="X66" s="8">
        <v>63</v>
      </c>
      <c r="Y66" s="8">
        <v>61</v>
      </c>
      <c r="Z66" s="9" t="s">
        <v>28</v>
      </c>
      <c r="AA66" s="9">
        <v>10</v>
      </c>
      <c r="AB66" s="9">
        <v>14</v>
      </c>
      <c r="AC66" s="9">
        <v>6</v>
      </c>
      <c r="AD66" s="9">
        <v>5</v>
      </c>
      <c r="AE66" s="9">
        <v>11</v>
      </c>
      <c r="AF66" s="9">
        <v>11</v>
      </c>
      <c r="AJ66" s="85">
        <f>VLOOKUP($C66,Hoja3!$C$5:$U$202,18,FALSE)</f>
        <v>17.560114258734654</v>
      </c>
      <c r="AK66" s="94">
        <f t="shared" si="0"/>
        <v>1613.6787977550046</v>
      </c>
      <c r="AL66" s="92">
        <f t="shared" si="1"/>
        <v>0.5329437315508242</v>
      </c>
      <c r="AM66">
        <v>459507661.33157903</v>
      </c>
      <c r="AN66">
        <f t="shared" si="2"/>
        <v>459.50766133157902</v>
      </c>
      <c r="AO66" s="85">
        <f t="shared" si="3"/>
        <v>5.0003799064425367</v>
      </c>
      <c r="AP66" s="93">
        <f t="shared" si="4"/>
        <v>1.8715683597262749</v>
      </c>
      <c r="AQ66" s="85">
        <f>VLOOKUP($C66,Hoja3!$C$5:$W$202,21,FALSE)</f>
        <v>4.0789999999999997</v>
      </c>
      <c r="AR66" s="94">
        <f t="shared" si="5"/>
        <v>374.83786944999997</v>
      </c>
      <c r="AS66" s="92">
        <f t="shared" si="6"/>
        <v>2.294325280585654</v>
      </c>
      <c r="AT66" s="85">
        <f>VLOOKUP($C66,Hoja3!$C$5:$AB$202,26,FALSE)</f>
        <v>13.481114258734655</v>
      </c>
      <c r="AU66" s="94">
        <f t="shared" si="7"/>
        <v>1238.8409283050046</v>
      </c>
      <c r="AV66" s="92">
        <f t="shared" si="8"/>
        <v>0.69419727775434503</v>
      </c>
      <c r="AW66" s="103">
        <f t="shared" si="9"/>
        <v>17.614528583702157</v>
      </c>
      <c r="AX66" s="86">
        <f t="shared" si="11"/>
        <v>1618.6791776614471</v>
      </c>
      <c r="AY66" s="92">
        <f t="shared" si="10"/>
        <v>0.53129737619932016</v>
      </c>
    </row>
    <row r="67" spans="1:51" x14ac:dyDescent="0.25">
      <c r="A67">
        <v>66</v>
      </c>
      <c r="B67" t="s">
        <v>27</v>
      </c>
      <c r="C67" t="s">
        <v>162</v>
      </c>
      <c r="D67" t="s">
        <v>163</v>
      </c>
      <c r="E67">
        <v>250</v>
      </c>
      <c r="F67" t="s">
        <v>591</v>
      </c>
      <c r="G67" s="5">
        <v>5800986</v>
      </c>
      <c r="H67" s="5">
        <v>1205.8</v>
      </c>
      <c r="I67" s="6">
        <v>0.21</v>
      </c>
      <c r="J67" s="5">
        <v>44275.67</v>
      </c>
      <c r="K67" s="7">
        <v>0.76</v>
      </c>
      <c r="L67" s="5">
        <v>3101126</v>
      </c>
      <c r="M67" s="6">
        <v>0.39</v>
      </c>
      <c r="N67" s="5">
        <v>647377.5</v>
      </c>
      <c r="O67" s="6">
        <v>1.86</v>
      </c>
      <c r="P67" s="5">
        <v>3280530</v>
      </c>
      <c r="Q67" s="7">
        <v>1.35</v>
      </c>
      <c r="R67" s="5">
        <v>3341391</v>
      </c>
      <c r="S67" s="7">
        <v>1.33</v>
      </c>
      <c r="T67" s="8">
        <v>115</v>
      </c>
      <c r="U67" s="8">
        <v>102</v>
      </c>
      <c r="V67" s="8">
        <v>68</v>
      </c>
      <c r="W67" s="8">
        <v>65</v>
      </c>
      <c r="X67" s="8">
        <v>69</v>
      </c>
      <c r="Y67" s="8">
        <v>67</v>
      </c>
      <c r="Z67" s="9" t="s">
        <v>28</v>
      </c>
      <c r="AA67" s="9">
        <v>18</v>
      </c>
      <c r="AB67" s="9">
        <v>17</v>
      </c>
      <c r="AC67" s="9">
        <v>13</v>
      </c>
      <c r="AD67" s="9">
        <v>12</v>
      </c>
      <c r="AE67" s="9">
        <v>12</v>
      </c>
      <c r="AF67" s="9">
        <v>12</v>
      </c>
      <c r="AJ67" s="85">
        <f>VLOOKUP($C67,Hoja3!$C$5:$U$202,18,FALSE)</f>
        <v>25.893999999999998</v>
      </c>
      <c r="AK67" s="94">
        <f t="shared" si="0"/>
        <v>849460.43819999998</v>
      </c>
      <c r="AL67" s="92">
        <f t="shared" si="1"/>
        <v>0.14194892967058956</v>
      </c>
      <c r="AM67">
        <v>169578835078.42599</v>
      </c>
      <c r="AN67">
        <f t="shared" si="2"/>
        <v>169578.835078426</v>
      </c>
      <c r="AO67" s="85">
        <f t="shared" si="3"/>
        <v>5.1692511599779918</v>
      </c>
      <c r="AP67" s="93">
        <f t="shared" si="4"/>
        <v>0.71105571602868212</v>
      </c>
      <c r="AQ67" s="85">
        <f>VLOOKUP($C67,Hoja3!$C$5:$W$202,21,FALSE)</f>
        <v>6.841574779508349</v>
      </c>
      <c r="AR67" s="94">
        <f t="shared" si="5"/>
        <v>224439.91311420524</v>
      </c>
      <c r="AS67" s="92">
        <f t="shared" si="6"/>
        <v>0.53724847032284939</v>
      </c>
      <c r="AT67" s="85">
        <f>VLOOKUP($C67,Hoja3!$C$5:$AB$202,26,FALSE)</f>
        <v>19.052425220491649</v>
      </c>
      <c r="AU67" s="94">
        <f t="shared" si="7"/>
        <v>625020.52508579474</v>
      </c>
      <c r="AV67" s="92">
        <f t="shared" si="8"/>
        <v>0.19292166442605757</v>
      </c>
      <c r="AW67" s="103">
        <f t="shared" si="9"/>
        <v>25.894157573659133</v>
      </c>
      <c r="AX67" s="86">
        <f t="shared" si="11"/>
        <v>849465.60745115997</v>
      </c>
      <c r="AY67" s="92">
        <f t="shared" si="10"/>
        <v>0.14194806586908551</v>
      </c>
    </row>
    <row r="68" spans="1:51" x14ac:dyDescent="0.25">
      <c r="A68">
        <v>94</v>
      </c>
      <c r="B68" t="s">
        <v>27</v>
      </c>
      <c r="C68" t="s">
        <v>164</v>
      </c>
      <c r="D68" t="s">
        <v>165</v>
      </c>
      <c r="E68">
        <v>250</v>
      </c>
      <c r="F68" t="s">
        <v>620</v>
      </c>
      <c r="G68" s="5">
        <v>3684040</v>
      </c>
      <c r="H68" s="5">
        <v>563.70000000000005</v>
      </c>
      <c r="I68" s="6">
        <v>0.15</v>
      </c>
      <c r="J68" s="5">
        <v>28996.36</v>
      </c>
      <c r="K68" s="7">
        <v>0.79</v>
      </c>
      <c r="L68" s="5">
        <v>2325009</v>
      </c>
      <c r="M68" s="6">
        <v>0.24</v>
      </c>
      <c r="N68" s="5">
        <v>518868.5</v>
      </c>
      <c r="O68" s="6">
        <v>1.0900000000000001</v>
      </c>
      <c r="P68" s="5">
        <v>2248831</v>
      </c>
      <c r="Q68" s="7">
        <v>1.29</v>
      </c>
      <c r="R68" s="5">
        <v>2280719</v>
      </c>
      <c r="S68" s="7">
        <v>1.27</v>
      </c>
      <c r="T68" s="8">
        <v>122</v>
      </c>
      <c r="U68" s="8">
        <v>100</v>
      </c>
      <c r="V68" s="8">
        <v>76</v>
      </c>
      <c r="W68" s="8">
        <v>73</v>
      </c>
      <c r="X68" s="8">
        <v>70</v>
      </c>
      <c r="Y68" s="8">
        <v>68</v>
      </c>
      <c r="Z68" s="9" t="s">
        <v>28</v>
      </c>
      <c r="AA68" s="9">
        <v>22</v>
      </c>
      <c r="AB68" s="9">
        <v>16</v>
      </c>
      <c r="AC68" s="9">
        <v>16</v>
      </c>
      <c r="AD68" s="9">
        <v>17</v>
      </c>
      <c r="AE68" s="9">
        <v>13</v>
      </c>
      <c r="AF68" s="9">
        <v>13</v>
      </c>
      <c r="AJ68" s="85">
        <f>VLOOKUP($C68,Hoja3!$C$5:$U$202,18,FALSE)</f>
        <v>23.838999999999999</v>
      </c>
      <c r="AK68" s="94">
        <f t="shared" si="0"/>
        <v>536098.82209000003</v>
      </c>
      <c r="AL68" s="92">
        <f t="shared" si="1"/>
        <v>0.10514852425946319</v>
      </c>
      <c r="AM68" t="s">
        <v>478</v>
      </c>
      <c r="AN68">
        <f t="shared" si="2"/>
        <v>0</v>
      </c>
      <c r="AO68" s="85">
        <f t="shared" si="3"/>
        <v>0</v>
      </c>
      <c r="AP68" s="93" t="str">
        <f t="shared" si="4"/>
        <v/>
      </c>
      <c r="AQ68" s="85">
        <f>VLOOKUP($C68,Hoja3!$C$5:$W$202,21,FALSE)</f>
        <v>7.4856542646946131</v>
      </c>
      <c r="AR68" s="94">
        <f t="shared" si="5"/>
        <v>168339.71365727449</v>
      </c>
      <c r="AS68" s="92">
        <f t="shared" si="6"/>
        <v>0.33485859501201592</v>
      </c>
      <c r="AT68" s="85">
        <f>VLOOKUP($C68,Hoja3!$C$5:$AB$202,26,FALSE)</f>
        <v>16.353345735305385</v>
      </c>
      <c r="AU68" s="94">
        <f t="shared" si="7"/>
        <v>367759.10843272542</v>
      </c>
      <c r="AV68" s="92">
        <f t="shared" si="8"/>
        <v>0.15327968419390442</v>
      </c>
      <c r="AW68" s="103">
        <f t="shared" si="9"/>
        <v>23.839000000000002</v>
      </c>
      <c r="AX68" s="86">
        <f t="shared" si="11"/>
        <v>536098.82209000003</v>
      </c>
      <c r="AY68" s="92">
        <f t="shared" si="10"/>
        <v>0.10514852425946318</v>
      </c>
    </row>
    <row r="69" spans="1:51" x14ac:dyDescent="0.25">
      <c r="A69">
        <v>69</v>
      </c>
      <c r="B69" t="s">
        <v>27</v>
      </c>
      <c r="C69" t="s">
        <v>166</v>
      </c>
      <c r="D69" t="s">
        <v>167</v>
      </c>
      <c r="E69">
        <v>250</v>
      </c>
      <c r="F69" t="s">
        <v>593</v>
      </c>
      <c r="G69" s="5">
        <v>286209</v>
      </c>
      <c r="H69" s="5">
        <v>51.4</v>
      </c>
      <c r="I69" s="6">
        <v>0.18</v>
      </c>
      <c r="J69" s="5">
        <v>1547.5</v>
      </c>
      <c r="K69" s="7">
        <v>0.54</v>
      </c>
      <c r="L69" s="5">
        <v>120268.9</v>
      </c>
      <c r="M69" s="6">
        <v>0.43</v>
      </c>
      <c r="N69" s="5">
        <v>28083.67</v>
      </c>
      <c r="O69" s="6">
        <v>1.83</v>
      </c>
      <c r="P69" s="5">
        <v>128631.6</v>
      </c>
      <c r="Q69" s="7">
        <v>1.2</v>
      </c>
      <c r="R69" s="5">
        <v>122372.4</v>
      </c>
      <c r="S69" s="7">
        <v>1.26</v>
      </c>
      <c r="T69" s="8">
        <v>119</v>
      </c>
      <c r="U69" s="8">
        <v>118</v>
      </c>
      <c r="V69" s="8">
        <v>66</v>
      </c>
      <c r="W69" s="8">
        <v>66</v>
      </c>
      <c r="X69" s="8">
        <v>73</v>
      </c>
      <c r="Y69" s="8">
        <v>69</v>
      </c>
      <c r="Z69" s="9" t="s">
        <v>28</v>
      </c>
      <c r="AA69" s="9">
        <v>20</v>
      </c>
      <c r="AB69" s="9">
        <v>22</v>
      </c>
      <c r="AC69" s="9">
        <v>12</v>
      </c>
      <c r="AD69" s="9">
        <v>13</v>
      </c>
      <c r="AE69" s="9">
        <v>15</v>
      </c>
      <c r="AF69" s="9">
        <v>14</v>
      </c>
      <c r="AJ69" s="85">
        <f>VLOOKUP($C69,Hoja3!$C$5:$U$202,18,FALSE)</f>
        <v>22.870999999999999</v>
      </c>
      <c r="AK69" s="94">
        <f t="shared" ref="AK69:AK132" si="12">IFERROR(AJ69*$P69/100,0)</f>
        <v>29419.333235999999</v>
      </c>
      <c r="AL69" s="92">
        <f t="shared" ref="AL69:AL132" si="13">IFERROR($H69/AK69*100,"")</f>
        <v>0.17471504057441584</v>
      </c>
      <c r="AM69">
        <v>5396871864.6872597</v>
      </c>
      <c r="AN69">
        <f t="shared" ref="AN69:AN132" si="14">IF(AM69="",0,AM69/1000000)</f>
        <v>5396.8718646872594</v>
      </c>
      <c r="AO69" s="85">
        <f t="shared" ref="AO69:AO132" si="15">IF(AN69="","",AN69*100/P69)</f>
        <v>4.1956034634469752</v>
      </c>
      <c r="AP69" s="93">
        <f t="shared" ref="AP69:AP132" si="16">IFERROR(H69/AN69*100,"")</f>
        <v>0.95240356430027173</v>
      </c>
      <c r="AQ69" s="85">
        <f>VLOOKUP($C69,Hoja3!$C$5:$W$202,21,FALSE)</f>
        <v>5.1350191611016562</v>
      </c>
      <c r="AR69" s="94">
        <f t="shared" ref="AR69:AR132" si="17">IFERROR(AQ69*$P69/100,0)</f>
        <v>6605.2573072316382</v>
      </c>
      <c r="AS69" s="92">
        <f t="shared" ref="AS69:AS132" si="18">IFERROR($H69/AR69*100,"")</f>
        <v>0.77816801994565299</v>
      </c>
      <c r="AT69" s="85">
        <f>VLOOKUP($C69,Hoja3!$C$5:$AB$202,26,FALSE)</f>
        <v>17.735980838898342</v>
      </c>
      <c r="AU69" s="94">
        <f t="shared" ref="AU69:AU132" si="19">IFERROR(AT69*$P69/100,0)</f>
        <v>22814.075928768361</v>
      </c>
      <c r="AV69" s="92">
        <f t="shared" ref="AV69:AV132" si="20">IFERROR($H69/AU69*100,"")</f>
        <v>0.22529950439581478</v>
      </c>
      <c r="AW69" s="103">
        <f t="shared" ref="AW69:AW132" si="21">AX69/$P69*100</f>
        <v>22.874261720652971</v>
      </c>
      <c r="AX69" s="86">
        <f t="shared" ref="AX69:AX132" si="22">AO69+AK69</f>
        <v>29423.528839463444</v>
      </c>
      <c r="AY69" s="92">
        <f t="shared" ref="AY69:AY132" si="23">IFERROR(H69*100/AX69,"")</f>
        <v>0.17469012734822364</v>
      </c>
    </row>
    <row r="70" spans="1:51" x14ac:dyDescent="0.25">
      <c r="A70">
        <v>78</v>
      </c>
      <c r="B70" t="s">
        <v>27</v>
      </c>
      <c r="C70" t="s">
        <v>168</v>
      </c>
      <c r="D70" t="s">
        <v>169</v>
      </c>
      <c r="E70">
        <v>250</v>
      </c>
      <c r="F70" t="s">
        <v>603</v>
      </c>
      <c r="G70" s="5">
        <v>9896</v>
      </c>
      <c r="H70" s="5">
        <v>2</v>
      </c>
      <c r="I70" s="6">
        <v>0.2</v>
      </c>
      <c r="J70" s="5">
        <v>72.86</v>
      </c>
      <c r="K70" s="7">
        <v>0.74</v>
      </c>
      <c r="L70" s="5">
        <v>8053.0360000000001</v>
      </c>
      <c r="M70" s="6">
        <v>0.25</v>
      </c>
      <c r="N70" s="5">
        <v>1376.6590000000001</v>
      </c>
      <c r="O70" s="6">
        <v>1.45</v>
      </c>
      <c r="P70" s="5">
        <v>5808.7960000000003</v>
      </c>
      <c r="Q70" s="7">
        <v>1.25</v>
      </c>
      <c r="R70" s="5">
        <v>6279.9660000000003</v>
      </c>
      <c r="S70" s="7">
        <v>1.1599999999999999</v>
      </c>
      <c r="T70" s="8">
        <v>117</v>
      </c>
      <c r="U70" s="8">
        <v>103</v>
      </c>
      <c r="V70" s="8">
        <v>74</v>
      </c>
      <c r="W70" s="8">
        <v>67</v>
      </c>
      <c r="X70" s="8">
        <v>72</v>
      </c>
      <c r="Y70" s="8">
        <v>70</v>
      </c>
      <c r="Z70" s="9" t="s">
        <v>28</v>
      </c>
      <c r="AA70" s="9">
        <v>19</v>
      </c>
      <c r="AB70" s="9">
        <v>18</v>
      </c>
      <c r="AC70" s="9">
        <v>15</v>
      </c>
      <c r="AD70" s="9">
        <v>14</v>
      </c>
      <c r="AE70" s="9">
        <v>14</v>
      </c>
      <c r="AF70" s="9">
        <v>15</v>
      </c>
      <c r="AJ70" s="85">
        <f>VLOOKUP($C70,Hoja3!$C$5:$U$202,18,FALSE)</f>
        <v>18.298980770817856</v>
      </c>
      <c r="AK70" s="94">
        <f t="shared" si="12"/>
        <v>1062.9504630560368</v>
      </c>
      <c r="AL70" s="92">
        <f t="shared" si="13"/>
        <v>0.18815552271833044</v>
      </c>
      <c r="AM70">
        <v>567818717.97031105</v>
      </c>
      <c r="AN70">
        <f t="shared" si="14"/>
        <v>567.81871797031101</v>
      </c>
      <c r="AO70" s="85">
        <f t="shared" si="15"/>
        <v>9.7751533703423394</v>
      </c>
      <c r="AP70" s="93">
        <f t="shared" si="16"/>
        <v>0.35222509168931132</v>
      </c>
      <c r="AQ70" s="85">
        <f>VLOOKUP($C70,Hoja3!$C$5:$W$202,21,FALSE)</f>
        <v>5.1960056119501523</v>
      </c>
      <c r="AR70" s="94">
        <f t="shared" si="17"/>
        <v>301.82536614673597</v>
      </c>
      <c r="AS70" s="92">
        <f t="shared" si="18"/>
        <v>0.66263482938265572</v>
      </c>
      <c r="AT70" s="85">
        <f>VLOOKUP($C70,Hoja3!$C$5:$AB$202,26,FALSE)</f>
        <v>13.102975158867705</v>
      </c>
      <c r="AU70" s="94">
        <f t="shared" si="19"/>
        <v>761.12509690930096</v>
      </c>
      <c r="AV70" s="92">
        <f t="shared" si="20"/>
        <v>0.2627688941175893</v>
      </c>
      <c r="AW70" s="103">
        <f t="shared" si="21"/>
        <v>18.467262689658568</v>
      </c>
      <c r="AX70" s="86">
        <f t="shared" si="22"/>
        <v>1072.7256164263792</v>
      </c>
      <c r="AY70" s="92">
        <f t="shared" si="23"/>
        <v>0.18644096583268824</v>
      </c>
    </row>
    <row r="71" spans="1:51" x14ac:dyDescent="0.25">
      <c r="A71">
        <v>81</v>
      </c>
      <c r="B71" t="s">
        <v>27</v>
      </c>
      <c r="C71" t="s">
        <v>170</v>
      </c>
      <c r="D71" t="s">
        <v>171</v>
      </c>
      <c r="E71">
        <v>250</v>
      </c>
      <c r="F71" t="s">
        <v>604</v>
      </c>
      <c r="G71" s="5">
        <v>1593735</v>
      </c>
      <c r="H71" s="5">
        <v>159.6</v>
      </c>
      <c r="I71" s="6">
        <v>0.1</v>
      </c>
      <c r="J71" s="5">
        <v>7550.93</v>
      </c>
      <c r="K71" s="7">
        <v>0.47</v>
      </c>
      <c r="L71" s="5">
        <v>721170.9</v>
      </c>
      <c r="M71" s="6">
        <v>0.22</v>
      </c>
      <c r="N71" s="5">
        <v>221964.2</v>
      </c>
      <c r="O71" s="6">
        <v>0.72</v>
      </c>
      <c r="P71" s="5">
        <v>779356.3</v>
      </c>
      <c r="Q71" s="7">
        <v>0.97</v>
      </c>
      <c r="R71" s="5">
        <v>772747</v>
      </c>
      <c r="S71" s="7">
        <v>0.98</v>
      </c>
      <c r="T71" s="8">
        <v>131</v>
      </c>
      <c r="U71" s="8">
        <v>123</v>
      </c>
      <c r="V71" s="8">
        <v>81</v>
      </c>
      <c r="W71" s="8">
        <v>83</v>
      </c>
      <c r="X71" s="8">
        <v>74</v>
      </c>
      <c r="Y71" s="8">
        <v>71</v>
      </c>
      <c r="Z71" s="9" t="s">
        <v>28</v>
      </c>
      <c r="AA71" s="9">
        <v>25</v>
      </c>
      <c r="AB71" s="9">
        <v>24</v>
      </c>
      <c r="AC71" s="9">
        <v>19</v>
      </c>
      <c r="AD71" s="9">
        <v>22</v>
      </c>
      <c r="AE71" s="9">
        <v>16</v>
      </c>
      <c r="AF71" s="9">
        <v>16</v>
      </c>
      <c r="AJ71" s="85">
        <f>VLOOKUP($C71,Hoja3!$C$5:$U$202,18,FALSE)</f>
        <v>23.420999999999999</v>
      </c>
      <c r="AK71" s="94">
        <f t="shared" si="12"/>
        <v>182533.03902299999</v>
      </c>
      <c r="AL71" s="92">
        <f t="shared" si="13"/>
        <v>8.7436225712480289E-2</v>
      </c>
      <c r="AM71">
        <v>47108015626.253502</v>
      </c>
      <c r="AN71">
        <f t="shared" si="14"/>
        <v>47108.015626253502</v>
      </c>
      <c r="AO71" s="85">
        <f t="shared" si="15"/>
        <v>6.0444774265959618</v>
      </c>
      <c r="AP71" s="93">
        <f t="shared" si="16"/>
        <v>0.33879584584126321</v>
      </c>
      <c r="AQ71" s="85">
        <f>VLOOKUP($C71,Hoja3!$C$5:$W$202,21,FALSE)</f>
        <v>7.7333145865834627</v>
      </c>
      <c r="AR71" s="94">
        <f t="shared" si="17"/>
        <v>60270.07442935717</v>
      </c>
      <c r="AS71" s="92">
        <f t="shared" si="18"/>
        <v>0.26480803534939695</v>
      </c>
      <c r="AT71" s="85">
        <f>VLOOKUP($C71,Hoja3!$C$5:$AB$202,26,FALSE)</f>
        <v>15.687685413416537</v>
      </c>
      <c r="AU71" s="94">
        <f t="shared" si="19"/>
        <v>122262.96459364284</v>
      </c>
      <c r="AV71" s="92">
        <f t="shared" si="20"/>
        <v>0.13053830367229499</v>
      </c>
      <c r="AW71" s="103">
        <f t="shared" si="21"/>
        <v>23.421775573050038</v>
      </c>
      <c r="AX71" s="86">
        <f t="shared" si="22"/>
        <v>182539.08350042658</v>
      </c>
      <c r="AY71" s="92">
        <f t="shared" si="23"/>
        <v>8.7433330407636803E-2</v>
      </c>
    </row>
    <row r="72" spans="1:51" x14ac:dyDescent="0.25">
      <c r="A72">
        <v>56</v>
      </c>
      <c r="B72" t="s">
        <v>27</v>
      </c>
      <c r="C72" t="s">
        <v>172</v>
      </c>
      <c r="D72" t="s">
        <v>173</v>
      </c>
      <c r="E72">
        <v>250</v>
      </c>
      <c r="F72" t="s">
        <v>578</v>
      </c>
      <c r="G72" s="5">
        <v>739159</v>
      </c>
      <c r="H72" s="5">
        <v>100.8</v>
      </c>
      <c r="I72" s="6">
        <v>0.14000000000000001</v>
      </c>
      <c r="J72" s="5">
        <v>4460.1099999999997</v>
      </c>
      <c r="K72" s="7">
        <v>0.6</v>
      </c>
      <c r="L72" s="5">
        <v>456696</v>
      </c>
      <c r="M72" s="6">
        <v>0.22</v>
      </c>
      <c r="N72" s="5">
        <v>113598.39999999999</v>
      </c>
      <c r="O72" s="6">
        <v>0.89</v>
      </c>
      <c r="P72" s="5">
        <v>469374.2</v>
      </c>
      <c r="Q72" s="7">
        <v>0.95</v>
      </c>
      <c r="R72" s="5">
        <v>477643.7</v>
      </c>
      <c r="S72" s="7">
        <v>0.93</v>
      </c>
      <c r="T72" s="8">
        <v>126</v>
      </c>
      <c r="U72" s="8">
        <v>113</v>
      </c>
      <c r="V72" s="8">
        <v>79</v>
      </c>
      <c r="W72" s="8">
        <v>78</v>
      </c>
      <c r="X72" s="8">
        <v>75</v>
      </c>
      <c r="Y72" s="8">
        <v>73</v>
      </c>
      <c r="Z72" s="9" t="s">
        <v>28</v>
      </c>
      <c r="AA72" s="9">
        <v>24</v>
      </c>
      <c r="AB72" s="9">
        <v>21</v>
      </c>
      <c r="AC72" s="9">
        <v>18</v>
      </c>
      <c r="AD72" s="9">
        <v>19</v>
      </c>
      <c r="AE72" s="9">
        <v>17</v>
      </c>
      <c r="AF72" s="9">
        <v>17</v>
      </c>
      <c r="AJ72" s="85">
        <f>VLOOKUP($C72,Hoja3!$C$5:$U$202,18,FALSE)</f>
        <v>29.733000000000001</v>
      </c>
      <c r="AK72" s="94">
        <f t="shared" si="12"/>
        <v>139559.03088599999</v>
      </c>
      <c r="AL72" s="92">
        <f t="shared" si="13"/>
        <v>7.2227500692763735E-2</v>
      </c>
      <c r="AM72">
        <v>30339819263.692501</v>
      </c>
      <c r="AN72">
        <f t="shared" si="14"/>
        <v>30339.819263692501</v>
      </c>
      <c r="AO72" s="85">
        <f t="shared" si="15"/>
        <v>6.4638872915666221</v>
      </c>
      <c r="AP72" s="93">
        <f t="shared" si="16"/>
        <v>0.33223665284198584</v>
      </c>
      <c r="AQ72" s="85">
        <f>VLOOKUP($C72,Hoja3!$C$5:$W$202,21,FALSE)</f>
        <v>8.6433267304778454</v>
      </c>
      <c r="AR72" s="94">
        <f t="shared" si="17"/>
        <v>40569.545694566543</v>
      </c>
      <c r="AS72" s="92">
        <f t="shared" si="18"/>
        <v>0.24846223509350285</v>
      </c>
      <c r="AT72" s="85">
        <f>VLOOKUP($C72,Hoja3!$C$5:$AB$202,26,FALSE)</f>
        <v>21.089673269522155</v>
      </c>
      <c r="AU72" s="94">
        <f t="shared" si="19"/>
        <v>98989.485191433472</v>
      </c>
      <c r="AV72" s="92">
        <f t="shared" si="20"/>
        <v>0.10182899709506037</v>
      </c>
      <c r="AW72" s="103">
        <f t="shared" si="21"/>
        <v>29.734377128800759</v>
      </c>
      <c r="AX72" s="86">
        <f t="shared" si="22"/>
        <v>139565.49477329155</v>
      </c>
      <c r="AY72" s="92">
        <f t="shared" si="23"/>
        <v>7.2224155521920561E-2</v>
      </c>
    </row>
    <row r="73" spans="1:51" x14ac:dyDescent="0.25">
      <c r="A73">
        <v>88</v>
      </c>
      <c r="B73" t="s">
        <v>27</v>
      </c>
      <c r="C73" t="s">
        <v>174</v>
      </c>
      <c r="D73" t="s">
        <v>175</v>
      </c>
      <c r="E73">
        <v>250</v>
      </c>
      <c r="F73" t="s">
        <v>612</v>
      </c>
      <c r="G73" s="5">
        <v>124390</v>
      </c>
      <c r="H73" s="5">
        <v>21.6</v>
      </c>
      <c r="I73" s="6">
        <v>0.17</v>
      </c>
      <c r="J73" s="5">
        <v>622.61</v>
      </c>
      <c r="K73" s="7">
        <v>0.5</v>
      </c>
      <c r="L73" s="5">
        <v>88404.69</v>
      </c>
      <c r="M73" s="6">
        <v>0.24</v>
      </c>
      <c r="N73" s="5">
        <v>17072.900000000001</v>
      </c>
      <c r="O73" s="6">
        <v>1.27</v>
      </c>
      <c r="P73" s="5">
        <v>87268.1</v>
      </c>
      <c r="Q73" s="7">
        <v>0.71</v>
      </c>
      <c r="R73" s="5">
        <v>86077.01</v>
      </c>
      <c r="S73" s="7">
        <v>0.72</v>
      </c>
      <c r="T73" s="8">
        <v>121</v>
      </c>
      <c r="U73" s="8">
        <v>122</v>
      </c>
      <c r="V73" s="8">
        <v>77</v>
      </c>
      <c r="W73" s="8">
        <v>69</v>
      </c>
      <c r="X73" s="8">
        <v>80</v>
      </c>
      <c r="Y73" s="8">
        <v>77</v>
      </c>
      <c r="Z73" s="9" t="s">
        <v>28</v>
      </c>
      <c r="AA73" s="9">
        <v>21</v>
      </c>
      <c r="AB73" s="9">
        <v>23</v>
      </c>
      <c r="AC73" s="9">
        <v>17</v>
      </c>
      <c r="AD73" s="9">
        <v>15</v>
      </c>
      <c r="AE73" s="9">
        <v>18</v>
      </c>
      <c r="AF73" s="9">
        <v>18</v>
      </c>
      <c r="AJ73" s="85">
        <f>VLOOKUP($C73,Hoja3!$C$5:$U$202,18,FALSE)</f>
        <v>18.094999999999999</v>
      </c>
      <c r="AK73" s="94">
        <f t="shared" si="12"/>
        <v>15791.162694999999</v>
      </c>
      <c r="AL73" s="92">
        <f t="shared" si="13"/>
        <v>0.13678536797571766</v>
      </c>
      <c r="AM73" t="s">
        <v>478</v>
      </c>
      <c r="AN73">
        <f t="shared" si="14"/>
        <v>0</v>
      </c>
      <c r="AO73" s="85">
        <f t="shared" si="15"/>
        <v>0</v>
      </c>
      <c r="AP73" s="93" t="str">
        <f t="shared" si="16"/>
        <v/>
      </c>
      <c r="AQ73" s="85">
        <f>VLOOKUP($C73,Hoja3!$C$5:$W$202,21,FALSE)</f>
        <v>6.7067706422018354</v>
      </c>
      <c r="AR73" s="94">
        <f t="shared" si="17"/>
        <v>5852.8713108073407</v>
      </c>
      <c r="AS73" s="92">
        <f t="shared" si="18"/>
        <v>0.36904963141963415</v>
      </c>
      <c r="AT73" s="85">
        <f>VLOOKUP($C73,Hoja3!$C$5:$AB$202,26,FALSE)</f>
        <v>11.388229357798163</v>
      </c>
      <c r="AU73" s="94">
        <f t="shared" si="19"/>
        <v>9938.2913841926602</v>
      </c>
      <c r="AV73" s="92">
        <f t="shared" si="20"/>
        <v>0.21734118235208782</v>
      </c>
      <c r="AW73" s="103">
        <f t="shared" si="21"/>
        <v>18.094999999999999</v>
      </c>
      <c r="AX73" s="86">
        <f t="shared" si="22"/>
        <v>15791.162694999999</v>
      </c>
      <c r="AY73" s="92">
        <f t="shared" si="23"/>
        <v>0.13678536797571764</v>
      </c>
    </row>
    <row r="74" spans="1:51" x14ac:dyDescent="0.25">
      <c r="A74">
        <v>60</v>
      </c>
      <c r="B74" t="s">
        <v>27</v>
      </c>
      <c r="C74" t="s">
        <v>176</v>
      </c>
      <c r="D74" t="s">
        <v>177</v>
      </c>
      <c r="E74">
        <v>250</v>
      </c>
      <c r="F74" t="s">
        <v>586</v>
      </c>
      <c r="G74" s="5">
        <v>336714</v>
      </c>
      <c r="H74" s="5">
        <v>49.2</v>
      </c>
      <c r="I74" s="6">
        <v>0.15</v>
      </c>
      <c r="J74" s="5">
        <v>1251.0899999999999</v>
      </c>
      <c r="K74" s="7">
        <v>0.37</v>
      </c>
      <c r="L74" s="5">
        <v>182875.7</v>
      </c>
      <c r="M74" s="6">
        <v>0.27</v>
      </c>
      <c r="N74" s="5">
        <v>41896.949999999997</v>
      </c>
      <c r="O74" s="6">
        <v>1.17</v>
      </c>
      <c r="P74" s="5">
        <v>192032.1</v>
      </c>
      <c r="Q74" s="7">
        <v>0.65</v>
      </c>
      <c r="R74" s="5">
        <v>179432.4</v>
      </c>
      <c r="S74" s="7">
        <v>0.7</v>
      </c>
      <c r="T74" s="8">
        <v>123</v>
      </c>
      <c r="U74" s="8">
        <v>126</v>
      </c>
      <c r="V74" s="8">
        <v>73</v>
      </c>
      <c r="W74" s="8">
        <v>72</v>
      </c>
      <c r="X74" s="8">
        <v>83</v>
      </c>
      <c r="Y74" s="8">
        <v>79</v>
      </c>
      <c r="Z74" s="9" t="s">
        <v>28</v>
      </c>
      <c r="AA74" s="9">
        <v>23</v>
      </c>
      <c r="AB74" s="9">
        <v>25</v>
      </c>
      <c r="AC74" s="9">
        <v>14</v>
      </c>
      <c r="AD74" s="9">
        <v>16</v>
      </c>
      <c r="AE74" s="9">
        <v>19</v>
      </c>
      <c r="AF74" s="9">
        <v>19</v>
      </c>
      <c r="AJ74" s="85">
        <f>VLOOKUP($C74,Hoja3!$C$5:$U$202,18,FALSE)</f>
        <v>20.774999999999999</v>
      </c>
      <c r="AK74" s="94">
        <f t="shared" si="12"/>
        <v>39894.668774999998</v>
      </c>
      <c r="AL74" s="92">
        <f t="shared" si="13"/>
        <v>0.12332474867125905</v>
      </c>
      <c r="AM74">
        <v>7463056107.7512503</v>
      </c>
      <c r="AN74">
        <f t="shared" si="14"/>
        <v>7463.0561077512502</v>
      </c>
      <c r="AO74" s="85">
        <f t="shared" si="15"/>
        <v>3.88635863886884</v>
      </c>
      <c r="AP74" s="93">
        <f t="shared" si="16"/>
        <v>0.65924735510027976</v>
      </c>
      <c r="AQ74" s="85">
        <f>VLOOKUP($C74,Hoja3!$C$5:$W$202,21,FALSE)</f>
        <v>6.6880014217528174</v>
      </c>
      <c r="AR74" s="94">
        <f t="shared" si="17"/>
        <v>12843.109578221793</v>
      </c>
      <c r="AS74" s="92">
        <f t="shared" si="18"/>
        <v>0.38308479500501191</v>
      </c>
      <c r="AT74" s="85">
        <f>VLOOKUP($C74,Hoja3!$C$5:$AB$202,26,FALSE)</f>
        <v>14.086998578247181</v>
      </c>
      <c r="AU74" s="94">
        <f t="shared" si="19"/>
        <v>27051.559196778206</v>
      </c>
      <c r="AV74" s="92">
        <f t="shared" si="20"/>
        <v>0.18187491390832525</v>
      </c>
      <c r="AW74" s="103">
        <f t="shared" si="21"/>
        <v>20.777023806769215</v>
      </c>
      <c r="AX74" s="86">
        <f t="shared" si="22"/>
        <v>39898.555133638867</v>
      </c>
      <c r="AY74" s="92">
        <f t="shared" si="23"/>
        <v>0.12331273610085944</v>
      </c>
    </row>
    <row r="75" spans="1:51" x14ac:dyDescent="0.25">
      <c r="A75">
        <v>83</v>
      </c>
      <c r="B75" t="s">
        <v>27</v>
      </c>
      <c r="C75" t="s">
        <v>178</v>
      </c>
      <c r="D75" t="s">
        <v>179</v>
      </c>
      <c r="E75">
        <v>250</v>
      </c>
      <c r="F75" t="s">
        <v>606</v>
      </c>
      <c r="G75" s="5">
        <v>659150</v>
      </c>
      <c r="H75" s="5">
        <v>66.099999999999994</v>
      </c>
      <c r="I75" s="6">
        <v>0.1</v>
      </c>
      <c r="J75" s="5">
        <v>2170</v>
      </c>
      <c r="K75" s="7">
        <v>0.33</v>
      </c>
      <c r="L75" s="5">
        <v>475111.1</v>
      </c>
      <c r="M75" s="6">
        <v>0.14000000000000001</v>
      </c>
      <c r="N75" s="5">
        <v>88643.12</v>
      </c>
      <c r="O75" s="6">
        <v>0.75</v>
      </c>
      <c r="P75" s="5">
        <v>469440.1</v>
      </c>
      <c r="Q75" s="7">
        <v>0.46</v>
      </c>
      <c r="R75" s="5">
        <v>452275.3</v>
      </c>
      <c r="S75" s="7">
        <v>0.48</v>
      </c>
      <c r="T75" s="8">
        <v>132</v>
      </c>
      <c r="U75" s="8">
        <v>127</v>
      </c>
      <c r="V75" s="8">
        <v>87</v>
      </c>
      <c r="W75" s="8">
        <v>81</v>
      </c>
      <c r="X75" s="8">
        <v>90</v>
      </c>
      <c r="Y75" s="8">
        <v>87</v>
      </c>
      <c r="Z75" s="9" t="s">
        <v>28</v>
      </c>
      <c r="AA75" s="9">
        <v>26</v>
      </c>
      <c r="AB75" s="9">
        <v>26</v>
      </c>
      <c r="AC75" s="9">
        <v>21</v>
      </c>
      <c r="AD75" s="9">
        <v>20</v>
      </c>
      <c r="AE75" s="9">
        <v>20</v>
      </c>
      <c r="AF75" s="9">
        <v>20</v>
      </c>
      <c r="AJ75" s="85">
        <f>VLOOKUP($C75,Hoja3!$C$5:$U$202,18,FALSE)</f>
        <v>20.513999999999999</v>
      </c>
      <c r="AK75" s="94">
        <f t="shared" si="12"/>
        <v>96300.94211399999</v>
      </c>
      <c r="AL75" s="92">
        <f t="shared" si="13"/>
        <v>6.8638996201876759E-2</v>
      </c>
      <c r="AM75" t="s">
        <v>478</v>
      </c>
      <c r="AN75">
        <f t="shared" si="14"/>
        <v>0</v>
      </c>
      <c r="AO75" s="85">
        <f t="shared" si="15"/>
        <v>0</v>
      </c>
      <c r="AP75" s="93" t="str">
        <f t="shared" si="16"/>
        <v/>
      </c>
      <c r="AQ75" s="85">
        <f>VLOOKUP($C75,Hoja3!$C$5:$W$202,21,FALSE)</f>
        <v>4.6481873111782477</v>
      </c>
      <c r="AR75" s="94">
        <f t="shared" si="17"/>
        <v>21820.455161782476</v>
      </c>
      <c r="AS75" s="92">
        <f t="shared" si="18"/>
        <v>0.30292676990428274</v>
      </c>
      <c r="AT75" s="85">
        <f>VLOOKUP($C75,Hoja3!$C$5:$AB$202,26,FALSE)</f>
        <v>15.865812688821752</v>
      </c>
      <c r="AU75" s="94">
        <f t="shared" si="19"/>
        <v>74480.486952217514</v>
      </c>
      <c r="AV75" s="92">
        <f t="shared" si="20"/>
        <v>8.8748077120395355E-2</v>
      </c>
      <c r="AW75" s="103">
        <f t="shared" si="21"/>
        <v>20.513999999999999</v>
      </c>
      <c r="AX75" s="86">
        <f t="shared" si="22"/>
        <v>96300.94211399999</v>
      </c>
      <c r="AY75" s="92">
        <f t="shared" si="23"/>
        <v>6.8638996201876759E-2</v>
      </c>
    </row>
    <row r="76" spans="1:51" x14ac:dyDescent="0.25">
      <c r="A76">
        <v>57</v>
      </c>
      <c r="B76" t="s">
        <v>27</v>
      </c>
      <c r="C76" t="s">
        <v>180</v>
      </c>
      <c r="D76" t="s">
        <v>181</v>
      </c>
      <c r="E76">
        <v>250</v>
      </c>
      <c r="F76" t="s">
        <v>579</v>
      </c>
      <c r="G76" s="5">
        <v>10433.129999999999</v>
      </c>
      <c r="H76" s="5">
        <v>3.5</v>
      </c>
      <c r="I76" s="6">
        <v>0.33</v>
      </c>
      <c r="J76" s="5">
        <v>72.319999999999993</v>
      </c>
      <c r="K76" s="7">
        <v>0.69</v>
      </c>
      <c r="L76" s="5">
        <v>20030.240000000002</v>
      </c>
      <c r="M76" s="6">
        <v>0.17</v>
      </c>
      <c r="N76" s="5">
        <v>3497.9340000000002</v>
      </c>
      <c r="O76" s="6">
        <v>1</v>
      </c>
      <c r="P76" s="5">
        <v>16577.89</v>
      </c>
      <c r="Q76" s="7">
        <v>0.44</v>
      </c>
      <c r="R76" s="5">
        <v>17007.96</v>
      </c>
      <c r="S76" s="7">
        <v>0.43</v>
      </c>
      <c r="T76" s="8">
        <v>103</v>
      </c>
      <c r="U76" s="8">
        <v>105</v>
      </c>
      <c r="V76" s="8">
        <v>85</v>
      </c>
      <c r="W76" s="8">
        <v>76</v>
      </c>
      <c r="X76" s="8">
        <v>91</v>
      </c>
      <c r="Y76" s="8">
        <v>88</v>
      </c>
      <c r="Z76" s="9" t="s">
        <v>28</v>
      </c>
      <c r="AA76" s="9">
        <v>15</v>
      </c>
      <c r="AB76" s="9">
        <v>19</v>
      </c>
      <c r="AC76" s="9">
        <v>20</v>
      </c>
      <c r="AD76" s="9">
        <v>18</v>
      </c>
      <c r="AE76" s="9">
        <v>21</v>
      </c>
      <c r="AF76" s="9">
        <v>21</v>
      </c>
      <c r="AJ76" s="85">
        <f>VLOOKUP($C76,Hoja3!$C$5:$U$202,18,FALSE)</f>
        <v>17.445999999999998</v>
      </c>
      <c r="AK76" s="94">
        <f t="shared" si="12"/>
        <v>2892.1786893999997</v>
      </c>
      <c r="AL76" s="92">
        <f t="shared" si="13"/>
        <v>0.12101603586347207</v>
      </c>
      <c r="AM76">
        <v>0</v>
      </c>
      <c r="AN76">
        <f t="shared" si="14"/>
        <v>0</v>
      </c>
      <c r="AO76" s="85">
        <f t="shared" si="15"/>
        <v>0</v>
      </c>
      <c r="AP76" s="93" t="str">
        <f t="shared" si="16"/>
        <v/>
      </c>
      <c r="AQ76" s="85">
        <f>VLOOKUP($C76,Hoja3!$C$5:$W$202,21,FALSE)</f>
        <v>6.9459999999999997</v>
      </c>
      <c r="AR76" s="94">
        <f t="shared" si="17"/>
        <v>1151.5002393999998</v>
      </c>
      <c r="AS76" s="92">
        <f t="shared" si="18"/>
        <v>0.30395130458884739</v>
      </c>
      <c r="AT76" s="85">
        <f>VLOOKUP($C76,Hoja3!$C$5:$AB$202,26,FALSE)</f>
        <v>10.5</v>
      </c>
      <c r="AU76" s="94">
        <f t="shared" si="19"/>
        <v>1740.6784500000001</v>
      </c>
      <c r="AV76" s="92">
        <f t="shared" si="20"/>
        <v>0.20107102492134604</v>
      </c>
      <c r="AW76" s="103">
        <f t="shared" si="21"/>
        <v>17.445999999999998</v>
      </c>
      <c r="AX76" s="86">
        <f t="shared" si="22"/>
        <v>2892.1786893999997</v>
      </c>
      <c r="AY76" s="92">
        <f t="shared" si="23"/>
        <v>0.12101603586347207</v>
      </c>
    </row>
    <row r="77" spans="1:51" x14ac:dyDescent="0.25">
      <c r="A77">
        <v>90</v>
      </c>
      <c r="B77" t="s">
        <v>27</v>
      </c>
      <c r="C77" t="s">
        <v>182</v>
      </c>
      <c r="D77" t="s">
        <v>183</v>
      </c>
      <c r="E77">
        <v>250</v>
      </c>
      <c r="F77" t="s">
        <v>614</v>
      </c>
      <c r="G77" s="5">
        <v>2695139</v>
      </c>
      <c r="H77" s="5">
        <v>197.8</v>
      </c>
      <c r="I77" s="6">
        <v>7.0000000000000007E-2</v>
      </c>
      <c r="J77" s="5">
        <v>4313.29</v>
      </c>
      <c r="K77" s="7">
        <v>0.16</v>
      </c>
      <c r="L77" s="5">
        <v>1437861</v>
      </c>
      <c r="M77" s="6">
        <v>0.14000000000000001</v>
      </c>
      <c r="N77" s="5">
        <v>292417.2</v>
      </c>
      <c r="O77" s="6">
        <v>0.68</v>
      </c>
      <c r="P77" s="5">
        <v>1407405</v>
      </c>
      <c r="Q77" s="7">
        <v>0.31</v>
      </c>
      <c r="R77" s="5">
        <v>1388744</v>
      </c>
      <c r="S77" s="7">
        <v>0.31</v>
      </c>
      <c r="T77" s="8">
        <v>136</v>
      </c>
      <c r="U77" s="8">
        <v>135</v>
      </c>
      <c r="V77" s="8">
        <v>88</v>
      </c>
      <c r="W77" s="8">
        <v>86</v>
      </c>
      <c r="X77" s="8">
        <v>97</v>
      </c>
      <c r="Y77" s="8">
        <v>93</v>
      </c>
      <c r="Z77" s="9" t="s">
        <v>28</v>
      </c>
      <c r="AA77" s="9">
        <v>29</v>
      </c>
      <c r="AB77" s="9">
        <v>29</v>
      </c>
      <c r="AC77" s="9">
        <v>22</v>
      </c>
      <c r="AD77" s="9">
        <v>23</v>
      </c>
      <c r="AE77" s="9">
        <v>22</v>
      </c>
      <c r="AF77" s="9">
        <v>22</v>
      </c>
      <c r="AJ77" s="85">
        <f>VLOOKUP($C77,Hoja3!$C$5:$U$202,18,FALSE)</f>
        <v>26.411999999999999</v>
      </c>
      <c r="AK77" s="94">
        <f t="shared" si="12"/>
        <v>371723.80859999999</v>
      </c>
      <c r="AL77" s="92">
        <f t="shared" si="13"/>
        <v>5.321154992599525E-2</v>
      </c>
      <c r="AM77" t="s">
        <v>478</v>
      </c>
      <c r="AN77">
        <f t="shared" si="14"/>
        <v>0</v>
      </c>
      <c r="AO77" s="85">
        <f t="shared" si="15"/>
        <v>0</v>
      </c>
      <c r="AP77" s="93" t="str">
        <f t="shared" si="16"/>
        <v/>
      </c>
      <c r="AQ77" s="85">
        <f>VLOOKUP($C77,Hoja3!$C$5:$W$202,21,FALSE)</f>
        <v>7.2203340080099885</v>
      </c>
      <c r="AR77" s="94">
        <f t="shared" si="17"/>
        <v>101619.34184543298</v>
      </c>
      <c r="AS77" s="92">
        <f t="shared" si="18"/>
        <v>0.19464798374787901</v>
      </c>
      <c r="AT77" s="85">
        <f>VLOOKUP($C77,Hoja3!$C$5:$AB$202,26,FALSE)</f>
        <v>19.191665991990011</v>
      </c>
      <c r="AU77" s="94">
        <f t="shared" si="19"/>
        <v>270104.46675456699</v>
      </c>
      <c r="AV77" s="92">
        <f t="shared" si="20"/>
        <v>7.3230925195966065E-2</v>
      </c>
      <c r="AW77" s="103">
        <f t="shared" si="21"/>
        <v>26.411999999999995</v>
      </c>
      <c r="AX77" s="86">
        <f t="shared" si="22"/>
        <v>371723.80859999999</v>
      </c>
      <c r="AY77" s="92">
        <f t="shared" si="23"/>
        <v>5.3211549925995243E-2</v>
      </c>
    </row>
    <row r="78" spans="1:51" x14ac:dyDescent="0.25">
      <c r="A78">
        <v>87</v>
      </c>
      <c r="B78" t="s">
        <v>27</v>
      </c>
      <c r="C78" t="s">
        <v>184</v>
      </c>
      <c r="D78" t="s">
        <v>185</v>
      </c>
      <c r="E78">
        <v>250</v>
      </c>
      <c r="F78" t="s">
        <v>611</v>
      </c>
      <c r="G78" s="5">
        <v>16907</v>
      </c>
      <c r="H78" s="5">
        <v>5.4</v>
      </c>
      <c r="I78" s="6">
        <v>0.32</v>
      </c>
      <c r="J78" s="5">
        <v>113.44</v>
      </c>
      <c r="K78" s="7">
        <v>0.67</v>
      </c>
      <c r="L78" s="5">
        <v>44764</v>
      </c>
      <c r="M78" s="6">
        <v>0.12</v>
      </c>
      <c r="N78" s="5">
        <v>7379.9989999999998</v>
      </c>
      <c r="O78" s="6">
        <v>0.73</v>
      </c>
      <c r="P78" s="5">
        <v>38423.24</v>
      </c>
      <c r="Q78" s="7">
        <v>0.3</v>
      </c>
      <c r="R78" s="5">
        <v>37532.67</v>
      </c>
      <c r="S78" s="7">
        <v>0.3</v>
      </c>
      <c r="T78" s="8">
        <v>106</v>
      </c>
      <c r="U78" s="8">
        <v>106</v>
      </c>
      <c r="V78" s="8">
        <v>90</v>
      </c>
      <c r="W78" s="8">
        <v>82</v>
      </c>
      <c r="X78" s="8">
        <v>98</v>
      </c>
      <c r="Y78" s="8">
        <v>94</v>
      </c>
      <c r="Z78" s="9" t="s">
        <v>28</v>
      </c>
      <c r="AA78" s="9">
        <v>16</v>
      </c>
      <c r="AB78" s="9">
        <v>20</v>
      </c>
      <c r="AC78" s="9">
        <v>23</v>
      </c>
      <c r="AD78" s="9">
        <v>21</v>
      </c>
      <c r="AE78" s="9">
        <v>23</v>
      </c>
      <c r="AF78" s="9">
        <v>23</v>
      </c>
      <c r="AJ78" s="85">
        <f>VLOOKUP($C78,Hoja3!$C$5:$U$202,18,FALSE)</f>
        <v>24.053000000000001</v>
      </c>
      <c r="AK78" s="94">
        <f t="shared" si="12"/>
        <v>9241.9419171999998</v>
      </c>
      <c r="AL78" s="92">
        <f t="shared" si="13"/>
        <v>5.842927869899469E-2</v>
      </c>
      <c r="AM78" t="s">
        <v>478</v>
      </c>
      <c r="AN78">
        <f t="shared" si="14"/>
        <v>0</v>
      </c>
      <c r="AO78" s="85">
        <f t="shared" si="15"/>
        <v>0</v>
      </c>
      <c r="AP78" s="93" t="str">
        <f t="shared" si="16"/>
        <v/>
      </c>
      <c r="AQ78" s="85">
        <f>VLOOKUP($C78,Hoja3!$C$5:$W$202,21,FALSE)</f>
        <v>6.32</v>
      </c>
      <c r="AR78" s="94">
        <f t="shared" si="17"/>
        <v>2428.3487679999998</v>
      </c>
      <c r="AS78" s="92">
        <f t="shared" si="18"/>
        <v>0.22237332920046191</v>
      </c>
      <c r="AT78" s="85">
        <f>VLOOKUP($C78,Hoja3!$C$5:$AB$202,26,FALSE)</f>
        <v>17.733000000000001</v>
      </c>
      <c r="AU78" s="94">
        <f t="shared" si="19"/>
        <v>6813.5931492</v>
      </c>
      <c r="AV78" s="92">
        <f t="shared" si="20"/>
        <v>7.9253337875538205E-2</v>
      </c>
      <c r="AW78" s="103">
        <f t="shared" si="21"/>
        <v>24.053000000000001</v>
      </c>
      <c r="AX78" s="86">
        <f t="shared" si="22"/>
        <v>9241.9419171999998</v>
      </c>
      <c r="AY78" s="92">
        <f t="shared" si="23"/>
        <v>5.8429278698994683E-2</v>
      </c>
    </row>
    <row r="79" spans="1:51" x14ac:dyDescent="0.25">
      <c r="A79">
        <v>65</v>
      </c>
      <c r="B79" t="s">
        <v>27</v>
      </c>
      <c r="C79" t="s">
        <v>186</v>
      </c>
      <c r="D79" t="s">
        <v>187</v>
      </c>
      <c r="E79">
        <v>250</v>
      </c>
      <c r="F79" t="s">
        <v>590</v>
      </c>
      <c r="G79" s="5">
        <v>3653264</v>
      </c>
      <c r="H79" s="5">
        <v>259.7</v>
      </c>
      <c r="I79" s="6">
        <v>7.0000000000000007E-2</v>
      </c>
      <c r="J79" s="5">
        <v>7324.45</v>
      </c>
      <c r="K79" s="7">
        <v>0.2</v>
      </c>
      <c r="L79" s="5">
        <v>2620062</v>
      </c>
      <c r="M79" s="6">
        <v>0.1</v>
      </c>
      <c r="N79" s="5">
        <v>635621.19999999995</v>
      </c>
      <c r="O79" s="6">
        <v>0.41</v>
      </c>
      <c r="P79" s="5">
        <v>2560002</v>
      </c>
      <c r="Q79" s="7">
        <v>0.28999999999999998</v>
      </c>
      <c r="R79" s="5">
        <v>2606780</v>
      </c>
      <c r="S79" s="7">
        <v>0.28000000000000003</v>
      </c>
      <c r="T79" s="8">
        <v>137</v>
      </c>
      <c r="U79" s="8">
        <v>132</v>
      </c>
      <c r="V79" s="8">
        <v>96</v>
      </c>
      <c r="W79" s="8">
        <v>95</v>
      </c>
      <c r="X79" s="8">
        <v>100</v>
      </c>
      <c r="Y79" s="8">
        <v>96</v>
      </c>
      <c r="Z79" s="9" t="s">
        <v>28</v>
      </c>
      <c r="AA79" s="9">
        <v>30</v>
      </c>
      <c r="AB79" s="9">
        <v>28</v>
      </c>
      <c r="AC79" s="9">
        <v>26</v>
      </c>
      <c r="AD79" s="9">
        <v>27</v>
      </c>
      <c r="AE79" s="9">
        <v>24</v>
      </c>
      <c r="AF79" s="9">
        <v>24</v>
      </c>
      <c r="AJ79" s="85">
        <f>VLOOKUP($C79,Hoja3!$C$5:$U$202,18,FALSE)</f>
        <v>32.018000000000001</v>
      </c>
      <c r="AK79" s="94">
        <f t="shared" si="12"/>
        <v>819661.44036000001</v>
      </c>
      <c r="AL79" s="92">
        <f t="shared" si="13"/>
        <v>3.1683813244397376E-2</v>
      </c>
      <c r="AM79">
        <v>139919416199.53699</v>
      </c>
      <c r="AN79">
        <f t="shared" si="14"/>
        <v>139919.41619953699</v>
      </c>
      <c r="AO79" s="85">
        <f t="shared" si="15"/>
        <v>5.4655979252960343</v>
      </c>
      <c r="AP79" s="93">
        <f t="shared" si="16"/>
        <v>0.18560683502970432</v>
      </c>
      <c r="AQ79" s="85">
        <f>VLOOKUP($C79,Hoja3!$C$5:$W$202,21,FALSE)</f>
        <v>8.2346565514657684</v>
      </c>
      <c r="AR79" s="94">
        <f t="shared" si="17"/>
        <v>210807.37241065467</v>
      </c>
      <c r="AS79" s="92">
        <f t="shared" si="18"/>
        <v>0.12319303496374027</v>
      </c>
      <c r="AT79" s="85">
        <f>VLOOKUP($C79,Hoja3!$C$5:$AB$202,26,FALSE)</f>
        <v>23.783343448534232</v>
      </c>
      <c r="AU79" s="94">
        <f t="shared" si="19"/>
        <v>608854.06794934534</v>
      </c>
      <c r="AV79" s="92">
        <f t="shared" si="20"/>
        <v>4.2653899131311408E-2</v>
      </c>
      <c r="AW79" s="103">
        <f t="shared" si="21"/>
        <v>32.018213499752157</v>
      </c>
      <c r="AX79" s="86">
        <f t="shared" si="22"/>
        <v>819666.90595792525</v>
      </c>
      <c r="AY79" s="92">
        <f t="shared" si="23"/>
        <v>3.1683601974450193E-2</v>
      </c>
    </row>
    <row r="80" spans="1:51" x14ac:dyDescent="0.25">
      <c r="A80">
        <v>76</v>
      </c>
      <c r="B80" t="s">
        <v>27</v>
      </c>
      <c r="C80" t="s">
        <v>188</v>
      </c>
      <c r="D80" t="s">
        <v>189</v>
      </c>
      <c r="E80">
        <v>250</v>
      </c>
      <c r="F80" t="s">
        <v>600</v>
      </c>
      <c r="G80" s="5">
        <v>45036</v>
      </c>
      <c r="H80" s="5">
        <v>4.0999999999999996</v>
      </c>
      <c r="I80" s="6">
        <v>0.09</v>
      </c>
      <c r="J80" s="5">
        <v>101.84</v>
      </c>
      <c r="K80" s="7">
        <v>0.23</v>
      </c>
      <c r="L80" s="5">
        <v>36699.599999999999</v>
      </c>
      <c r="M80" s="6">
        <v>0.11</v>
      </c>
      <c r="N80" s="5">
        <v>8868.4770000000008</v>
      </c>
      <c r="O80" s="6">
        <v>0.46</v>
      </c>
      <c r="P80" s="5">
        <v>53333.64</v>
      </c>
      <c r="Q80" s="7">
        <v>0.19</v>
      </c>
      <c r="R80" s="5">
        <v>37925.43</v>
      </c>
      <c r="S80" s="7">
        <v>0.27</v>
      </c>
      <c r="T80" s="8">
        <v>134</v>
      </c>
      <c r="U80" s="8">
        <v>131</v>
      </c>
      <c r="V80" s="8">
        <v>94</v>
      </c>
      <c r="W80" s="8">
        <v>92</v>
      </c>
      <c r="X80" s="8">
        <v>106</v>
      </c>
      <c r="Y80" s="8">
        <v>97</v>
      </c>
      <c r="Z80" s="9" t="s">
        <v>28</v>
      </c>
      <c r="AA80" s="9">
        <v>27</v>
      </c>
      <c r="AB80" s="9">
        <v>27</v>
      </c>
      <c r="AC80" s="9">
        <v>25</v>
      </c>
      <c r="AD80" s="9">
        <v>25</v>
      </c>
      <c r="AE80" s="9">
        <v>25</v>
      </c>
      <c r="AF80" s="9">
        <v>25</v>
      </c>
      <c r="AJ80" s="85">
        <f>VLOOKUP($C80,Hoja3!$C$5:$U$202,18,FALSE)</f>
        <v>23.015999999999998</v>
      </c>
      <c r="AK80" s="94">
        <f t="shared" si="12"/>
        <v>12275.270582399999</v>
      </c>
      <c r="AL80" s="92">
        <f t="shared" si="13"/>
        <v>3.3400485736570937E-2</v>
      </c>
      <c r="AM80">
        <v>1325658500.3045199</v>
      </c>
      <c r="AN80">
        <f t="shared" si="14"/>
        <v>1325.65850030452</v>
      </c>
      <c r="AO80" s="85">
        <f t="shared" si="15"/>
        <v>2.4855953958974482</v>
      </c>
      <c r="AP80" s="93">
        <f t="shared" si="16"/>
        <v>0.30928025574144319</v>
      </c>
      <c r="AQ80" s="85">
        <f>VLOOKUP($C80,Hoja3!$C$5:$W$202,21,FALSE)</f>
        <v>6.4900647460647463</v>
      </c>
      <c r="AR80" s="94">
        <f t="shared" si="17"/>
        <v>3461.3877674330856</v>
      </c>
      <c r="AS80" s="92">
        <f t="shared" si="18"/>
        <v>0.11844960101192301</v>
      </c>
      <c r="AT80" s="85">
        <f>VLOOKUP($C80,Hoja3!$C$5:$AB$202,26,FALSE)</f>
        <v>16.525935253935252</v>
      </c>
      <c r="AU80" s="94">
        <f t="shared" si="19"/>
        <v>8813.8828149669134</v>
      </c>
      <c r="AV80" s="92">
        <f t="shared" si="20"/>
        <v>4.6517523389779609E-2</v>
      </c>
      <c r="AW80" s="103">
        <f t="shared" si="21"/>
        <v>23.020660464569634</v>
      </c>
      <c r="AX80" s="86">
        <f t="shared" si="22"/>
        <v>12277.756177795896</v>
      </c>
      <c r="AY80" s="92">
        <f t="shared" si="23"/>
        <v>3.3393723907099382E-2</v>
      </c>
    </row>
    <row r="81" spans="1:51" x14ac:dyDescent="0.25">
      <c r="A81">
        <v>71</v>
      </c>
      <c r="B81" t="s">
        <v>27</v>
      </c>
      <c r="C81" t="s">
        <v>190</v>
      </c>
      <c r="D81" t="s">
        <v>191</v>
      </c>
      <c r="E81">
        <v>250</v>
      </c>
      <c r="F81" t="s">
        <v>595</v>
      </c>
      <c r="G81" s="5">
        <v>244117</v>
      </c>
      <c r="H81" s="5">
        <v>7.8</v>
      </c>
      <c r="I81" s="6">
        <v>0.03</v>
      </c>
      <c r="J81" s="5">
        <v>305.93</v>
      </c>
      <c r="K81" s="7">
        <v>0.13</v>
      </c>
      <c r="L81" s="5">
        <v>171956.7</v>
      </c>
      <c r="M81" s="6">
        <v>0.05</v>
      </c>
      <c r="N81" s="5">
        <v>39101.79</v>
      </c>
      <c r="O81" s="6">
        <v>0.2</v>
      </c>
      <c r="P81" s="5">
        <v>211390</v>
      </c>
      <c r="Q81" s="7">
        <v>0.14000000000000001</v>
      </c>
      <c r="R81" s="5">
        <v>171259.5</v>
      </c>
      <c r="S81" s="7">
        <v>0.18</v>
      </c>
      <c r="T81" s="8">
        <v>150</v>
      </c>
      <c r="U81" s="8">
        <v>140</v>
      </c>
      <c r="V81" s="8">
        <v>103</v>
      </c>
      <c r="W81" s="8">
        <v>101</v>
      </c>
      <c r="X81" s="8">
        <v>112</v>
      </c>
      <c r="Y81" s="8">
        <v>103</v>
      </c>
      <c r="Z81" s="9" t="s">
        <v>28</v>
      </c>
      <c r="AA81" s="9">
        <v>32</v>
      </c>
      <c r="AB81" s="9">
        <v>30</v>
      </c>
      <c r="AC81" s="9">
        <v>28</v>
      </c>
      <c r="AD81" s="9">
        <v>30</v>
      </c>
      <c r="AE81" s="9">
        <v>28</v>
      </c>
      <c r="AF81" s="9">
        <v>26</v>
      </c>
      <c r="AJ81" s="85">
        <f>VLOOKUP($C81,Hoja3!$C$5:$U$202,18,FALSE)</f>
        <v>23.724</v>
      </c>
      <c r="AK81" s="94">
        <f t="shared" si="12"/>
        <v>50150.1636</v>
      </c>
      <c r="AL81" s="92">
        <f t="shared" si="13"/>
        <v>1.5553289241911863E-2</v>
      </c>
      <c r="AM81">
        <v>12176882624.519501</v>
      </c>
      <c r="AN81">
        <f t="shared" si="14"/>
        <v>12176.882624519501</v>
      </c>
      <c r="AO81" s="85">
        <f t="shared" si="15"/>
        <v>5.7603872579211419</v>
      </c>
      <c r="AP81" s="93">
        <f t="shared" si="16"/>
        <v>6.4055803447541124E-2</v>
      </c>
      <c r="AQ81" s="85">
        <f>VLOOKUP($C81,Hoja3!$C$5:$W$202,21,FALSE)</f>
        <v>6.3880000000000017</v>
      </c>
      <c r="AR81" s="94">
        <f t="shared" si="17"/>
        <v>13503.593200000003</v>
      </c>
      <c r="AS81" s="92">
        <f t="shared" si="18"/>
        <v>5.7762403565296959E-2</v>
      </c>
      <c r="AT81" s="85">
        <f>VLOOKUP($C81,Hoja3!$C$5:$AB$202,26,FALSE)</f>
        <v>17.335999999999999</v>
      </c>
      <c r="AU81" s="94">
        <f t="shared" si="19"/>
        <v>36646.570399999997</v>
      </c>
      <c r="AV81" s="92">
        <f t="shared" si="20"/>
        <v>2.1284392822745565E-2</v>
      </c>
      <c r="AW81" s="103">
        <f t="shared" si="21"/>
        <v>23.726725004616075</v>
      </c>
      <c r="AX81" s="86">
        <f t="shared" si="22"/>
        <v>50155.92398725792</v>
      </c>
      <c r="AY81" s="92">
        <f t="shared" si="23"/>
        <v>1.5551502953034192E-2</v>
      </c>
    </row>
    <row r="82" spans="1:51" x14ac:dyDescent="0.25">
      <c r="A82">
        <v>84</v>
      </c>
      <c r="B82" t="s">
        <v>27</v>
      </c>
      <c r="C82" t="s">
        <v>192</v>
      </c>
      <c r="D82" t="s">
        <v>193</v>
      </c>
      <c r="E82">
        <v>250</v>
      </c>
      <c r="F82" t="s">
        <v>607</v>
      </c>
      <c r="G82" s="5">
        <v>296296</v>
      </c>
      <c r="H82" s="5">
        <v>20.6</v>
      </c>
      <c r="I82" s="6">
        <v>7.0000000000000007E-2</v>
      </c>
      <c r="J82" s="5">
        <v>340.42</v>
      </c>
      <c r="K82" s="7">
        <v>0.11</v>
      </c>
      <c r="L82" s="5">
        <v>245250.7</v>
      </c>
      <c r="M82" s="6">
        <v>0.08</v>
      </c>
      <c r="N82" s="5">
        <v>49073.77</v>
      </c>
      <c r="O82" s="6">
        <v>0.42</v>
      </c>
      <c r="P82" s="5">
        <v>228872.3</v>
      </c>
      <c r="Q82" s="7">
        <v>0.15</v>
      </c>
      <c r="R82" s="5">
        <v>221242.9</v>
      </c>
      <c r="S82" s="7">
        <v>0.15</v>
      </c>
      <c r="T82" s="8">
        <v>138</v>
      </c>
      <c r="U82" s="8">
        <v>142</v>
      </c>
      <c r="V82" s="8">
        <v>100</v>
      </c>
      <c r="W82" s="8">
        <v>94</v>
      </c>
      <c r="X82" s="8">
        <v>109</v>
      </c>
      <c r="Y82" s="8">
        <v>105</v>
      </c>
      <c r="Z82" s="9" t="s">
        <v>28</v>
      </c>
      <c r="AA82" s="9">
        <v>31</v>
      </c>
      <c r="AB82" s="9">
        <v>31</v>
      </c>
      <c r="AC82" s="9">
        <v>27</v>
      </c>
      <c r="AD82" s="9">
        <v>26</v>
      </c>
      <c r="AE82" s="9">
        <v>26</v>
      </c>
      <c r="AF82" s="9">
        <v>27</v>
      </c>
      <c r="AJ82" s="85">
        <f>VLOOKUP($C82,Hoja3!$C$5:$U$202,18,FALSE)</f>
        <v>25.427</v>
      </c>
      <c r="AK82" s="94">
        <f t="shared" si="12"/>
        <v>58195.359721000001</v>
      </c>
      <c r="AL82" s="92">
        <f t="shared" si="13"/>
        <v>3.5398011282618498E-2</v>
      </c>
      <c r="AM82" t="s">
        <v>478</v>
      </c>
      <c r="AN82">
        <f t="shared" si="14"/>
        <v>0</v>
      </c>
      <c r="AO82" s="85">
        <f t="shared" si="15"/>
        <v>0</v>
      </c>
      <c r="AP82" s="93" t="str">
        <f t="shared" si="16"/>
        <v/>
      </c>
      <c r="AQ82" s="85">
        <f>VLOOKUP($C82,Hoja3!$C$5:$W$202,21,FALSE)</f>
        <v>6.9276947856947864</v>
      </c>
      <c r="AR82" s="94">
        <f t="shared" si="17"/>
        <v>15855.574392999728</v>
      </c>
      <c r="AS82" s="92">
        <f t="shared" si="18"/>
        <v>0.1299227608499314</v>
      </c>
      <c r="AT82" s="85">
        <f>VLOOKUP($C82,Hoja3!$C$5:$AB$202,26,FALSE)</f>
        <v>18.499305214305213</v>
      </c>
      <c r="AU82" s="94">
        <f t="shared" si="19"/>
        <v>42339.785328000275</v>
      </c>
      <c r="AV82" s="92">
        <f t="shared" si="20"/>
        <v>4.8654001999336421E-2</v>
      </c>
      <c r="AW82" s="103">
        <f t="shared" si="21"/>
        <v>25.427</v>
      </c>
      <c r="AX82" s="86">
        <f t="shared" si="22"/>
        <v>58195.359721000001</v>
      </c>
      <c r="AY82" s="92">
        <f t="shared" si="23"/>
        <v>3.5398011282618498E-2</v>
      </c>
    </row>
    <row r="83" spans="1:51" x14ac:dyDescent="0.25">
      <c r="A83">
        <v>93</v>
      </c>
      <c r="B83" t="s">
        <v>27</v>
      </c>
      <c r="C83" t="s">
        <v>194</v>
      </c>
      <c r="D83" t="s">
        <v>195</v>
      </c>
      <c r="E83">
        <v>250</v>
      </c>
      <c r="F83" t="s">
        <v>619</v>
      </c>
      <c r="G83" s="5">
        <v>278497</v>
      </c>
      <c r="H83" s="5">
        <v>5.8</v>
      </c>
      <c r="I83" s="6">
        <v>0.02</v>
      </c>
      <c r="J83" s="5">
        <v>187.25</v>
      </c>
      <c r="K83" s="7">
        <v>7.0000000000000007E-2</v>
      </c>
      <c r="L83" s="5">
        <v>141773.4</v>
      </c>
      <c r="M83" s="6">
        <v>0.04</v>
      </c>
      <c r="N83" s="5">
        <v>27731.48</v>
      </c>
      <c r="O83" s="6">
        <v>0.21</v>
      </c>
      <c r="P83" s="5">
        <v>137929.29999999999</v>
      </c>
      <c r="Q83" s="7">
        <v>0.14000000000000001</v>
      </c>
      <c r="R83" s="5">
        <v>135920.29999999999</v>
      </c>
      <c r="S83" s="7">
        <v>0.14000000000000001</v>
      </c>
      <c r="T83" s="8">
        <v>154</v>
      </c>
      <c r="U83" s="8">
        <v>155</v>
      </c>
      <c r="V83" s="8">
        <v>107</v>
      </c>
      <c r="W83" s="8">
        <v>100</v>
      </c>
      <c r="X83" s="8">
        <v>111</v>
      </c>
      <c r="Y83" s="8">
        <v>107</v>
      </c>
      <c r="Z83" s="9" t="s">
        <v>28</v>
      </c>
      <c r="AA83" s="9">
        <v>34</v>
      </c>
      <c r="AB83" s="9">
        <v>34</v>
      </c>
      <c r="AC83" s="9">
        <v>30</v>
      </c>
      <c r="AD83" s="9">
        <v>29</v>
      </c>
      <c r="AE83" s="9">
        <v>27</v>
      </c>
      <c r="AF83" s="9">
        <v>28</v>
      </c>
      <c r="AJ83" s="85">
        <f>VLOOKUP($C83,Hoja3!$C$5:$U$202,18,FALSE)</f>
        <v>17.419</v>
      </c>
      <c r="AK83" s="94">
        <f t="shared" si="12"/>
        <v>24025.904767</v>
      </c>
      <c r="AL83" s="92">
        <f t="shared" si="13"/>
        <v>2.4140610129972716E-2</v>
      </c>
      <c r="AM83" t="s">
        <v>478</v>
      </c>
      <c r="AN83">
        <f t="shared" si="14"/>
        <v>0</v>
      </c>
      <c r="AO83" s="85">
        <f t="shared" si="15"/>
        <v>0</v>
      </c>
      <c r="AP83" s="93" t="str">
        <f t="shared" si="16"/>
        <v/>
      </c>
      <c r="AQ83" s="85">
        <f>VLOOKUP($C83,Hoja3!$C$5:$W$202,21,FALSE)</f>
        <v>3.8239999999999998</v>
      </c>
      <c r="AR83" s="94">
        <f t="shared" si="17"/>
        <v>5274.4164319999991</v>
      </c>
      <c r="AS83" s="92">
        <f t="shared" si="18"/>
        <v>0.10996477192834592</v>
      </c>
      <c r="AT83" s="85">
        <f>VLOOKUP($C83,Hoja3!$C$5:$AB$202,26,FALSE)</f>
        <v>13.595000000000001</v>
      </c>
      <c r="AU83" s="94">
        <f t="shared" si="19"/>
        <v>18751.488334999998</v>
      </c>
      <c r="AV83" s="92">
        <f t="shared" si="20"/>
        <v>3.0930878106215136E-2</v>
      </c>
      <c r="AW83" s="103">
        <f t="shared" si="21"/>
        <v>17.419</v>
      </c>
      <c r="AX83" s="86">
        <f t="shared" si="22"/>
        <v>24025.904767</v>
      </c>
      <c r="AY83" s="92">
        <f t="shared" si="23"/>
        <v>2.4140610129972716E-2</v>
      </c>
    </row>
    <row r="84" spans="1:51" x14ac:dyDescent="0.25">
      <c r="A84">
        <v>62</v>
      </c>
      <c r="B84" t="s">
        <v>27</v>
      </c>
      <c r="C84" t="s">
        <v>196</v>
      </c>
      <c r="D84" t="s">
        <v>197</v>
      </c>
      <c r="E84">
        <v>250</v>
      </c>
      <c r="F84" t="s">
        <v>588</v>
      </c>
      <c r="G84" s="5">
        <v>28069</v>
      </c>
      <c r="H84" s="5">
        <v>0.9</v>
      </c>
      <c r="I84" s="6">
        <v>0.03</v>
      </c>
      <c r="J84" s="5">
        <v>21.68</v>
      </c>
      <c r="K84" s="7">
        <v>0.08</v>
      </c>
      <c r="L84" s="5">
        <v>17932.669999999998</v>
      </c>
      <c r="M84" s="6">
        <v>0.05</v>
      </c>
      <c r="N84" s="5">
        <v>3958.9229999999998</v>
      </c>
      <c r="O84" s="6">
        <v>0.23</v>
      </c>
      <c r="P84" s="5">
        <v>19216.57</v>
      </c>
      <c r="Q84" s="7">
        <v>0.11</v>
      </c>
      <c r="R84" s="5">
        <v>18419.830000000002</v>
      </c>
      <c r="S84" s="7">
        <v>0.12</v>
      </c>
      <c r="T84" s="8">
        <v>151</v>
      </c>
      <c r="U84" s="8">
        <v>149</v>
      </c>
      <c r="V84" s="8">
        <v>105</v>
      </c>
      <c r="W84" s="8">
        <v>96</v>
      </c>
      <c r="X84" s="8">
        <v>115</v>
      </c>
      <c r="Y84" s="8">
        <v>108</v>
      </c>
      <c r="Z84" s="9" t="s">
        <v>28</v>
      </c>
      <c r="AA84" s="9">
        <v>33</v>
      </c>
      <c r="AB84" s="9">
        <v>32</v>
      </c>
      <c r="AC84" s="9">
        <v>29</v>
      </c>
      <c r="AD84" s="9">
        <v>28</v>
      </c>
      <c r="AE84" s="9">
        <v>30</v>
      </c>
      <c r="AF84" s="9">
        <v>29</v>
      </c>
      <c r="AJ84" s="85">
        <f>VLOOKUP($C84,Hoja3!$C$5:$U$202,18,FALSE)</f>
        <v>20.082999999999998</v>
      </c>
      <c r="AK84" s="94">
        <f t="shared" si="12"/>
        <v>3859.2637530999996</v>
      </c>
      <c r="AL84" s="92">
        <f t="shared" si="13"/>
        <v>2.3320510272900219E-2</v>
      </c>
      <c r="AM84">
        <v>1193190025.7564299</v>
      </c>
      <c r="AN84">
        <f t="shared" si="14"/>
        <v>1193.1900257564298</v>
      </c>
      <c r="AO84" s="85">
        <f t="shared" si="15"/>
        <v>6.2091727387167941</v>
      </c>
      <c r="AP84" s="93">
        <f t="shared" si="16"/>
        <v>7.5428052579423782E-2</v>
      </c>
      <c r="AQ84" s="85">
        <f>VLOOKUP($C84,Hoja3!$C$5:$W$202,21,FALSE)</f>
        <v>5.3576199427049289</v>
      </c>
      <c r="AR84" s="94">
        <f t="shared" si="17"/>
        <v>1029.5507866238524</v>
      </c>
      <c r="AS84" s="92">
        <f t="shared" si="18"/>
        <v>8.7416765806310442E-2</v>
      </c>
      <c r="AT84" s="85">
        <f>VLOOKUP($C84,Hoja3!$C$5:$AB$202,26,FALSE)</f>
        <v>14.725380057295069</v>
      </c>
      <c r="AU84" s="94">
        <f t="shared" si="19"/>
        <v>2829.7129664761469</v>
      </c>
      <c r="AV84" s="92">
        <f t="shared" si="20"/>
        <v>3.1805346007258602E-2</v>
      </c>
      <c r="AW84" s="103">
        <f t="shared" si="21"/>
        <v>20.115311555801668</v>
      </c>
      <c r="AX84" s="86">
        <f t="shared" si="22"/>
        <v>3865.4729258387165</v>
      </c>
      <c r="AY84" s="92">
        <f t="shared" si="23"/>
        <v>2.3283050153681293E-2</v>
      </c>
    </row>
    <row r="85" spans="1:51" x14ac:dyDescent="0.25">
      <c r="A85">
        <v>85</v>
      </c>
      <c r="B85" t="s">
        <v>27</v>
      </c>
      <c r="C85" t="s">
        <v>198</v>
      </c>
      <c r="D85" t="s">
        <v>199</v>
      </c>
      <c r="E85">
        <v>250</v>
      </c>
      <c r="F85" t="s">
        <v>609</v>
      </c>
      <c r="G85" s="5">
        <v>2209139</v>
      </c>
      <c r="H85" s="5">
        <v>167.6</v>
      </c>
      <c r="I85" s="6">
        <v>0.08</v>
      </c>
      <c r="J85" s="5">
        <v>1640.61</v>
      </c>
      <c r="K85" s="7">
        <v>7.0000000000000007E-2</v>
      </c>
      <c r="L85" s="5">
        <v>1356393</v>
      </c>
      <c r="M85" s="6">
        <v>0.12</v>
      </c>
      <c r="N85" s="5">
        <v>287875.40000000002</v>
      </c>
      <c r="O85" s="6">
        <v>0.57999999999999996</v>
      </c>
      <c r="P85" s="5">
        <v>1479819</v>
      </c>
      <c r="Q85" s="7">
        <v>0.11</v>
      </c>
      <c r="R85" s="5">
        <v>1431121</v>
      </c>
      <c r="S85" s="7">
        <v>0.11</v>
      </c>
      <c r="T85" s="8">
        <v>135</v>
      </c>
      <c r="U85" s="8">
        <v>151</v>
      </c>
      <c r="V85" s="8">
        <v>92</v>
      </c>
      <c r="W85" s="8">
        <v>89</v>
      </c>
      <c r="X85" s="8">
        <v>114</v>
      </c>
      <c r="Y85" s="8">
        <v>109</v>
      </c>
      <c r="Z85" s="9" t="s">
        <v>28</v>
      </c>
      <c r="AA85" s="9">
        <v>28</v>
      </c>
      <c r="AB85" s="9">
        <v>33</v>
      </c>
      <c r="AC85" s="9">
        <v>24</v>
      </c>
      <c r="AD85" s="9">
        <v>24</v>
      </c>
      <c r="AE85" s="9">
        <v>29</v>
      </c>
      <c r="AF85" s="9">
        <v>30</v>
      </c>
      <c r="AJ85" s="85">
        <f>VLOOKUP($C85,Hoja3!$C$5:$U$202,18,FALSE)</f>
        <v>15.974</v>
      </c>
      <c r="AK85" s="94">
        <f t="shared" si="12"/>
        <v>236386.28706</v>
      </c>
      <c r="AL85" s="92">
        <f t="shared" si="13"/>
        <v>7.0900897883919747E-2</v>
      </c>
      <c r="AM85" t="s">
        <v>478</v>
      </c>
      <c r="AN85">
        <f t="shared" si="14"/>
        <v>0</v>
      </c>
      <c r="AO85" s="85">
        <f t="shared" si="15"/>
        <v>0</v>
      </c>
      <c r="AP85" s="93" t="str">
        <f t="shared" si="16"/>
        <v/>
      </c>
      <c r="AQ85" s="85">
        <f>VLOOKUP($C85,Hoja3!$C$5:$W$202,21,FALSE)</f>
        <v>3.964</v>
      </c>
      <c r="AR85" s="94">
        <f t="shared" si="17"/>
        <v>58660.025159999997</v>
      </c>
      <c r="AS85" s="92">
        <f t="shared" si="18"/>
        <v>0.28571416316794501</v>
      </c>
      <c r="AT85" s="85">
        <f>VLOOKUP($C85,Hoja3!$C$5:$AB$202,26,FALSE)</f>
        <v>12.01</v>
      </c>
      <c r="AU85" s="94">
        <f t="shared" si="19"/>
        <v>177726.26190000001</v>
      </c>
      <c r="AV85" s="92">
        <f t="shared" si="20"/>
        <v>9.4302326627621474E-2</v>
      </c>
      <c r="AW85" s="103">
        <f t="shared" si="21"/>
        <v>15.974</v>
      </c>
      <c r="AX85" s="86">
        <f t="shared" si="22"/>
        <v>236386.28706</v>
      </c>
      <c r="AY85" s="92">
        <f t="shared" si="23"/>
        <v>7.0900897883919747E-2</v>
      </c>
    </row>
    <row r="86" spans="1:51" x14ac:dyDescent="0.25">
      <c r="A86">
        <v>75</v>
      </c>
      <c r="B86" t="s">
        <v>27</v>
      </c>
      <c r="C86" t="s">
        <v>200</v>
      </c>
      <c r="D86" t="s">
        <v>201</v>
      </c>
      <c r="E86">
        <v>250</v>
      </c>
      <c r="F86" t="s">
        <v>599</v>
      </c>
      <c r="G86" s="5">
        <v>53397</v>
      </c>
      <c r="H86" s="5">
        <v>0.6</v>
      </c>
      <c r="I86" s="6">
        <v>0.01</v>
      </c>
      <c r="J86" s="5">
        <v>20.170000000000002</v>
      </c>
      <c r="K86" s="7">
        <v>0.04</v>
      </c>
      <c r="L86" s="5">
        <v>36811.01</v>
      </c>
      <c r="M86" s="6">
        <v>0.02</v>
      </c>
      <c r="N86" s="5">
        <v>7240.893</v>
      </c>
      <c r="O86" s="6">
        <v>0.08</v>
      </c>
      <c r="P86" s="5">
        <v>36306.379999999997</v>
      </c>
      <c r="Q86" s="7">
        <v>0.06</v>
      </c>
      <c r="R86" s="5">
        <v>35686.6</v>
      </c>
      <c r="S86" s="7">
        <v>0.06</v>
      </c>
      <c r="T86" s="8">
        <v>159</v>
      </c>
      <c r="U86" s="8">
        <v>158</v>
      </c>
      <c r="V86" s="8">
        <v>112</v>
      </c>
      <c r="W86" s="8">
        <v>107</v>
      </c>
      <c r="X86" s="8">
        <v>123</v>
      </c>
      <c r="Y86" s="8">
        <v>118</v>
      </c>
      <c r="Z86" s="9" t="s">
        <v>28</v>
      </c>
      <c r="AA86" s="9">
        <v>35</v>
      </c>
      <c r="AB86" s="9">
        <v>35</v>
      </c>
      <c r="AC86" s="9">
        <v>31</v>
      </c>
      <c r="AD86" s="9">
        <v>31</v>
      </c>
      <c r="AE86" s="9">
        <v>31</v>
      </c>
      <c r="AF86" s="9">
        <v>31</v>
      </c>
      <c r="AJ86" s="85">
        <f>VLOOKUP($C86,Hoja3!$C$5:$U$202,18,FALSE)</f>
        <v>16.260683765488238</v>
      </c>
      <c r="AK86" s="94">
        <f t="shared" si="12"/>
        <v>5903.6656384964681</v>
      </c>
      <c r="AL86" s="92">
        <f t="shared" si="13"/>
        <v>1.0163177197697913E-2</v>
      </c>
      <c r="AM86">
        <v>2117955739.29263</v>
      </c>
      <c r="AN86">
        <f t="shared" si="14"/>
        <v>2117.9557392926299</v>
      </c>
      <c r="AO86" s="85">
        <f t="shared" si="15"/>
        <v>5.8335635204959297</v>
      </c>
      <c r="AP86" s="93">
        <f t="shared" si="16"/>
        <v>2.8329203904912212E-2</v>
      </c>
      <c r="AQ86" s="85">
        <f>VLOOKUP($C86,Hoja3!$C$5:$W$202,21,FALSE)</f>
        <v>4.0588777064039414</v>
      </c>
      <c r="AR86" s="94">
        <f t="shared" si="17"/>
        <v>1473.6315638222991</v>
      </c>
      <c r="AS86" s="92">
        <f t="shared" si="18"/>
        <v>4.0715740265750186E-2</v>
      </c>
      <c r="AT86" s="85">
        <f>VLOOKUP($C86,Hoja3!$C$5:$AB$202,26,FALSE)</f>
        <v>12.201806059084296</v>
      </c>
      <c r="AU86" s="94">
        <f t="shared" si="19"/>
        <v>4430.0340746741686</v>
      </c>
      <c r="AV86" s="92">
        <f t="shared" si="20"/>
        <v>1.3543913881613434E-2</v>
      </c>
      <c r="AW86" s="103">
        <f t="shared" si="21"/>
        <v>16.276751364407481</v>
      </c>
      <c r="AX86" s="86">
        <f t="shared" si="22"/>
        <v>5909.4992020169639</v>
      </c>
      <c r="AY86" s="92">
        <f t="shared" si="23"/>
        <v>1.0153144614948331E-2</v>
      </c>
    </row>
    <row r="87" spans="1:51" x14ac:dyDescent="0.25">
      <c r="A87">
        <v>73</v>
      </c>
      <c r="B87" t="s">
        <v>27</v>
      </c>
      <c r="C87" t="s">
        <v>202</v>
      </c>
      <c r="D87" t="s">
        <v>203</v>
      </c>
      <c r="E87">
        <v>250</v>
      </c>
      <c r="F87" t="s">
        <v>598</v>
      </c>
      <c r="G87" s="5">
        <v>39277</v>
      </c>
      <c r="H87" s="5">
        <v>0.3</v>
      </c>
      <c r="I87" s="6">
        <v>0.01</v>
      </c>
      <c r="J87" s="5">
        <v>14.78</v>
      </c>
      <c r="K87" s="7">
        <v>0.04</v>
      </c>
      <c r="L87" s="5">
        <v>24209.83</v>
      </c>
      <c r="M87" s="6">
        <v>0.01</v>
      </c>
      <c r="N87" s="5">
        <v>4122.3580000000002</v>
      </c>
      <c r="O87" s="6">
        <v>7.0000000000000007E-2</v>
      </c>
      <c r="P87" s="5">
        <v>24009.68</v>
      </c>
      <c r="Q87" s="7">
        <v>0.06</v>
      </c>
      <c r="R87" s="5">
        <v>24072.68</v>
      </c>
      <c r="S87" s="7">
        <v>0.06</v>
      </c>
      <c r="T87" s="8">
        <v>160</v>
      </c>
      <c r="U87" s="8">
        <v>159</v>
      </c>
      <c r="V87" s="8">
        <v>115</v>
      </c>
      <c r="W87" s="8">
        <v>108</v>
      </c>
      <c r="X87" s="8">
        <v>124</v>
      </c>
      <c r="Y87" s="8">
        <v>119</v>
      </c>
      <c r="Z87" s="9" t="s">
        <v>28</v>
      </c>
      <c r="AA87" s="9">
        <v>36</v>
      </c>
      <c r="AB87" s="9">
        <v>36</v>
      </c>
      <c r="AC87" s="9">
        <v>32</v>
      </c>
      <c r="AD87" s="9">
        <v>32</v>
      </c>
      <c r="AE87" s="9">
        <v>32</v>
      </c>
      <c r="AF87" s="9">
        <v>32</v>
      </c>
      <c r="AJ87" s="85">
        <f>VLOOKUP($C87,Hoja3!$C$5:$U$202,18,FALSE)</f>
        <v>14.905195024012031</v>
      </c>
      <c r="AK87" s="94">
        <f t="shared" si="12"/>
        <v>3578.689628641212</v>
      </c>
      <c r="AL87" s="92">
        <f t="shared" si="13"/>
        <v>8.3829566442146751E-3</v>
      </c>
      <c r="AM87">
        <v>1582185100.4456699</v>
      </c>
      <c r="AN87">
        <f t="shared" si="14"/>
        <v>1582.1851004456698</v>
      </c>
      <c r="AO87" s="85">
        <f t="shared" si="15"/>
        <v>6.5897800405739266</v>
      </c>
      <c r="AP87" s="93">
        <f t="shared" si="16"/>
        <v>1.8961119019228281E-2</v>
      </c>
      <c r="AQ87" s="85">
        <f>VLOOKUP($C87,Hoja3!$C$5:$W$202,21,FALSE)</f>
        <v>2.6318761531241619</v>
      </c>
      <c r="AR87" s="94">
        <f t="shared" si="17"/>
        <v>631.90504236142124</v>
      </c>
      <c r="AS87" s="92">
        <f t="shared" si="18"/>
        <v>4.7475487595241173E-2</v>
      </c>
      <c r="AT87" s="85">
        <f>VLOOKUP($C87,Hoja3!$C$5:$AB$202,26,FALSE)</f>
        <v>12.273318870887868</v>
      </c>
      <c r="AU87" s="94">
        <f t="shared" si="19"/>
        <v>2946.7845862797903</v>
      </c>
      <c r="AV87" s="92">
        <f t="shared" si="20"/>
        <v>1.0180588068662975E-2</v>
      </c>
      <c r="AW87" s="103">
        <f t="shared" si="21"/>
        <v>14.932641370821209</v>
      </c>
      <c r="AX87" s="86">
        <f t="shared" si="22"/>
        <v>3585.2794086817858</v>
      </c>
      <c r="AY87" s="92">
        <f t="shared" si="23"/>
        <v>8.3675486845891933E-3</v>
      </c>
    </row>
    <row r="88" spans="1:51" x14ac:dyDescent="0.25">
      <c r="A88">
        <v>82</v>
      </c>
      <c r="B88" t="s">
        <v>27</v>
      </c>
      <c r="C88" t="s">
        <v>204</v>
      </c>
      <c r="D88" t="s">
        <v>205</v>
      </c>
      <c r="E88">
        <v>250</v>
      </c>
      <c r="F88" t="s">
        <v>605</v>
      </c>
      <c r="G88" s="5">
        <v>386892</v>
      </c>
      <c r="H88" s="5">
        <v>4.0999999999999996</v>
      </c>
      <c r="I88" s="6">
        <v>0.01</v>
      </c>
      <c r="J88" s="5">
        <v>149.91</v>
      </c>
      <c r="K88" s="7">
        <v>0.04</v>
      </c>
      <c r="L88" s="5">
        <v>358009.1</v>
      </c>
      <c r="M88" s="6">
        <v>0.01</v>
      </c>
      <c r="N88" s="5">
        <v>92372.37</v>
      </c>
      <c r="O88" s="6">
        <v>0.04</v>
      </c>
      <c r="P88" s="5">
        <v>412989.6</v>
      </c>
      <c r="Q88" s="7">
        <v>0.04</v>
      </c>
      <c r="R88" s="5">
        <v>413979.6</v>
      </c>
      <c r="S88" s="7">
        <v>0.04</v>
      </c>
      <c r="T88" s="8">
        <v>161</v>
      </c>
      <c r="U88" s="8">
        <v>160</v>
      </c>
      <c r="V88" s="8">
        <v>116</v>
      </c>
      <c r="W88" s="8">
        <v>109</v>
      </c>
      <c r="X88" s="8">
        <v>128</v>
      </c>
      <c r="Y88" s="8">
        <v>122</v>
      </c>
      <c r="Z88" s="9" t="s">
        <v>28</v>
      </c>
      <c r="AA88" s="9">
        <v>37</v>
      </c>
      <c r="AB88" s="9">
        <v>37</v>
      </c>
      <c r="AC88" s="9">
        <v>33</v>
      </c>
      <c r="AD88" s="9">
        <v>33</v>
      </c>
      <c r="AE88" s="9">
        <v>33</v>
      </c>
      <c r="AF88" s="9">
        <v>33</v>
      </c>
      <c r="AJ88" s="85">
        <f>VLOOKUP($C88,Hoja3!$C$5:$U$202,18,FALSE)</f>
        <v>22.367999999999999</v>
      </c>
      <c r="AK88" s="94">
        <f t="shared" si="12"/>
        <v>92377.513727999976</v>
      </c>
      <c r="AL88" s="92">
        <f t="shared" si="13"/>
        <v>4.4383095350154179E-3</v>
      </c>
      <c r="AM88">
        <v>31606749285.878799</v>
      </c>
      <c r="AN88">
        <f t="shared" si="14"/>
        <v>31606.749285878799</v>
      </c>
      <c r="AO88" s="85">
        <f t="shared" si="15"/>
        <v>7.653158647549188</v>
      </c>
      <c r="AP88" s="93">
        <f t="shared" si="16"/>
        <v>1.2971912938328617E-2</v>
      </c>
      <c r="AQ88" s="85">
        <f>VLOOKUP($C88,Hoja3!$C$5:$W$202,21,FALSE)</f>
        <v>6.5305317399230294</v>
      </c>
      <c r="AR88" s="94">
        <f t="shared" si="17"/>
        <v>26970.416910581156</v>
      </c>
      <c r="AS88" s="92">
        <f t="shared" si="18"/>
        <v>1.5201841386409823E-2</v>
      </c>
      <c r="AT88" s="85">
        <f>VLOOKUP($C88,Hoja3!$C$5:$AB$202,26,FALSE)</f>
        <v>15.837468260076969</v>
      </c>
      <c r="AU88" s="94">
        <f t="shared" si="19"/>
        <v>65407.096817418831</v>
      </c>
      <c r="AV88" s="92">
        <f t="shared" si="20"/>
        <v>6.2684329369410447E-3</v>
      </c>
      <c r="AW88" s="103">
        <f t="shared" si="21"/>
        <v>22.369853111712143</v>
      </c>
      <c r="AX88" s="86">
        <f t="shared" si="22"/>
        <v>92385.166886647523</v>
      </c>
      <c r="AY88" s="92">
        <f t="shared" si="23"/>
        <v>4.4379418668264317E-3</v>
      </c>
    </row>
    <row r="89" spans="1:51" x14ac:dyDescent="0.25">
      <c r="A89">
        <v>61</v>
      </c>
      <c r="B89" t="s">
        <v>27</v>
      </c>
      <c r="C89" t="s">
        <v>206</v>
      </c>
      <c r="D89" t="s">
        <v>207</v>
      </c>
      <c r="E89">
        <v>250</v>
      </c>
      <c r="F89" t="s">
        <v>587</v>
      </c>
      <c r="G89" s="5">
        <v>381265</v>
      </c>
      <c r="H89" s="5">
        <v>2.4</v>
      </c>
      <c r="I89" s="6">
        <v>0.01</v>
      </c>
      <c r="J89" s="5">
        <v>65.83</v>
      </c>
      <c r="K89" s="7">
        <v>0.02</v>
      </c>
      <c r="L89" s="5">
        <v>292535.2</v>
      </c>
      <c r="M89" s="6">
        <v>0.01</v>
      </c>
      <c r="N89" s="5">
        <v>90976.74</v>
      </c>
      <c r="O89" s="6">
        <v>0.03</v>
      </c>
      <c r="P89" s="5">
        <v>309865.7</v>
      </c>
      <c r="Q89" s="7">
        <v>0.02</v>
      </c>
      <c r="R89" s="5">
        <v>315664.2</v>
      </c>
      <c r="S89" s="7">
        <v>0.02</v>
      </c>
      <c r="T89" s="8">
        <v>165</v>
      </c>
      <c r="U89" s="8">
        <v>168</v>
      </c>
      <c r="V89" s="8">
        <v>120</v>
      </c>
      <c r="W89" s="8">
        <v>111</v>
      </c>
      <c r="X89" s="8">
        <v>134</v>
      </c>
      <c r="Y89" s="8">
        <v>128</v>
      </c>
      <c r="Z89" s="9" t="s">
        <v>28</v>
      </c>
      <c r="AA89" s="9">
        <v>38</v>
      </c>
      <c r="AB89" s="9">
        <v>38</v>
      </c>
      <c r="AC89" s="9">
        <v>34</v>
      </c>
      <c r="AD89" s="9">
        <v>34</v>
      </c>
      <c r="AE89" s="9">
        <v>34</v>
      </c>
      <c r="AF89" s="9">
        <v>34</v>
      </c>
      <c r="AJ89" s="85">
        <f>VLOOKUP($C89,Hoja3!$C$5:$U$202,18,FALSE)</f>
        <v>30.584</v>
      </c>
      <c r="AK89" s="94">
        <f t="shared" si="12"/>
        <v>94769.325688000012</v>
      </c>
      <c r="AL89" s="92">
        <f t="shared" si="13"/>
        <v>2.5324649960065037E-3</v>
      </c>
      <c r="AM89">
        <v>26454383461.7868</v>
      </c>
      <c r="AN89">
        <f t="shared" si="14"/>
        <v>26454.383461786801</v>
      </c>
      <c r="AO89" s="85">
        <f t="shared" si="15"/>
        <v>8.5373706937511322</v>
      </c>
      <c r="AP89" s="93">
        <f t="shared" si="16"/>
        <v>9.0722205016298546E-3</v>
      </c>
      <c r="AQ89" s="85">
        <f>VLOOKUP($C89,Hoja3!$C$5:$W$202,21,FALSE)</f>
        <v>7.6086580107206672</v>
      </c>
      <c r="AR89" s="94">
        <f t="shared" si="17"/>
        <v>23576.621405525671</v>
      </c>
      <c r="AS89" s="92">
        <f t="shared" si="18"/>
        <v>1.0179575600418768E-2</v>
      </c>
      <c r="AT89" s="85">
        <f>VLOOKUP($C89,Hoja3!$C$5:$AB$202,26,FALSE)</f>
        <v>22.975341989279332</v>
      </c>
      <c r="AU89" s="94">
        <f t="shared" si="19"/>
        <v>71192.704282474326</v>
      </c>
      <c r="AV89" s="92">
        <f t="shared" si="20"/>
        <v>3.371131949809657E-3</v>
      </c>
      <c r="AW89" s="103">
        <f t="shared" si="21"/>
        <v>30.586755184163255</v>
      </c>
      <c r="AX89" s="86">
        <f t="shared" si="22"/>
        <v>94777.863058693765</v>
      </c>
      <c r="AY89" s="92">
        <f t="shared" si="23"/>
        <v>2.5322368774169713E-3</v>
      </c>
    </row>
    <row r="90" spans="1:51" x14ac:dyDescent="0.25">
      <c r="A90">
        <v>55</v>
      </c>
      <c r="B90" t="s">
        <v>27</v>
      </c>
      <c r="C90" t="s">
        <v>208</v>
      </c>
      <c r="D90" t="s">
        <v>209</v>
      </c>
      <c r="E90">
        <v>250</v>
      </c>
      <c r="F90" t="s">
        <v>577</v>
      </c>
      <c r="G90" s="5">
        <v>74427</v>
      </c>
      <c r="H90" s="5">
        <v>0.1</v>
      </c>
      <c r="I90" s="6">
        <v>0</v>
      </c>
      <c r="J90" s="5">
        <v>4.75</v>
      </c>
      <c r="K90" s="7">
        <v>0.01</v>
      </c>
      <c r="L90" s="5">
        <v>62211.68</v>
      </c>
      <c r="M90" s="6">
        <v>0</v>
      </c>
      <c r="N90" s="5">
        <v>8827.7360000000008</v>
      </c>
      <c r="O90" s="6">
        <v>0.01</v>
      </c>
      <c r="P90" s="5">
        <v>54713.13</v>
      </c>
      <c r="Q90" s="7">
        <v>0.01</v>
      </c>
      <c r="R90" s="5">
        <v>53378.93</v>
      </c>
      <c r="S90" s="7">
        <v>0.01</v>
      </c>
      <c r="T90" s="8">
        <v>173</v>
      </c>
      <c r="U90" s="8">
        <v>174</v>
      </c>
      <c r="V90" s="8">
        <v>162</v>
      </c>
      <c r="W90" s="8">
        <v>113</v>
      </c>
      <c r="X90" s="8">
        <v>139</v>
      </c>
      <c r="Y90" s="8">
        <v>134</v>
      </c>
      <c r="Z90" s="9" t="s">
        <v>28</v>
      </c>
      <c r="AA90" s="9">
        <v>39</v>
      </c>
      <c r="AB90" s="9">
        <v>39</v>
      </c>
      <c r="AC90" s="9">
        <v>38</v>
      </c>
      <c r="AD90" s="9">
        <v>35</v>
      </c>
      <c r="AE90" s="9">
        <v>35</v>
      </c>
      <c r="AF90" s="9">
        <v>35</v>
      </c>
      <c r="AJ90" s="85">
        <f>VLOOKUP($C90,Hoja3!$C$5:$U$202,18,FALSE)</f>
        <v>15.795000000000002</v>
      </c>
      <c r="AK90" s="94">
        <f t="shared" si="12"/>
        <v>8641.9388835000009</v>
      </c>
      <c r="AL90" s="92">
        <f t="shared" si="13"/>
        <v>1.1571477344155879E-3</v>
      </c>
      <c r="AM90">
        <v>2961925522.7843199</v>
      </c>
      <c r="AN90">
        <f t="shared" si="14"/>
        <v>2961.92552278432</v>
      </c>
      <c r="AO90" s="85">
        <f t="shared" si="15"/>
        <v>5.4135552522480808</v>
      </c>
      <c r="AP90" s="93">
        <f t="shared" si="16"/>
        <v>3.3761821231074137E-3</v>
      </c>
      <c r="AQ90" s="85">
        <f>VLOOKUP($C90,Hoja3!$C$5:$W$202,21,FALSE)</f>
        <v>3.9980000000000002</v>
      </c>
      <c r="AR90" s="94">
        <f t="shared" si="17"/>
        <v>2187.4309373999999</v>
      </c>
      <c r="AS90" s="92">
        <f t="shared" si="18"/>
        <v>4.571572902724916E-3</v>
      </c>
      <c r="AT90" s="85">
        <f>VLOOKUP($C90,Hoja3!$C$5:$AB$202,26,FALSE)</f>
        <v>11.797000000000001</v>
      </c>
      <c r="AU90" s="94">
        <f t="shared" si="19"/>
        <v>6454.5079460999996</v>
      </c>
      <c r="AV90" s="92">
        <f t="shared" si="20"/>
        <v>1.549304777917624E-3</v>
      </c>
      <c r="AW90" s="103">
        <f t="shared" si="21"/>
        <v>15.804894435306934</v>
      </c>
      <c r="AX90" s="86">
        <f t="shared" si="22"/>
        <v>8647.3524387522484</v>
      </c>
      <c r="AY90" s="92">
        <f t="shared" si="23"/>
        <v>1.1564233180997685E-3</v>
      </c>
    </row>
    <row r="91" spans="1:51" x14ac:dyDescent="0.25">
      <c r="A91">
        <v>64</v>
      </c>
      <c r="B91" t="s">
        <v>27</v>
      </c>
      <c r="C91" t="s">
        <v>210</v>
      </c>
      <c r="D91" t="s">
        <v>211</v>
      </c>
      <c r="E91">
        <v>250</v>
      </c>
      <c r="F91" t="s">
        <v>589</v>
      </c>
      <c r="G91" s="5">
        <v>209050</v>
      </c>
      <c r="H91" s="5">
        <v>0.5</v>
      </c>
      <c r="I91" s="6">
        <v>0</v>
      </c>
      <c r="J91" s="5">
        <v>16.86</v>
      </c>
      <c r="K91" s="7">
        <v>0.01</v>
      </c>
      <c r="L91" s="5">
        <v>235639.7</v>
      </c>
      <c r="M91" s="6">
        <v>0</v>
      </c>
      <c r="N91" s="5">
        <v>58643.71</v>
      </c>
      <c r="O91" s="6">
        <v>0.01</v>
      </c>
      <c r="P91" s="5">
        <v>238745.7</v>
      </c>
      <c r="Q91" s="7">
        <v>0.01</v>
      </c>
      <c r="R91" s="5">
        <v>242899.3</v>
      </c>
      <c r="S91" s="7">
        <v>0.01</v>
      </c>
      <c r="T91" s="8">
        <v>174</v>
      </c>
      <c r="U91" s="8">
        <v>175</v>
      </c>
      <c r="V91" s="8">
        <v>163</v>
      </c>
      <c r="W91" s="8">
        <v>114</v>
      </c>
      <c r="X91" s="8">
        <v>140</v>
      </c>
      <c r="Y91" s="8">
        <v>135</v>
      </c>
      <c r="Z91" s="9" t="s">
        <v>28</v>
      </c>
      <c r="AA91" s="9">
        <v>40</v>
      </c>
      <c r="AB91" s="9">
        <v>40</v>
      </c>
      <c r="AC91" s="9">
        <v>39</v>
      </c>
      <c r="AD91" s="9">
        <v>36</v>
      </c>
      <c r="AE91" s="9">
        <v>36</v>
      </c>
      <c r="AF91" s="9">
        <v>36</v>
      </c>
      <c r="AJ91" s="85">
        <f>VLOOKUP($C91,Hoja3!$C$5:$U$202,18,FALSE)</f>
        <v>29.224</v>
      </c>
      <c r="AK91" s="94">
        <f t="shared" si="12"/>
        <v>69771.043368000013</v>
      </c>
      <c r="AL91" s="92">
        <f t="shared" si="13"/>
        <v>7.1662967309060114E-4</v>
      </c>
      <c r="AM91">
        <v>15681273715.865299</v>
      </c>
      <c r="AN91">
        <f t="shared" si="14"/>
        <v>15681.2737158653</v>
      </c>
      <c r="AO91" s="85">
        <f t="shared" si="15"/>
        <v>6.5681910567877448</v>
      </c>
      <c r="AP91" s="93">
        <f t="shared" si="16"/>
        <v>3.1885165010169568E-3</v>
      </c>
      <c r="AQ91" s="85">
        <f>VLOOKUP($C91,Hoja3!$C$5:$W$202,21,FALSE)</f>
        <v>7.2515623196677126</v>
      </c>
      <c r="AR91" s="94">
        <f t="shared" si="17"/>
        <v>17312.793221026921</v>
      </c>
      <c r="AS91" s="92">
        <f t="shared" si="18"/>
        <v>2.8880377280353273E-3</v>
      </c>
      <c r="AT91" s="85">
        <f>VLOOKUP($C91,Hoja3!$C$5:$AB$202,26,FALSE)</f>
        <v>21.972437680332288</v>
      </c>
      <c r="AU91" s="94">
        <f t="shared" si="19"/>
        <v>52458.250146973085</v>
      </c>
      <c r="AV91" s="92">
        <f t="shared" si="20"/>
        <v>9.5313892209355502E-4</v>
      </c>
      <c r="AW91" s="103">
        <f t="shared" si="21"/>
        <v>29.226751124337234</v>
      </c>
      <c r="AX91" s="86">
        <f t="shared" si="22"/>
        <v>69777.611559056808</v>
      </c>
      <c r="AY91" s="92">
        <f t="shared" si="23"/>
        <v>7.1656221648805113E-4</v>
      </c>
    </row>
    <row r="92" spans="1:51" x14ac:dyDescent="0.25">
      <c r="A92">
        <v>91</v>
      </c>
      <c r="B92" t="s">
        <v>27</v>
      </c>
      <c r="C92" t="s">
        <v>212</v>
      </c>
      <c r="D92" t="s">
        <v>213</v>
      </c>
      <c r="E92">
        <v>250</v>
      </c>
      <c r="F92" t="s">
        <v>615</v>
      </c>
      <c r="G92" s="5">
        <v>369792</v>
      </c>
      <c r="H92" s="5">
        <v>1.6</v>
      </c>
      <c r="I92" s="6">
        <v>0</v>
      </c>
      <c r="J92" s="5">
        <v>52.18</v>
      </c>
      <c r="K92" s="7">
        <v>0.01</v>
      </c>
      <c r="L92" s="5">
        <v>431250.7</v>
      </c>
      <c r="M92" s="6">
        <v>0</v>
      </c>
      <c r="N92" s="5">
        <v>123918.3</v>
      </c>
      <c r="O92" s="6">
        <v>0.01</v>
      </c>
      <c r="P92" s="5">
        <v>458973.3</v>
      </c>
      <c r="Q92" s="7">
        <v>0.01</v>
      </c>
      <c r="R92" s="5">
        <v>467253.5</v>
      </c>
      <c r="S92" s="7">
        <v>0.01</v>
      </c>
      <c r="T92" s="8">
        <v>175</v>
      </c>
      <c r="U92" s="8">
        <v>176</v>
      </c>
      <c r="V92" s="8">
        <v>164</v>
      </c>
      <c r="W92" s="8">
        <v>115</v>
      </c>
      <c r="X92" s="8">
        <v>141</v>
      </c>
      <c r="Y92" s="8">
        <v>136</v>
      </c>
      <c r="Z92" s="9" t="s">
        <v>28</v>
      </c>
      <c r="AA92" s="9">
        <v>41</v>
      </c>
      <c r="AB92" s="9">
        <v>41</v>
      </c>
      <c r="AC92" s="9">
        <v>40</v>
      </c>
      <c r="AD92" s="9">
        <v>37</v>
      </c>
      <c r="AE92" s="9">
        <v>37</v>
      </c>
      <c r="AF92" s="9">
        <v>37</v>
      </c>
      <c r="AJ92" s="85">
        <f>VLOOKUP($C92,Hoja3!$C$5:$U$202,18,FALSE)</f>
        <v>28.303999999999998</v>
      </c>
      <c r="AK92" s="94">
        <f t="shared" si="12"/>
        <v>129907.802832</v>
      </c>
      <c r="AL92" s="92">
        <f t="shared" si="13"/>
        <v>1.2316427228541151E-3</v>
      </c>
      <c r="AM92" t="s">
        <v>478</v>
      </c>
      <c r="AN92">
        <f t="shared" si="14"/>
        <v>0</v>
      </c>
      <c r="AO92" s="88">
        <f t="shared" si="15"/>
        <v>0</v>
      </c>
      <c r="AP92" s="93" t="str">
        <f t="shared" si="16"/>
        <v/>
      </c>
      <c r="AQ92" s="85">
        <f>VLOOKUP($C92,Hoja3!$C$5:$W$202,21,FALSE)</f>
        <v>6.9957709966405375</v>
      </c>
      <c r="AR92" s="94">
        <f t="shared" si="17"/>
        <v>32108.721003723964</v>
      </c>
      <c r="AS92" s="92">
        <f t="shared" si="18"/>
        <v>4.9830698638367822E-3</v>
      </c>
      <c r="AT92" s="85">
        <f>VLOOKUP($C92,Hoja3!$C$5:$AB$202,26,FALSE)</f>
        <v>21.308229003359461</v>
      </c>
      <c r="AU92" s="94">
        <f t="shared" si="19"/>
        <v>97799.08182827603</v>
      </c>
      <c r="AV92" s="92">
        <f t="shared" si="20"/>
        <v>1.6360071792999207E-3</v>
      </c>
      <c r="AW92" s="103">
        <f t="shared" si="21"/>
        <v>28.304000000000002</v>
      </c>
      <c r="AX92" s="86">
        <f t="shared" si="22"/>
        <v>129907.802832</v>
      </c>
      <c r="AY92" s="92">
        <f t="shared" si="23"/>
        <v>1.2316427228541151E-3</v>
      </c>
    </row>
    <row r="93" spans="1:51" x14ac:dyDescent="0.25">
      <c r="A93">
        <v>86</v>
      </c>
      <c r="B93" t="s">
        <v>27</v>
      </c>
      <c r="C93" t="s">
        <v>214</v>
      </c>
      <c r="D93" t="s">
        <v>215</v>
      </c>
      <c r="E93">
        <v>250</v>
      </c>
      <c r="F93" t="s">
        <v>610</v>
      </c>
      <c r="G93" s="5">
        <v>1846.42</v>
      </c>
      <c r="H93" s="5">
        <v>5.2</v>
      </c>
      <c r="I93" s="6">
        <v>2.8</v>
      </c>
      <c r="J93" s="5">
        <v>268.13</v>
      </c>
      <c r="K93" s="7">
        <v>14.53</v>
      </c>
      <c r="L93" s="5">
        <v>0</v>
      </c>
      <c r="M93" s="6">
        <v>0</v>
      </c>
      <c r="N93" s="5">
        <v>0</v>
      </c>
      <c r="O93" s="6">
        <v>0</v>
      </c>
      <c r="P93" s="5">
        <v>0</v>
      </c>
      <c r="Q93" s="7">
        <v>0</v>
      </c>
      <c r="R93" s="5">
        <v>0</v>
      </c>
      <c r="S93" s="7">
        <v>0</v>
      </c>
      <c r="T93" s="8">
        <v>34</v>
      </c>
      <c r="U93" s="8">
        <v>14</v>
      </c>
      <c r="V93" s="8">
        <v>122</v>
      </c>
      <c r="W93" s="8">
        <v>127</v>
      </c>
      <c r="X93" s="8">
        <v>149</v>
      </c>
      <c r="Y93" s="8">
        <v>149</v>
      </c>
      <c r="Z93" s="9" t="s">
        <v>28</v>
      </c>
      <c r="AA93" s="9">
        <v>1</v>
      </c>
      <c r="AB93" s="9">
        <v>1</v>
      </c>
      <c r="AC93" s="9">
        <v>35</v>
      </c>
      <c r="AD93" s="9">
        <v>38</v>
      </c>
      <c r="AE93" s="9">
        <v>38</v>
      </c>
      <c r="AF93" s="9">
        <v>38</v>
      </c>
      <c r="AJ93" s="85">
        <f>VLOOKUP($C93,Hoja3!$C$5:$U$202,18,FALSE)</f>
        <v>21.401774390243901</v>
      </c>
      <c r="AK93" s="94">
        <f t="shared" si="12"/>
        <v>0</v>
      </c>
      <c r="AL93" s="92" t="str">
        <f t="shared" si="13"/>
        <v/>
      </c>
      <c r="AM93" t="s">
        <v>478</v>
      </c>
      <c r="AN93">
        <f t="shared" si="14"/>
        <v>0</v>
      </c>
      <c r="AO93" s="88" t="e">
        <f t="shared" si="15"/>
        <v>#DIV/0!</v>
      </c>
      <c r="AP93" s="93" t="str">
        <f t="shared" si="16"/>
        <v/>
      </c>
      <c r="AQ93" s="85">
        <f>VLOOKUP($C93,Hoja3!$C$5:$W$202,21,FALSE)</f>
        <v>6.0830000000000002</v>
      </c>
      <c r="AR93" s="94">
        <f t="shared" si="17"/>
        <v>0</v>
      </c>
      <c r="AS93" s="92" t="str">
        <f t="shared" si="18"/>
        <v/>
      </c>
      <c r="AT93" s="85">
        <f>VLOOKUP($C93,Hoja3!$C$5:$AB$202,26,FALSE)</f>
        <v>15.318774390243902</v>
      </c>
      <c r="AU93" s="94">
        <f t="shared" si="19"/>
        <v>0</v>
      </c>
      <c r="AV93" s="92" t="str">
        <f t="shared" si="20"/>
        <v/>
      </c>
      <c r="AW93" s="103" t="e">
        <f t="shared" si="21"/>
        <v>#DIV/0!</v>
      </c>
      <c r="AX93" s="86" t="e">
        <f t="shared" si="22"/>
        <v>#DIV/0!</v>
      </c>
      <c r="AY93" s="92" t="str">
        <f t="shared" si="23"/>
        <v/>
      </c>
    </row>
    <row r="94" spans="1:51" x14ac:dyDescent="0.25">
      <c r="A94">
        <v>74</v>
      </c>
      <c r="B94" t="s">
        <v>27</v>
      </c>
      <c r="C94" t="s">
        <v>216</v>
      </c>
      <c r="D94" t="s">
        <v>217</v>
      </c>
      <c r="E94">
        <v>250</v>
      </c>
      <c r="F94" t="s">
        <v>681</v>
      </c>
      <c r="G94" s="5">
        <v>8069.77</v>
      </c>
      <c r="H94" s="5">
        <v>5.0999999999999996</v>
      </c>
      <c r="I94" s="6">
        <v>0.63</v>
      </c>
      <c r="J94" s="5">
        <v>224.78</v>
      </c>
      <c r="K94" s="7">
        <v>2.79</v>
      </c>
      <c r="L94" s="5">
        <v>0</v>
      </c>
      <c r="M94" s="6">
        <v>0</v>
      </c>
      <c r="N94" s="5">
        <v>0</v>
      </c>
      <c r="O94" s="6">
        <v>0</v>
      </c>
      <c r="P94" s="5">
        <v>0</v>
      </c>
      <c r="Q94" s="7">
        <v>0</v>
      </c>
      <c r="R94" s="5">
        <v>0</v>
      </c>
      <c r="S94" s="7">
        <v>0</v>
      </c>
      <c r="T94" s="8">
        <v>84</v>
      </c>
      <c r="U94" s="8">
        <v>60</v>
      </c>
      <c r="V94" s="8">
        <v>132</v>
      </c>
      <c r="W94" s="8">
        <v>137</v>
      </c>
      <c r="X94" s="8">
        <v>156</v>
      </c>
      <c r="Y94" s="8">
        <v>156</v>
      </c>
      <c r="Z94" s="9" t="s">
        <v>28</v>
      </c>
      <c r="AA94" s="9">
        <v>12</v>
      </c>
      <c r="AB94" s="9">
        <v>5</v>
      </c>
      <c r="AC94" s="9">
        <v>36</v>
      </c>
      <c r="AD94" s="9">
        <v>39</v>
      </c>
      <c r="AE94" s="9">
        <v>39</v>
      </c>
      <c r="AF94" s="9">
        <v>39</v>
      </c>
      <c r="AJ94" s="85" t="e">
        <f>VLOOKUP($C94,Hoja3!$C$5:$U$202,18,FALSE)</f>
        <v>#N/A</v>
      </c>
      <c r="AK94" s="94">
        <f t="shared" si="12"/>
        <v>0</v>
      </c>
      <c r="AL94" s="92" t="str">
        <f t="shared" si="13"/>
        <v/>
      </c>
      <c r="AM94">
        <v>0</v>
      </c>
      <c r="AN94">
        <f t="shared" si="14"/>
        <v>0</v>
      </c>
      <c r="AO94" s="88" t="e">
        <f t="shared" si="15"/>
        <v>#DIV/0!</v>
      </c>
      <c r="AP94" s="93" t="str">
        <f t="shared" si="16"/>
        <v/>
      </c>
      <c r="AQ94" s="85" t="e">
        <f>VLOOKUP($C94,Hoja3!$C$5:$W$202,21,FALSE)</f>
        <v>#N/A</v>
      </c>
      <c r="AR94" s="94">
        <f t="shared" si="17"/>
        <v>0</v>
      </c>
      <c r="AS94" s="92" t="str">
        <f t="shared" si="18"/>
        <v/>
      </c>
      <c r="AT94" s="85" t="e">
        <f>VLOOKUP($C94,Hoja3!$C$5:$AB$202,26,FALSE)</f>
        <v>#N/A</v>
      </c>
      <c r="AU94" s="94">
        <f t="shared" si="19"/>
        <v>0</v>
      </c>
      <c r="AV94" s="92" t="str">
        <f t="shared" si="20"/>
        <v/>
      </c>
      <c r="AW94" s="103" t="e">
        <f t="shared" si="21"/>
        <v>#DIV/0!</v>
      </c>
      <c r="AX94" s="86" t="e">
        <f t="shared" si="22"/>
        <v>#DIV/0!</v>
      </c>
      <c r="AY94" s="92" t="str">
        <f t="shared" si="23"/>
        <v/>
      </c>
    </row>
    <row r="95" spans="1:51" x14ac:dyDescent="0.25">
      <c r="A95">
        <v>79</v>
      </c>
      <c r="B95" t="s">
        <v>27</v>
      </c>
      <c r="C95" t="s">
        <v>218</v>
      </c>
      <c r="D95" t="s">
        <v>219</v>
      </c>
      <c r="E95">
        <v>250</v>
      </c>
      <c r="F95" t="s">
        <v>682</v>
      </c>
      <c r="G95" s="5">
        <v>5379.72</v>
      </c>
      <c r="H95" s="5">
        <v>3.6</v>
      </c>
      <c r="I95" s="6">
        <v>0.67</v>
      </c>
      <c r="J95" s="5">
        <v>129.69</v>
      </c>
      <c r="K95" s="7">
        <v>2.41</v>
      </c>
      <c r="L95" s="5">
        <v>0</v>
      </c>
      <c r="M95" s="6">
        <v>0</v>
      </c>
      <c r="N95" s="5">
        <v>0</v>
      </c>
      <c r="O95" s="6">
        <v>0</v>
      </c>
      <c r="P95" s="5">
        <v>0</v>
      </c>
      <c r="Q95" s="7">
        <v>0</v>
      </c>
      <c r="R95" s="5">
        <v>0</v>
      </c>
      <c r="S95" s="7">
        <v>0</v>
      </c>
      <c r="T95" s="8">
        <v>80</v>
      </c>
      <c r="U95" s="8">
        <v>66</v>
      </c>
      <c r="V95" s="8">
        <v>134</v>
      </c>
      <c r="W95" s="8">
        <v>139</v>
      </c>
      <c r="X95" s="8">
        <v>157</v>
      </c>
      <c r="Y95" s="8">
        <v>157</v>
      </c>
      <c r="Z95" s="9" t="s">
        <v>28</v>
      </c>
      <c r="AA95" s="9">
        <v>11</v>
      </c>
      <c r="AB95" s="9">
        <v>8</v>
      </c>
      <c r="AC95" s="9">
        <v>37</v>
      </c>
      <c r="AD95" s="9">
        <v>40</v>
      </c>
      <c r="AE95" s="9">
        <v>40</v>
      </c>
      <c r="AF95" s="9">
        <v>40</v>
      </c>
      <c r="AJ95" s="85" t="e">
        <f>VLOOKUP($C95,Hoja3!$C$5:$U$202,18,FALSE)</f>
        <v>#N/A</v>
      </c>
      <c r="AK95" s="94">
        <f t="shared" si="12"/>
        <v>0</v>
      </c>
      <c r="AL95" s="92" t="str">
        <f t="shared" si="13"/>
        <v/>
      </c>
      <c r="AM95">
        <v>0</v>
      </c>
      <c r="AN95">
        <f t="shared" si="14"/>
        <v>0</v>
      </c>
      <c r="AO95" s="88" t="e">
        <f t="shared" si="15"/>
        <v>#DIV/0!</v>
      </c>
      <c r="AP95" s="93" t="str">
        <f t="shared" si="16"/>
        <v/>
      </c>
      <c r="AQ95" s="85" t="e">
        <f>VLOOKUP($C95,Hoja3!$C$5:$W$202,21,FALSE)</f>
        <v>#N/A</v>
      </c>
      <c r="AR95" s="94">
        <f t="shared" si="17"/>
        <v>0</v>
      </c>
      <c r="AS95" s="92" t="str">
        <f t="shared" si="18"/>
        <v/>
      </c>
      <c r="AT95" s="85" t="e">
        <f>VLOOKUP($C95,Hoja3!$C$5:$AB$202,26,FALSE)</f>
        <v>#N/A</v>
      </c>
      <c r="AU95" s="94">
        <f t="shared" si="19"/>
        <v>0</v>
      </c>
      <c r="AV95" s="92" t="str">
        <f t="shared" si="20"/>
        <v/>
      </c>
      <c r="AW95" s="103" t="e">
        <f t="shared" si="21"/>
        <v>#DIV/0!</v>
      </c>
      <c r="AX95" s="86" t="e">
        <f t="shared" si="22"/>
        <v>#DIV/0!</v>
      </c>
      <c r="AY95" s="92" t="str">
        <f t="shared" si="23"/>
        <v/>
      </c>
    </row>
    <row r="96" spans="1:51" x14ac:dyDescent="0.25">
      <c r="A96">
        <v>67</v>
      </c>
      <c r="B96" t="s">
        <v>27</v>
      </c>
      <c r="C96" t="s">
        <v>220</v>
      </c>
      <c r="D96" t="s">
        <v>221</v>
      </c>
      <c r="E96">
        <v>250</v>
      </c>
      <c r="F96" t="s">
        <v>683</v>
      </c>
      <c r="G96" s="5">
        <v>3141.05</v>
      </c>
      <c r="H96" s="5">
        <v>2.2999999999999998</v>
      </c>
      <c r="I96" s="6">
        <v>0.73</v>
      </c>
      <c r="J96" s="5">
        <v>77.62</v>
      </c>
      <c r="K96" s="7">
        <v>2.4700000000000002</v>
      </c>
      <c r="L96" s="5"/>
      <c r="M96" s="6"/>
      <c r="N96" s="5"/>
      <c r="O96" s="6"/>
      <c r="P96" s="5"/>
      <c r="Q96" s="7"/>
      <c r="R96" s="5"/>
      <c r="S96" s="7"/>
      <c r="T96" s="8">
        <v>74</v>
      </c>
      <c r="U96" s="8">
        <v>63</v>
      </c>
      <c r="V96" s="8">
        <v>196</v>
      </c>
      <c r="W96" s="8">
        <v>196</v>
      </c>
      <c r="X96" s="8">
        <v>196</v>
      </c>
      <c r="Y96" s="8">
        <v>196</v>
      </c>
      <c r="Z96" s="9" t="s">
        <v>28</v>
      </c>
      <c r="AA96" s="9">
        <v>8</v>
      </c>
      <c r="AB96" s="9">
        <v>7</v>
      </c>
      <c r="AC96" s="9">
        <v>41</v>
      </c>
      <c r="AD96" s="9">
        <v>41</v>
      </c>
      <c r="AE96" s="9">
        <v>41</v>
      </c>
      <c r="AF96" s="9">
        <v>41</v>
      </c>
      <c r="AJ96" s="85" t="e">
        <f>VLOOKUP($C96,Hoja3!$C$5:$U$202,18,FALSE)</f>
        <v>#N/A</v>
      </c>
      <c r="AK96" s="94">
        <f t="shared" si="12"/>
        <v>0</v>
      </c>
      <c r="AL96" s="92" t="str">
        <f t="shared" si="13"/>
        <v/>
      </c>
      <c r="AM96" t="s">
        <v>478</v>
      </c>
      <c r="AN96">
        <f t="shared" si="14"/>
        <v>0</v>
      </c>
      <c r="AO96" s="88" t="e">
        <f t="shared" si="15"/>
        <v>#DIV/0!</v>
      </c>
      <c r="AP96" s="93" t="str">
        <f t="shared" si="16"/>
        <v/>
      </c>
      <c r="AQ96" s="85" t="e">
        <f>VLOOKUP($C96,Hoja3!$C$5:$W$202,21,FALSE)</f>
        <v>#N/A</v>
      </c>
      <c r="AR96" s="94">
        <f t="shared" si="17"/>
        <v>0</v>
      </c>
      <c r="AS96" s="92" t="str">
        <f t="shared" si="18"/>
        <v/>
      </c>
      <c r="AT96" s="85" t="e">
        <f>VLOOKUP($C96,Hoja3!$C$5:$AB$202,26,FALSE)</f>
        <v>#N/A</v>
      </c>
      <c r="AU96" s="94">
        <f t="shared" si="19"/>
        <v>0</v>
      </c>
      <c r="AV96" s="92" t="str">
        <f t="shared" si="20"/>
        <v/>
      </c>
      <c r="AW96" s="103" t="e">
        <f t="shared" si="21"/>
        <v>#DIV/0!</v>
      </c>
      <c r="AX96" s="86" t="e">
        <f t="shared" si="22"/>
        <v>#DIV/0!</v>
      </c>
      <c r="AY96" s="92" t="str">
        <f t="shared" si="23"/>
        <v/>
      </c>
    </row>
    <row r="97" spans="1:51" x14ac:dyDescent="0.25">
      <c r="A97">
        <v>63</v>
      </c>
      <c r="B97" t="s">
        <v>27</v>
      </c>
      <c r="C97" t="s">
        <v>222</v>
      </c>
      <c r="D97" t="s">
        <v>223</v>
      </c>
      <c r="E97">
        <v>250</v>
      </c>
      <c r="F97" t="s">
        <v>684</v>
      </c>
      <c r="G97" s="5">
        <v>1012.24</v>
      </c>
      <c r="H97" s="5">
        <v>0</v>
      </c>
      <c r="I97" s="6">
        <v>0</v>
      </c>
      <c r="J97" s="5">
        <v>0</v>
      </c>
      <c r="K97" s="7">
        <v>0</v>
      </c>
      <c r="L97" s="5"/>
      <c r="M97" s="6"/>
      <c r="N97" s="5"/>
      <c r="O97" s="6"/>
      <c r="P97" s="5"/>
      <c r="Q97" s="7"/>
      <c r="R97" s="5"/>
      <c r="S97" s="7"/>
      <c r="T97" s="8">
        <v>201</v>
      </c>
      <c r="U97" s="8">
        <v>201</v>
      </c>
      <c r="V97" s="8">
        <v>202</v>
      </c>
      <c r="W97" s="8">
        <v>202</v>
      </c>
      <c r="X97" s="8">
        <v>202</v>
      </c>
      <c r="Y97" s="8">
        <v>202</v>
      </c>
      <c r="Z97" s="9" t="s">
        <v>28</v>
      </c>
      <c r="AA97" s="9">
        <v>42</v>
      </c>
      <c r="AB97" s="9">
        <v>42</v>
      </c>
      <c r="AC97" s="9">
        <v>42</v>
      </c>
      <c r="AD97" s="9">
        <v>42</v>
      </c>
      <c r="AE97" s="9">
        <v>42</v>
      </c>
      <c r="AF97" s="9">
        <v>42</v>
      </c>
      <c r="AJ97" s="85" t="e">
        <f>VLOOKUP($C97,Hoja3!$C$5:$U$202,18,FALSE)</f>
        <v>#N/A</v>
      </c>
      <c r="AK97" s="94">
        <f t="shared" si="12"/>
        <v>0</v>
      </c>
      <c r="AL97" s="92" t="str">
        <f t="shared" si="13"/>
        <v/>
      </c>
      <c r="AM97">
        <v>0</v>
      </c>
      <c r="AN97">
        <f t="shared" si="14"/>
        <v>0</v>
      </c>
      <c r="AO97" s="88" t="e">
        <f t="shared" si="15"/>
        <v>#DIV/0!</v>
      </c>
      <c r="AP97" s="93" t="str">
        <f t="shared" si="16"/>
        <v/>
      </c>
      <c r="AQ97" s="85" t="e">
        <f>VLOOKUP($C97,Hoja3!$C$5:$W$202,21,FALSE)</f>
        <v>#N/A</v>
      </c>
      <c r="AR97" s="94">
        <f t="shared" si="17"/>
        <v>0</v>
      </c>
      <c r="AS97" s="92" t="str">
        <f t="shared" si="18"/>
        <v/>
      </c>
      <c r="AT97" s="85" t="e">
        <f>VLOOKUP($C97,Hoja3!$C$5:$AB$202,26,FALSE)</f>
        <v>#N/A</v>
      </c>
      <c r="AU97" s="94">
        <f t="shared" si="19"/>
        <v>0</v>
      </c>
      <c r="AV97" s="92" t="str">
        <f t="shared" si="20"/>
        <v/>
      </c>
      <c r="AW97" s="103" t="e">
        <f t="shared" si="21"/>
        <v>#DIV/0!</v>
      </c>
      <c r="AX97" s="86" t="e">
        <f t="shared" si="22"/>
        <v>#DIV/0!</v>
      </c>
      <c r="AY97" s="92" t="str">
        <f t="shared" si="23"/>
        <v/>
      </c>
    </row>
    <row r="98" spans="1:51" x14ac:dyDescent="0.25">
      <c r="A98">
        <v>104</v>
      </c>
      <c r="B98" t="s">
        <v>35</v>
      </c>
      <c r="C98" t="s">
        <v>224</v>
      </c>
      <c r="D98" t="s">
        <v>225</v>
      </c>
      <c r="E98">
        <v>250</v>
      </c>
      <c r="F98" t="s">
        <v>669</v>
      </c>
      <c r="G98" s="5">
        <v>230.29</v>
      </c>
      <c r="H98" s="5">
        <v>9.3000000000000007</v>
      </c>
      <c r="I98" s="6">
        <v>40.35</v>
      </c>
      <c r="J98" s="5">
        <v>60.02</v>
      </c>
      <c r="K98" s="7">
        <v>26.1</v>
      </c>
      <c r="L98" s="5">
        <v>510.4085</v>
      </c>
      <c r="M98" s="6">
        <v>18.22</v>
      </c>
      <c r="N98" s="5">
        <v>66.673969999999997</v>
      </c>
      <c r="O98" s="6">
        <v>139.47999999999999</v>
      </c>
      <c r="P98" s="5">
        <v>348.3304</v>
      </c>
      <c r="Q98" s="7">
        <v>17.23</v>
      </c>
      <c r="R98" s="5">
        <v>352.28820000000002</v>
      </c>
      <c r="S98" s="7">
        <v>17.04</v>
      </c>
      <c r="T98" s="8">
        <v>3</v>
      </c>
      <c r="U98" s="8">
        <v>5</v>
      </c>
      <c r="V98" s="8">
        <v>2</v>
      </c>
      <c r="W98" s="8">
        <v>2</v>
      </c>
      <c r="X98" s="8">
        <v>9</v>
      </c>
      <c r="Y98" s="8">
        <v>8</v>
      </c>
      <c r="Z98" s="9" t="s">
        <v>32</v>
      </c>
      <c r="AA98" s="9">
        <v>1</v>
      </c>
      <c r="AB98" s="9">
        <v>1</v>
      </c>
      <c r="AC98" s="9">
        <v>1</v>
      </c>
      <c r="AD98" s="9">
        <v>1</v>
      </c>
      <c r="AE98" s="9">
        <v>1</v>
      </c>
      <c r="AF98" s="9">
        <v>1</v>
      </c>
      <c r="AJ98" s="85">
        <f>VLOOKUP($C98,Hoja3!$C$5:$U$202,18,FALSE)</f>
        <v>8.1120000000000001</v>
      </c>
      <c r="AK98" s="94">
        <f t="shared" si="12"/>
        <v>28.256562047999999</v>
      </c>
      <c r="AL98" s="92">
        <f t="shared" si="13"/>
        <v>32.912708857510339</v>
      </c>
      <c r="AM98" t="s">
        <v>478</v>
      </c>
      <c r="AN98">
        <f t="shared" si="14"/>
        <v>0</v>
      </c>
      <c r="AO98" s="88">
        <f t="shared" si="15"/>
        <v>0</v>
      </c>
      <c r="AP98" s="93" t="str">
        <f t="shared" si="16"/>
        <v/>
      </c>
      <c r="AQ98" s="85">
        <f>VLOOKUP($C98,Hoja3!$C$5:$W$202,21,FALSE)</f>
        <v>7.0590000000000002</v>
      </c>
      <c r="AR98" s="94">
        <f t="shared" si="17"/>
        <v>24.588642935999999</v>
      </c>
      <c r="AS98" s="92">
        <f t="shared" si="18"/>
        <v>37.822339460564372</v>
      </c>
      <c r="AT98" s="85">
        <f>VLOOKUP($C98,Hoja3!$C$5:$AB$202,26,FALSE)</f>
        <v>1.0529999999999999</v>
      </c>
      <c r="AU98" s="94">
        <f t="shared" si="19"/>
        <v>3.6679191119999994</v>
      </c>
      <c r="AV98" s="92">
        <f t="shared" si="20"/>
        <v>253.54975712452412</v>
      </c>
      <c r="AW98" s="103">
        <f t="shared" si="21"/>
        <v>8.1120000000000001</v>
      </c>
      <c r="AX98" s="86">
        <f t="shared" si="22"/>
        <v>28.256562047999999</v>
      </c>
      <c r="AY98" s="92">
        <f t="shared" si="23"/>
        <v>32.912708857510339</v>
      </c>
    </row>
    <row r="99" spans="1:51" x14ac:dyDescent="0.25">
      <c r="A99">
        <v>101</v>
      </c>
      <c r="B99" t="s">
        <v>35</v>
      </c>
      <c r="C99" t="s">
        <v>226</v>
      </c>
      <c r="D99" t="s">
        <v>227</v>
      </c>
      <c r="E99">
        <v>250</v>
      </c>
      <c r="F99" t="s">
        <v>666</v>
      </c>
      <c r="G99" s="5">
        <v>278.7</v>
      </c>
      <c r="H99" s="5">
        <v>0.2</v>
      </c>
      <c r="I99" s="6">
        <v>0.65</v>
      </c>
      <c r="J99" s="5">
        <v>10.57</v>
      </c>
      <c r="K99" s="7">
        <v>3.8</v>
      </c>
      <c r="L99" s="5">
        <v>0</v>
      </c>
      <c r="M99" s="6">
        <v>0</v>
      </c>
      <c r="N99" s="5">
        <v>0</v>
      </c>
      <c r="O99" s="6">
        <v>0</v>
      </c>
      <c r="P99" s="5">
        <v>171.34549999999999</v>
      </c>
      <c r="Q99" s="7">
        <v>6.17</v>
      </c>
      <c r="R99" s="5">
        <v>134.84549999999999</v>
      </c>
      <c r="S99" s="7">
        <v>7.84</v>
      </c>
      <c r="T99" s="8">
        <v>81</v>
      </c>
      <c r="U99" s="8">
        <v>44</v>
      </c>
      <c r="V99" s="8">
        <v>129</v>
      </c>
      <c r="W99" s="8">
        <v>134</v>
      </c>
      <c r="X99" s="8">
        <v>23</v>
      </c>
      <c r="Y99" s="8">
        <v>17</v>
      </c>
      <c r="Z99" s="9" t="s">
        <v>32</v>
      </c>
      <c r="AA99" s="9">
        <v>4</v>
      </c>
      <c r="AB99" s="9">
        <v>3</v>
      </c>
      <c r="AC99" s="9">
        <v>5</v>
      </c>
      <c r="AD99" s="9">
        <v>5</v>
      </c>
      <c r="AE99" s="9">
        <v>2</v>
      </c>
      <c r="AF99" s="9">
        <v>2</v>
      </c>
      <c r="AJ99" s="85">
        <f>VLOOKUP($C99,Hoja3!$C$5:$U$202,18,FALSE)</f>
        <v>15.786999999999999</v>
      </c>
      <c r="AK99" s="94">
        <f t="shared" si="12"/>
        <v>27.050314084999997</v>
      </c>
      <c r="AL99" s="92">
        <f t="shared" si="13"/>
        <v>0.73936294924909751</v>
      </c>
      <c r="AM99">
        <v>0</v>
      </c>
      <c r="AN99">
        <f t="shared" si="14"/>
        <v>0</v>
      </c>
      <c r="AO99" s="88">
        <f t="shared" si="15"/>
        <v>0</v>
      </c>
      <c r="AP99" s="93" t="str">
        <f t="shared" si="16"/>
        <v/>
      </c>
      <c r="AQ99" s="85">
        <f>VLOOKUP($C99,Hoja3!$C$5:$W$202,21,FALSE)</f>
        <v>8.7850000000000001</v>
      </c>
      <c r="AR99" s="94">
        <f t="shared" si="17"/>
        <v>15.052702175</v>
      </c>
      <c r="AS99" s="92">
        <f t="shared" si="18"/>
        <v>1.3286650973017076</v>
      </c>
      <c r="AT99" s="85">
        <f>VLOOKUP($C99,Hoja3!$C$5:$AB$202,26,FALSE)</f>
        <v>7.0019999999999998</v>
      </c>
      <c r="AU99" s="94">
        <f t="shared" si="19"/>
        <v>11.997611909999998</v>
      </c>
      <c r="AV99" s="92">
        <f t="shared" si="20"/>
        <v>1.6669984118531138</v>
      </c>
      <c r="AW99" s="103">
        <f t="shared" si="21"/>
        <v>15.786999999999999</v>
      </c>
      <c r="AX99" s="86">
        <f t="shared" si="22"/>
        <v>27.050314084999997</v>
      </c>
      <c r="AY99" s="92">
        <f t="shared" si="23"/>
        <v>0.73936294924909751</v>
      </c>
    </row>
    <row r="100" spans="1:51" x14ac:dyDescent="0.25">
      <c r="A100">
        <v>99</v>
      </c>
      <c r="B100" t="s">
        <v>35</v>
      </c>
      <c r="C100" t="s">
        <v>228</v>
      </c>
      <c r="D100" t="s">
        <v>229</v>
      </c>
      <c r="E100">
        <v>250</v>
      </c>
      <c r="F100" t="s">
        <v>601</v>
      </c>
      <c r="G100" s="5">
        <v>18630.23</v>
      </c>
      <c r="H100" s="5">
        <v>10.199999999999999</v>
      </c>
      <c r="I100" s="6">
        <v>0.55000000000000004</v>
      </c>
      <c r="J100" s="5">
        <v>278.72000000000003</v>
      </c>
      <c r="K100" s="7">
        <v>1.5</v>
      </c>
      <c r="L100" s="5">
        <v>8111.2579999999998</v>
      </c>
      <c r="M100" s="6">
        <v>1.26</v>
      </c>
      <c r="N100" s="5">
        <v>1711.258</v>
      </c>
      <c r="O100" s="6">
        <v>5.96</v>
      </c>
      <c r="P100" s="5">
        <v>8255.6290000000008</v>
      </c>
      <c r="Q100" s="7">
        <v>3.38</v>
      </c>
      <c r="R100" s="5">
        <v>7697.7479999999996</v>
      </c>
      <c r="S100" s="7">
        <v>3.62</v>
      </c>
      <c r="T100" s="8">
        <v>87</v>
      </c>
      <c r="U100" s="8">
        <v>83</v>
      </c>
      <c r="V100" s="8">
        <v>45</v>
      </c>
      <c r="W100" s="8">
        <v>45</v>
      </c>
      <c r="X100" s="8">
        <v>42</v>
      </c>
      <c r="Y100" s="8">
        <v>38</v>
      </c>
      <c r="Z100" s="9" t="s">
        <v>32</v>
      </c>
      <c r="AA100" s="9">
        <v>5</v>
      </c>
      <c r="AB100" s="9">
        <v>4</v>
      </c>
      <c r="AC100" s="9">
        <v>2</v>
      </c>
      <c r="AD100" s="9">
        <v>2</v>
      </c>
      <c r="AE100" s="9">
        <v>3</v>
      </c>
      <c r="AF100" s="9">
        <v>3</v>
      </c>
      <c r="AJ100" s="85">
        <f>VLOOKUP($C100,Hoja3!$C$5:$U$202,18,FALSE)</f>
        <v>18.32083244351363</v>
      </c>
      <c r="AK100" s="94">
        <f t="shared" si="12"/>
        <v>1512.49995624812</v>
      </c>
      <c r="AL100" s="92">
        <f t="shared" si="13"/>
        <v>0.67438018479695916</v>
      </c>
      <c r="AM100">
        <v>564811321.38461494</v>
      </c>
      <c r="AN100">
        <f t="shared" si="14"/>
        <v>564.81132138461498</v>
      </c>
      <c r="AO100" s="85">
        <f t="shared" si="15"/>
        <v>6.8415298384243641</v>
      </c>
      <c r="AP100" s="93">
        <f t="shared" si="16"/>
        <v>1.805912809076677</v>
      </c>
      <c r="AQ100" s="85">
        <f>VLOOKUP($C100,Hoja3!$C$5:$W$202,21,FALSE)</f>
        <v>4.0054633371306512</v>
      </c>
      <c r="AR100" s="94">
        <f t="shared" si="17"/>
        <v>330.67619284452587</v>
      </c>
      <c r="AS100" s="92">
        <f t="shared" si="18"/>
        <v>3.0845885554258019</v>
      </c>
      <c r="AT100" s="85">
        <f>VLOOKUP($C100,Hoja3!$C$5:$AB$202,26,FALSE)</f>
        <v>14.315369106382979</v>
      </c>
      <c r="AU100" s="94">
        <f t="shared" si="19"/>
        <v>1181.8237634035943</v>
      </c>
      <c r="AV100" s="92">
        <f t="shared" si="20"/>
        <v>0.86307284688746677</v>
      </c>
      <c r="AW100" s="103">
        <f t="shared" si="21"/>
        <v>18.403703534722119</v>
      </c>
      <c r="AX100" s="86">
        <f t="shared" si="22"/>
        <v>1519.3414860865444</v>
      </c>
      <c r="AY100" s="92">
        <f t="shared" si="23"/>
        <v>0.67134347961976137</v>
      </c>
    </row>
    <row r="101" spans="1:51" x14ac:dyDescent="0.25">
      <c r="A101">
        <v>102</v>
      </c>
      <c r="B101" t="s">
        <v>35</v>
      </c>
      <c r="C101" t="s">
        <v>230</v>
      </c>
      <c r="D101" t="s">
        <v>231</v>
      </c>
      <c r="E101">
        <v>250</v>
      </c>
      <c r="F101" t="s">
        <v>672</v>
      </c>
      <c r="G101" s="5">
        <v>361.42</v>
      </c>
      <c r="H101" s="5">
        <v>0.9</v>
      </c>
      <c r="I101" s="6">
        <v>2.38</v>
      </c>
      <c r="J101" s="5">
        <v>14.77</v>
      </c>
      <c r="K101" s="7">
        <v>4.09</v>
      </c>
      <c r="L101" s="5">
        <v>727.39020000000005</v>
      </c>
      <c r="M101" s="6">
        <v>1.24</v>
      </c>
      <c r="N101" s="5">
        <v>0</v>
      </c>
      <c r="O101" s="6">
        <v>0</v>
      </c>
      <c r="P101" s="5">
        <v>573.50940000000003</v>
      </c>
      <c r="Q101" s="7">
        <v>2.58</v>
      </c>
      <c r="R101" s="5">
        <v>557.45240000000001</v>
      </c>
      <c r="S101" s="7">
        <v>2.65</v>
      </c>
      <c r="T101" s="8">
        <v>44</v>
      </c>
      <c r="U101" s="8">
        <v>43</v>
      </c>
      <c r="V101" s="8">
        <v>46</v>
      </c>
      <c r="W101" s="8">
        <v>123</v>
      </c>
      <c r="X101" s="8">
        <v>54</v>
      </c>
      <c r="Y101" s="8">
        <v>52</v>
      </c>
      <c r="Z101" s="9" t="s">
        <v>32</v>
      </c>
      <c r="AA101" s="9">
        <v>2</v>
      </c>
      <c r="AB101" s="9">
        <v>2</v>
      </c>
      <c r="AC101" s="9">
        <v>3</v>
      </c>
      <c r="AD101" s="9">
        <v>4</v>
      </c>
      <c r="AE101" s="9">
        <v>4</v>
      </c>
      <c r="AF101" s="9">
        <v>4</v>
      </c>
      <c r="AJ101" s="85">
        <f>VLOOKUP($C101,Hoja3!$C$5:$U$202,18,FALSE)</f>
        <v>4.9450423940149628</v>
      </c>
      <c r="AK101" s="94">
        <f t="shared" si="12"/>
        <v>28.36028296366085</v>
      </c>
      <c r="AL101" s="92">
        <f t="shared" si="13"/>
        <v>3.1734521166562599</v>
      </c>
      <c r="AM101" t="s">
        <v>478</v>
      </c>
      <c r="AN101">
        <f t="shared" si="14"/>
        <v>0</v>
      </c>
      <c r="AO101" s="88">
        <f t="shared" si="15"/>
        <v>0</v>
      </c>
      <c r="AP101" s="93" t="str">
        <f t="shared" si="16"/>
        <v/>
      </c>
      <c r="AQ101" s="85">
        <f>VLOOKUP($C101,Hoja3!$C$5:$W$202,21,FALSE)</f>
        <v>3.871042394014963</v>
      </c>
      <c r="AR101" s="94">
        <f t="shared" si="17"/>
        <v>22.200792007660851</v>
      </c>
      <c r="AS101" s="92">
        <f t="shared" si="18"/>
        <v>4.0539094266971922</v>
      </c>
      <c r="AT101" s="85">
        <f>VLOOKUP($C101,Hoja3!$C$5:$AB$202,26,FALSE)</f>
        <v>1.0740000000000001</v>
      </c>
      <c r="AU101" s="94">
        <f t="shared" si="19"/>
        <v>6.1594909560000008</v>
      </c>
      <c r="AV101" s="92">
        <f t="shared" si="20"/>
        <v>14.611597069126372</v>
      </c>
      <c r="AW101" s="103">
        <f t="shared" si="21"/>
        <v>4.9450423940149628</v>
      </c>
      <c r="AX101" s="86">
        <f t="shared" si="22"/>
        <v>28.36028296366085</v>
      </c>
      <c r="AY101" s="92">
        <f t="shared" si="23"/>
        <v>3.1734521166562599</v>
      </c>
    </row>
    <row r="102" spans="1:51" x14ac:dyDescent="0.25">
      <c r="A102">
        <v>103</v>
      </c>
      <c r="B102" t="s">
        <v>35</v>
      </c>
      <c r="C102" t="s">
        <v>232</v>
      </c>
      <c r="D102" t="s">
        <v>233</v>
      </c>
      <c r="E102">
        <v>250</v>
      </c>
      <c r="F102" t="s">
        <v>564</v>
      </c>
      <c r="G102" s="5">
        <v>526900</v>
      </c>
      <c r="H102" s="5">
        <v>113.5</v>
      </c>
      <c r="I102" s="6">
        <v>0.22</v>
      </c>
      <c r="J102" s="5">
        <v>1195.6300000000001</v>
      </c>
      <c r="K102" s="7">
        <v>0.23</v>
      </c>
      <c r="L102" s="5">
        <v>150187.20000000001</v>
      </c>
      <c r="M102" s="6">
        <v>0.76</v>
      </c>
      <c r="N102" s="5">
        <v>22293.32</v>
      </c>
      <c r="O102" s="6">
        <v>5.09</v>
      </c>
      <c r="P102" s="5">
        <v>208765</v>
      </c>
      <c r="Q102" s="7">
        <v>0.56999999999999995</v>
      </c>
      <c r="R102" s="5">
        <v>201050.3</v>
      </c>
      <c r="S102" s="7">
        <v>0.59</v>
      </c>
      <c r="T102" s="8">
        <v>114</v>
      </c>
      <c r="U102" s="8">
        <v>130</v>
      </c>
      <c r="V102" s="8">
        <v>59</v>
      </c>
      <c r="W102" s="8">
        <v>48</v>
      </c>
      <c r="X102" s="8">
        <v>86</v>
      </c>
      <c r="Y102" s="8">
        <v>83</v>
      </c>
      <c r="Z102" s="9" t="s">
        <v>32</v>
      </c>
      <c r="AA102" s="9">
        <v>6</v>
      </c>
      <c r="AB102" s="9">
        <v>6</v>
      </c>
      <c r="AC102" s="9">
        <v>4</v>
      </c>
      <c r="AD102" s="9">
        <v>3</v>
      </c>
      <c r="AE102" s="9">
        <v>5</v>
      </c>
      <c r="AF102" s="9">
        <v>5</v>
      </c>
      <c r="AJ102" s="85">
        <f>VLOOKUP($C102,Hoja3!$C$5:$U$202,18,FALSE)</f>
        <v>2.8289999999999997</v>
      </c>
      <c r="AK102" s="94">
        <f t="shared" si="12"/>
        <v>5905.9618499999997</v>
      </c>
      <c r="AL102" s="92">
        <f t="shared" si="13"/>
        <v>1.9217868804892468</v>
      </c>
      <c r="AM102" t="s">
        <v>478</v>
      </c>
      <c r="AN102">
        <f t="shared" si="14"/>
        <v>0</v>
      </c>
      <c r="AO102" s="88">
        <f t="shared" si="15"/>
        <v>0</v>
      </c>
      <c r="AP102" s="93" t="str">
        <f t="shared" si="16"/>
        <v/>
      </c>
      <c r="AQ102" s="85">
        <f>VLOOKUP($C102,Hoja3!$C$5:$W$202,21,FALSE)</f>
        <v>1.1990000000000001</v>
      </c>
      <c r="AR102" s="94">
        <f t="shared" si="17"/>
        <v>2503.0923500000004</v>
      </c>
      <c r="AS102" s="92">
        <f t="shared" si="18"/>
        <v>4.534391230111825</v>
      </c>
      <c r="AT102" s="85">
        <f>VLOOKUP($C102,Hoja3!$C$5:$AB$202,26,FALSE)</f>
        <v>1.63</v>
      </c>
      <c r="AU102" s="94">
        <f t="shared" si="19"/>
        <v>3402.8694999999993</v>
      </c>
      <c r="AV102" s="92">
        <f t="shared" si="20"/>
        <v>3.3354202974871656</v>
      </c>
      <c r="AW102" s="103">
        <f t="shared" si="21"/>
        <v>2.8289999999999997</v>
      </c>
      <c r="AX102" s="86">
        <f t="shared" si="22"/>
        <v>5905.9618499999997</v>
      </c>
      <c r="AY102" s="92">
        <f t="shared" si="23"/>
        <v>1.9217868804892468</v>
      </c>
    </row>
    <row r="103" spans="1:51" x14ac:dyDescent="0.25">
      <c r="A103">
        <v>96</v>
      </c>
      <c r="B103" t="s">
        <v>31</v>
      </c>
      <c r="C103" t="s">
        <v>234</v>
      </c>
      <c r="D103" t="s">
        <v>235</v>
      </c>
      <c r="E103">
        <v>250</v>
      </c>
      <c r="F103" t="s">
        <v>665</v>
      </c>
      <c r="G103" s="5">
        <v>238609</v>
      </c>
      <c r="H103" s="5">
        <v>162.9</v>
      </c>
      <c r="I103" s="6">
        <v>0.68</v>
      </c>
      <c r="J103" s="5">
        <v>2342.79</v>
      </c>
      <c r="K103" s="7">
        <v>0.98</v>
      </c>
      <c r="L103" s="5">
        <v>0</v>
      </c>
      <c r="M103" s="6">
        <v>0</v>
      </c>
      <c r="N103" s="5">
        <v>0</v>
      </c>
      <c r="O103" s="6">
        <v>0</v>
      </c>
      <c r="P103" s="5">
        <v>0</v>
      </c>
      <c r="Q103" s="7">
        <v>0</v>
      </c>
      <c r="R103" s="5">
        <v>0</v>
      </c>
      <c r="S103" s="7">
        <v>0</v>
      </c>
      <c r="T103" s="8">
        <v>79</v>
      </c>
      <c r="U103" s="8">
        <v>95</v>
      </c>
      <c r="V103" s="8">
        <v>142</v>
      </c>
      <c r="W103" s="8">
        <v>147</v>
      </c>
      <c r="X103" s="8">
        <v>161</v>
      </c>
      <c r="Y103" s="8">
        <v>161</v>
      </c>
      <c r="Z103" s="9" t="s">
        <v>32</v>
      </c>
      <c r="AA103" s="9">
        <v>3</v>
      </c>
      <c r="AB103" s="9">
        <v>5</v>
      </c>
      <c r="AC103" s="9">
        <v>6</v>
      </c>
      <c r="AD103" s="9">
        <v>6</v>
      </c>
      <c r="AE103" s="9">
        <v>6</v>
      </c>
      <c r="AF103" s="9">
        <v>6</v>
      </c>
      <c r="AJ103" s="85">
        <f>VLOOKUP($C103,Hoja3!$C$5:$U$202,18,FALSE)</f>
        <v>21.195</v>
      </c>
      <c r="AK103" s="94">
        <f t="shared" si="12"/>
        <v>0</v>
      </c>
      <c r="AL103" s="92" t="str">
        <f t="shared" si="13"/>
        <v/>
      </c>
      <c r="AM103">
        <v>12377822740.620701</v>
      </c>
      <c r="AN103">
        <f t="shared" si="14"/>
        <v>12377.822740620701</v>
      </c>
      <c r="AO103" s="88" t="e">
        <f t="shared" si="15"/>
        <v>#DIV/0!</v>
      </c>
      <c r="AP103" s="93">
        <f t="shared" si="16"/>
        <v>1.3160634419606432</v>
      </c>
      <c r="AQ103" s="85">
        <f>VLOOKUP($C103,Hoja3!$C$5:$W$202,21,FALSE)</f>
        <v>8.3849999999999998</v>
      </c>
      <c r="AR103" s="94">
        <f t="shared" si="17"/>
        <v>0</v>
      </c>
      <c r="AS103" s="92" t="str">
        <f t="shared" si="18"/>
        <v/>
      </c>
      <c r="AT103" s="85">
        <f>VLOOKUP($C103,Hoja3!$C$5:$AB$202,26,FALSE)</f>
        <v>12.81</v>
      </c>
      <c r="AU103" s="94">
        <f t="shared" si="19"/>
        <v>0</v>
      </c>
      <c r="AV103" s="92" t="str">
        <f t="shared" si="20"/>
        <v/>
      </c>
      <c r="AW103" s="103" t="e">
        <f t="shared" si="21"/>
        <v>#DIV/0!</v>
      </c>
      <c r="AX103" s="86" t="e">
        <f t="shared" si="22"/>
        <v>#DIV/0!</v>
      </c>
      <c r="AY103" s="92" t="str">
        <f t="shared" si="23"/>
        <v/>
      </c>
    </row>
    <row r="104" spans="1:51" x14ac:dyDescent="0.25">
      <c r="A104">
        <v>95</v>
      </c>
      <c r="B104" t="s">
        <v>31</v>
      </c>
      <c r="C104" t="s">
        <v>236</v>
      </c>
      <c r="D104" t="s">
        <v>237</v>
      </c>
      <c r="E104">
        <v>250</v>
      </c>
      <c r="F104" t="s">
        <v>31</v>
      </c>
      <c r="G104" s="5">
        <v>1832960</v>
      </c>
      <c r="H104" s="5">
        <v>17.2</v>
      </c>
      <c r="I104" s="6">
        <v>0.01</v>
      </c>
      <c r="J104" s="5">
        <v>396.53</v>
      </c>
      <c r="K104" s="7">
        <v>0.02</v>
      </c>
      <c r="L104" s="5">
        <v>0</v>
      </c>
      <c r="M104" s="6">
        <v>0</v>
      </c>
      <c r="N104" s="5">
        <v>0</v>
      </c>
      <c r="O104" s="6">
        <v>0</v>
      </c>
      <c r="P104" s="5">
        <v>0</v>
      </c>
      <c r="Q104" s="7">
        <v>0</v>
      </c>
      <c r="R104" s="5">
        <v>0</v>
      </c>
      <c r="S104" s="7">
        <v>0</v>
      </c>
      <c r="T104" s="8">
        <v>170</v>
      </c>
      <c r="U104" s="8">
        <v>169</v>
      </c>
      <c r="V104" s="8">
        <v>157</v>
      </c>
      <c r="W104" s="8">
        <v>162</v>
      </c>
      <c r="X104" s="8">
        <v>168</v>
      </c>
      <c r="Y104" s="8">
        <v>168</v>
      </c>
      <c r="Z104" s="9" t="s">
        <v>32</v>
      </c>
      <c r="AA104" s="9">
        <v>7</v>
      </c>
      <c r="AB104" s="9">
        <v>7</v>
      </c>
      <c r="AC104" s="9">
        <v>7</v>
      </c>
      <c r="AD104" s="9">
        <v>7</v>
      </c>
      <c r="AE104" s="9">
        <v>7</v>
      </c>
      <c r="AF104" s="9">
        <v>7</v>
      </c>
      <c r="AJ104" s="85">
        <f>VLOOKUP($C104,Hoja3!$C$5:$U$202,18,FALSE)</f>
        <v>18.158999999999999</v>
      </c>
      <c r="AK104" s="94">
        <f t="shared" si="12"/>
        <v>0</v>
      </c>
      <c r="AL104" s="92" t="str">
        <f t="shared" si="13"/>
        <v/>
      </c>
      <c r="AM104">
        <v>75136379163.882401</v>
      </c>
      <c r="AN104">
        <f t="shared" si="14"/>
        <v>75136.379163882404</v>
      </c>
      <c r="AO104" s="88" t="e">
        <f t="shared" si="15"/>
        <v>#DIV/0!</v>
      </c>
      <c r="AP104" s="93">
        <f t="shared" si="16"/>
        <v>2.2891707307966649E-2</v>
      </c>
      <c r="AQ104" s="85">
        <f>VLOOKUP($C104,Hoja3!$C$5:$W$202,21,FALSE)</f>
        <v>7.6115298289269049</v>
      </c>
      <c r="AR104" s="94">
        <f t="shared" si="17"/>
        <v>0</v>
      </c>
      <c r="AS104" s="92" t="str">
        <f t="shared" si="18"/>
        <v/>
      </c>
      <c r="AT104" s="85">
        <f>VLOOKUP($C104,Hoja3!$C$5:$AB$202,26,FALSE)</f>
        <v>10.547470171073094</v>
      </c>
      <c r="AU104" s="94">
        <f t="shared" si="19"/>
        <v>0</v>
      </c>
      <c r="AV104" s="92" t="str">
        <f t="shared" si="20"/>
        <v/>
      </c>
      <c r="AW104" s="103" t="e">
        <f t="shared" si="21"/>
        <v>#DIV/0!</v>
      </c>
      <c r="AX104" s="86" t="e">
        <f t="shared" si="22"/>
        <v>#DIV/0!</v>
      </c>
      <c r="AY104" s="92" t="str">
        <f t="shared" si="23"/>
        <v/>
      </c>
    </row>
    <row r="105" spans="1:51" x14ac:dyDescent="0.25">
      <c r="A105">
        <v>97</v>
      </c>
      <c r="B105" t="s">
        <v>35</v>
      </c>
      <c r="C105" t="s">
        <v>238</v>
      </c>
      <c r="D105" t="s">
        <v>239</v>
      </c>
      <c r="E105">
        <v>250</v>
      </c>
      <c r="F105" t="s">
        <v>685</v>
      </c>
      <c r="G105" s="5">
        <v>6567.88</v>
      </c>
      <c r="H105" s="5">
        <v>0</v>
      </c>
      <c r="I105" s="6">
        <v>0</v>
      </c>
      <c r="J105" s="5">
        <v>0</v>
      </c>
      <c r="K105" s="7">
        <v>0</v>
      </c>
      <c r="L105" s="5">
        <v>0</v>
      </c>
      <c r="M105" s="6">
        <v>0</v>
      </c>
      <c r="N105" s="5">
        <v>0</v>
      </c>
      <c r="O105" s="6">
        <v>0</v>
      </c>
      <c r="P105" s="5">
        <v>0</v>
      </c>
      <c r="Q105" s="7">
        <v>0</v>
      </c>
      <c r="R105" s="5">
        <v>0</v>
      </c>
      <c r="S105" s="7">
        <v>0</v>
      </c>
      <c r="T105" s="8">
        <v>181</v>
      </c>
      <c r="U105" s="8">
        <v>181</v>
      </c>
      <c r="V105" s="8">
        <v>169</v>
      </c>
      <c r="W105" s="8">
        <v>169</v>
      </c>
      <c r="X105" s="8">
        <v>169</v>
      </c>
      <c r="Y105" s="8">
        <v>169</v>
      </c>
      <c r="Z105" s="9" t="s">
        <v>32</v>
      </c>
      <c r="AA105" s="9">
        <v>8</v>
      </c>
      <c r="AB105" s="9">
        <v>8</v>
      </c>
      <c r="AC105" s="9">
        <v>8</v>
      </c>
      <c r="AD105" s="9">
        <v>8</v>
      </c>
      <c r="AE105" s="9">
        <v>8</v>
      </c>
      <c r="AF105" s="9">
        <v>8</v>
      </c>
      <c r="AJ105" s="85" t="e">
        <f>VLOOKUP($C105,Hoja3!$C$5:$U$202,18,FALSE)</f>
        <v>#N/A</v>
      </c>
      <c r="AK105" s="94">
        <f t="shared" si="12"/>
        <v>0</v>
      </c>
      <c r="AL105" s="92" t="str">
        <f t="shared" si="13"/>
        <v/>
      </c>
      <c r="AM105">
        <v>0</v>
      </c>
      <c r="AN105">
        <f t="shared" si="14"/>
        <v>0</v>
      </c>
      <c r="AO105" s="88" t="e">
        <f t="shared" si="15"/>
        <v>#DIV/0!</v>
      </c>
      <c r="AP105" s="93" t="str">
        <f t="shared" si="16"/>
        <v/>
      </c>
      <c r="AQ105" s="85" t="e">
        <f>VLOOKUP($C105,Hoja3!$C$5:$W$202,21,FALSE)</f>
        <v>#N/A</v>
      </c>
      <c r="AR105" s="94">
        <f t="shared" si="17"/>
        <v>0</v>
      </c>
      <c r="AS105" s="92" t="str">
        <f t="shared" si="18"/>
        <v/>
      </c>
      <c r="AT105" s="85" t="e">
        <f>VLOOKUP($C105,Hoja3!$C$5:$AB$202,26,FALSE)</f>
        <v>#N/A</v>
      </c>
      <c r="AU105" s="94">
        <f t="shared" si="19"/>
        <v>0</v>
      </c>
      <c r="AV105" s="92" t="str">
        <f t="shared" si="20"/>
        <v/>
      </c>
      <c r="AW105" s="103" t="e">
        <f t="shared" si="21"/>
        <v>#DIV/0!</v>
      </c>
      <c r="AX105" s="86" t="e">
        <f t="shared" si="22"/>
        <v>#DIV/0!</v>
      </c>
      <c r="AY105" s="92" t="str">
        <f t="shared" si="23"/>
        <v/>
      </c>
    </row>
    <row r="106" spans="1:51" x14ac:dyDescent="0.25">
      <c r="A106">
        <v>98</v>
      </c>
      <c r="B106" t="s">
        <v>35</v>
      </c>
      <c r="C106" t="s">
        <v>240</v>
      </c>
      <c r="D106" t="s">
        <v>241</v>
      </c>
      <c r="E106">
        <v>250</v>
      </c>
      <c r="F106" t="s">
        <v>555</v>
      </c>
      <c r="G106" s="5">
        <v>907</v>
      </c>
      <c r="H106" s="5">
        <v>0</v>
      </c>
      <c r="I106" s="6">
        <v>0</v>
      </c>
      <c r="J106" s="5">
        <v>0</v>
      </c>
      <c r="K106" s="7">
        <v>0</v>
      </c>
      <c r="L106" s="5">
        <v>2244.261</v>
      </c>
      <c r="M106" s="6">
        <v>0</v>
      </c>
      <c r="N106" s="5">
        <v>0</v>
      </c>
      <c r="O106" s="6">
        <v>0</v>
      </c>
      <c r="P106" s="5">
        <v>1908.461</v>
      </c>
      <c r="Q106" s="7">
        <v>0</v>
      </c>
      <c r="R106" s="5">
        <v>1816.7639999999999</v>
      </c>
      <c r="S106" s="7">
        <v>0</v>
      </c>
      <c r="T106" s="8">
        <v>182</v>
      </c>
      <c r="U106" s="8">
        <v>182</v>
      </c>
      <c r="V106" s="8">
        <v>170</v>
      </c>
      <c r="W106" s="8">
        <v>170</v>
      </c>
      <c r="X106" s="8">
        <v>170</v>
      </c>
      <c r="Y106" s="8">
        <v>170</v>
      </c>
      <c r="Z106" s="9" t="s">
        <v>32</v>
      </c>
      <c r="AA106" s="9">
        <v>9</v>
      </c>
      <c r="AB106" s="9">
        <v>9</v>
      </c>
      <c r="AC106" s="9">
        <v>9</v>
      </c>
      <c r="AD106" s="9">
        <v>9</v>
      </c>
      <c r="AE106" s="9">
        <v>9</v>
      </c>
      <c r="AF106" s="9">
        <v>9</v>
      </c>
      <c r="AJ106" s="85">
        <f>VLOOKUP($C106,Hoja3!$C$5:$U$202,18,FALSE)</f>
        <v>6.2160000000000002</v>
      </c>
      <c r="AK106" s="94">
        <f t="shared" si="12"/>
        <v>118.62993576000001</v>
      </c>
      <c r="AL106" s="92">
        <f t="shared" si="13"/>
        <v>0</v>
      </c>
      <c r="AM106">
        <v>93677664.764687896</v>
      </c>
      <c r="AN106">
        <f t="shared" si="14"/>
        <v>93.67766476468789</v>
      </c>
      <c r="AO106" s="85">
        <f t="shared" si="15"/>
        <v>4.9085448832691831</v>
      </c>
      <c r="AP106" s="93">
        <f t="shared" si="16"/>
        <v>0</v>
      </c>
      <c r="AQ106" s="85">
        <f>VLOOKUP($C106,Hoja3!$C$5:$W$202,21,FALSE)</f>
        <v>0.35599999999999998</v>
      </c>
      <c r="AR106" s="94">
        <f t="shared" si="17"/>
        <v>6.7941211599999995</v>
      </c>
      <c r="AS106" s="92">
        <f t="shared" si="18"/>
        <v>0</v>
      </c>
      <c r="AT106" s="85">
        <f>VLOOKUP($C106,Hoja3!$C$5:$AB$202,26,FALSE)</f>
        <v>5.86</v>
      </c>
      <c r="AU106" s="94">
        <f t="shared" si="19"/>
        <v>111.83581460000001</v>
      </c>
      <c r="AV106" s="92">
        <f t="shared" si="20"/>
        <v>0</v>
      </c>
      <c r="AW106" s="103">
        <f t="shared" si="21"/>
        <v>6.473199119252067</v>
      </c>
      <c r="AX106" s="86">
        <f t="shared" si="22"/>
        <v>123.5384806432692</v>
      </c>
      <c r="AY106" s="92">
        <f t="shared" si="23"/>
        <v>0</v>
      </c>
    </row>
    <row r="107" spans="1:51" ht="22.5" x14ac:dyDescent="0.25">
      <c r="A107">
        <v>100</v>
      </c>
      <c r="B107" t="s">
        <v>35</v>
      </c>
      <c r="C107" t="s">
        <v>242</v>
      </c>
      <c r="D107" t="s">
        <v>243</v>
      </c>
      <c r="E107">
        <v>250</v>
      </c>
      <c r="F107" s="87" t="s">
        <v>686</v>
      </c>
      <c r="G107" s="5">
        <v>585.09</v>
      </c>
      <c r="H107" s="5">
        <v>0</v>
      </c>
      <c r="I107" s="6">
        <v>0</v>
      </c>
      <c r="J107" s="5">
        <v>0</v>
      </c>
      <c r="K107" s="7">
        <v>0</v>
      </c>
      <c r="L107" s="5">
        <v>0</v>
      </c>
      <c r="M107" s="6">
        <v>0</v>
      </c>
      <c r="N107" s="5">
        <v>0</v>
      </c>
      <c r="O107" s="6">
        <v>0</v>
      </c>
      <c r="P107" s="5">
        <v>297.45139999999998</v>
      </c>
      <c r="Q107" s="7">
        <v>0</v>
      </c>
      <c r="R107" s="5">
        <v>311.68830000000003</v>
      </c>
      <c r="S107" s="7">
        <v>0</v>
      </c>
      <c r="T107" s="8">
        <v>183</v>
      </c>
      <c r="U107" s="8">
        <v>183</v>
      </c>
      <c r="V107" s="8">
        <v>171</v>
      </c>
      <c r="W107" s="8">
        <v>171</v>
      </c>
      <c r="X107" s="8">
        <v>171</v>
      </c>
      <c r="Y107" s="8">
        <v>171</v>
      </c>
      <c r="Z107" s="9" t="s">
        <v>32</v>
      </c>
      <c r="AA107" s="9">
        <v>10</v>
      </c>
      <c r="AB107" s="9">
        <v>10</v>
      </c>
      <c r="AC107" s="9">
        <v>10</v>
      </c>
      <c r="AD107" s="9">
        <v>10</v>
      </c>
      <c r="AE107" s="9">
        <v>10</v>
      </c>
      <c r="AF107" s="9">
        <v>10</v>
      </c>
      <c r="AJ107" s="85" t="e">
        <f>VLOOKUP($C107,Hoja3!$C$5:$U$202,18,FALSE)</f>
        <v>#N/A</v>
      </c>
      <c r="AK107" s="94">
        <f t="shared" si="12"/>
        <v>0</v>
      </c>
      <c r="AL107" s="92" t="str">
        <f t="shared" si="13"/>
        <v/>
      </c>
      <c r="AM107">
        <v>0</v>
      </c>
      <c r="AN107">
        <f t="shared" si="14"/>
        <v>0</v>
      </c>
      <c r="AO107" s="88">
        <f t="shared" si="15"/>
        <v>0</v>
      </c>
      <c r="AP107" s="93" t="str">
        <f t="shared" si="16"/>
        <v/>
      </c>
      <c r="AQ107" s="85" t="e">
        <f>VLOOKUP($C107,Hoja3!$C$5:$W$202,21,FALSE)</f>
        <v>#N/A</v>
      </c>
      <c r="AR107" s="94">
        <f t="shared" si="17"/>
        <v>0</v>
      </c>
      <c r="AS107" s="92" t="str">
        <f t="shared" si="18"/>
        <v/>
      </c>
      <c r="AT107" s="85" t="e">
        <f>VLOOKUP($C107,Hoja3!$C$5:$AB$202,26,FALSE)</f>
        <v>#N/A</v>
      </c>
      <c r="AU107" s="94">
        <f t="shared" si="19"/>
        <v>0</v>
      </c>
      <c r="AV107" s="92" t="str">
        <f t="shared" si="20"/>
        <v/>
      </c>
      <c r="AW107" s="103">
        <f t="shared" si="21"/>
        <v>0</v>
      </c>
      <c r="AX107" s="86">
        <f t="shared" si="22"/>
        <v>0</v>
      </c>
      <c r="AY107" s="92" t="str">
        <f t="shared" si="23"/>
        <v/>
      </c>
    </row>
    <row r="108" spans="1:51" x14ac:dyDescent="0.25">
      <c r="A108">
        <v>124</v>
      </c>
      <c r="B108" t="s">
        <v>38</v>
      </c>
      <c r="C108" t="s">
        <v>244</v>
      </c>
      <c r="D108" t="s">
        <v>245</v>
      </c>
      <c r="E108">
        <v>250</v>
      </c>
      <c r="F108" t="s">
        <v>655</v>
      </c>
      <c r="G108" s="5">
        <v>31370</v>
      </c>
      <c r="H108" s="5">
        <v>474.7</v>
      </c>
      <c r="I108" s="6">
        <v>15.13</v>
      </c>
      <c r="J108" s="5">
        <v>8913.07</v>
      </c>
      <c r="K108" s="7">
        <v>28.41</v>
      </c>
      <c r="L108" s="5">
        <v>0</v>
      </c>
      <c r="M108" s="6">
        <v>0</v>
      </c>
      <c r="N108" s="5">
        <v>0</v>
      </c>
      <c r="O108" s="6">
        <v>0</v>
      </c>
      <c r="P108" s="5">
        <v>20603.919999999998</v>
      </c>
      <c r="Q108" s="7">
        <v>43.26</v>
      </c>
      <c r="R108" s="5">
        <v>19254.689999999999</v>
      </c>
      <c r="S108" s="7">
        <v>46.29</v>
      </c>
      <c r="T108" s="8">
        <v>6</v>
      </c>
      <c r="U108" s="8">
        <v>4</v>
      </c>
      <c r="V108" s="8">
        <v>121</v>
      </c>
      <c r="W108" s="8">
        <v>126</v>
      </c>
      <c r="X108" s="8">
        <v>1</v>
      </c>
      <c r="Y108" s="8">
        <v>1</v>
      </c>
      <c r="Z108" s="9" t="s">
        <v>39</v>
      </c>
      <c r="AA108" s="9">
        <v>1</v>
      </c>
      <c r="AB108" s="9">
        <v>2</v>
      </c>
      <c r="AC108" s="9">
        <v>25</v>
      </c>
      <c r="AD108" s="9">
        <v>26</v>
      </c>
      <c r="AE108" s="9">
        <v>1</v>
      </c>
      <c r="AF108" s="9">
        <v>1</v>
      </c>
      <c r="AJ108" s="85">
        <f>VLOOKUP($C108,Hoja3!$C$5:$U$202,18,FALSE)</f>
        <v>8.9599641847313851</v>
      </c>
      <c r="AK108" s="94">
        <f t="shared" si="12"/>
        <v>1846.1038526507066</v>
      </c>
      <c r="AL108" s="92">
        <f t="shared" si="13"/>
        <v>25.713612986528766</v>
      </c>
      <c r="AM108" t="s">
        <v>478</v>
      </c>
      <c r="AN108">
        <f t="shared" si="14"/>
        <v>0</v>
      </c>
      <c r="AO108" s="88">
        <f t="shared" si="15"/>
        <v>0</v>
      </c>
      <c r="AP108" s="93" t="str">
        <f t="shared" si="16"/>
        <v/>
      </c>
      <c r="AQ108" s="85">
        <f>VLOOKUP($C108,Hoja3!$C$5:$W$202,21,FALSE)</f>
        <v>3.3170000000000002</v>
      </c>
      <c r="AR108" s="94">
        <f t="shared" si="17"/>
        <v>683.43202640000004</v>
      </c>
      <c r="AS108" s="92">
        <f t="shared" si="18"/>
        <v>69.4582609042332</v>
      </c>
      <c r="AT108" s="85">
        <f>VLOOKUP($C108,Hoja3!$C$5:$AB$202,26,FALSE)</f>
        <v>5.6429641847313849</v>
      </c>
      <c r="AU108" s="94">
        <f t="shared" si="19"/>
        <v>1162.6718262507065</v>
      </c>
      <c r="AV108" s="92">
        <f t="shared" si="20"/>
        <v>40.828373861158703</v>
      </c>
      <c r="AW108" s="103">
        <f t="shared" si="21"/>
        <v>8.9599641847313851</v>
      </c>
      <c r="AX108" s="86">
        <f t="shared" si="22"/>
        <v>1846.1038526507066</v>
      </c>
      <c r="AY108" s="92">
        <f t="shared" si="23"/>
        <v>25.713612986528769</v>
      </c>
    </row>
    <row r="109" spans="1:51" x14ac:dyDescent="0.25">
      <c r="A109">
        <v>106</v>
      </c>
      <c r="B109" t="s">
        <v>38</v>
      </c>
      <c r="C109" t="s">
        <v>246</v>
      </c>
      <c r="D109" t="s">
        <v>247</v>
      </c>
      <c r="E109">
        <v>250</v>
      </c>
      <c r="F109" t="s">
        <v>622</v>
      </c>
      <c r="G109" s="5">
        <v>2427.6</v>
      </c>
      <c r="H109" s="5">
        <v>21.2</v>
      </c>
      <c r="I109" s="6">
        <v>8.73</v>
      </c>
      <c r="J109" s="5">
        <v>375.74</v>
      </c>
      <c r="K109" s="7">
        <v>15.48</v>
      </c>
      <c r="L109" s="5">
        <v>1329.3009999999999</v>
      </c>
      <c r="M109" s="6">
        <v>15.95</v>
      </c>
      <c r="N109" s="5">
        <v>0</v>
      </c>
      <c r="O109" s="6">
        <v>0</v>
      </c>
      <c r="P109" s="5">
        <v>1211.325</v>
      </c>
      <c r="Q109" s="7">
        <v>31.02</v>
      </c>
      <c r="R109" s="5">
        <v>1179.1949999999999</v>
      </c>
      <c r="S109" s="7">
        <v>31.86</v>
      </c>
      <c r="T109" s="8">
        <v>11</v>
      </c>
      <c r="U109" s="8">
        <v>13</v>
      </c>
      <c r="V109" s="8">
        <v>3</v>
      </c>
      <c r="W109" s="8">
        <v>117</v>
      </c>
      <c r="X109" s="8">
        <v>2</v>
      </c>
      <c r="Y109" s="8">
        <v>2</v>
      </c>
      <c r="Z109" s="9" t="s">
        <v>39</v>
      </c>
      <c r="AA109" s="9">
        <v>6</v>
      </c>
      <c r="AB109" s="9">
        <v>9</v>
      </c>
      <c r="AC109" s="9">
        <v>1</v>
      </c>
      <c r="AD109" s="9">
        <v>22</v>
      </c>
      <c r="AE109" s="9">
        <v>2</v>
      </c>
      <c r="AF109" s="9">
        <v>2</v>
      </c>
      <c r="AJ109" s="85">
        <f>VLOOKUP($C109,Hoja3!$C$5:$U$202,18,FALSE)</f>
        <v>7.0943576158940402</v>
      </c>
      <c r="AK109" s="94">
        <f t="shared" si="12"/>
        <v>85.935727390728474</v>
      </c>
      <c r="AL109" s="92">
        <f t="shared" si="13"/>
        <v>24.669599762167426</v>
      </c>
      <c r="AM109">
        <v>24549395.5666667</v>
      </c>
      <c r="AN109">
        <f t="shared" si="14"/>
        <v>24.5493955666667</v>
      </c>
      <c r="AO109" s="85">
        <f t="shared" si="15"/>
        <v>2.0266563941689224</v>
      </c>
      <c r="AP109" s="93">
        <f t="shared" si="16"/>
        <v>86.356504959272698</v>
      </c>
      <c r="AQ109" s="85">
        <f>VLOOKUP($C109,Hoja3!$C$5:$W$202,21,FALSE)</f>
        <v>4.048</v>
      </c>
      <c r="AR109" s="94">
        <f t="shared" si="17"/>
        <v>49.034436000000007</v>
      </c>
      <c r="AS109" s="92">
        <f t="shared" si="18"/>
        <v>43.234921678307863</v>
      </c>
      <c r="AT109" s="85">
        <f>VLOOKUP($C109,Hoja3!$C$5:$AB$202,26,FALSE)</f>
        <v>3.0463576158940402</v>
      </c>
      <c r="AU109" s="94">
        <f t="shared" si="19"/>
        <v>36.901291390728481</v>
      </c>
      <c r="AV109" s="92">
        <f t="shared" si="20"/>
        <v>57.450563926135487</v>
      </c>
      <c r="AW109" s="103">
        <f t="shared" si="21"/>
        <v>7.2616666695475933</v>
      </c>
      <c r="AX109" s="86">
        <f t="shared" si="22"/>
        <v>87.962383784897398</v>
      </c>
      <c r="AY109" s="92">
        <f t="shared" si="23"/>
        <v>24.101211322151446</v>
      </c>
    </row>
    <row r="110" spans="1:51" x14ac:dyDescent="0.25">
      <c r="A110">
        <v>113</v>
      </c>
      <c r="B110" t="s">
        <v>38</v>
      </c>
      <c r="C110" t="s">
        <v>248</v>
      </c>
      <c r="D110" t="s">
        <v>249</v>
      </c>
      <c r="E110">
        <v>250</v>
      </c>
      <c r="F110" t="s">
        <v>635</v>
      </c>
      <c r="G110" s="5">
        <v>356.12</v>
      </c>
      <c r="H110" s="5">
        <v>4.8</v>
      </c>
      <c r="I110" s="6">
        <v>13.34</v>
      </c>
      <c r="J110" s="5">
        <v>112.19</v>
      </c>
      <c r="K110" s="7">
        <v>31.51</v>
      </c>
      <c r="L110" s="5">
        <v>573.49710000000005</v>
      </c>
      <c r="M110" s="6">
        <v>8.3699999999999992</v>
      </c>
      <c r="N110" s="5">
        <v>80.925929999999994</v>
      </c>
      <c r="O110" s="6">
        <v>59.31</v>
      </c>
      <c r="P110" s="5">
        <v>466.3897</v>
      </c>
      <c r="Q110" s="7">
        <v>24.05</v>
      </c>
      <c r="R110" s="5">
        <v>454.14150000000001</v>
      </c>
      <c r="S110" s="7">
        <v>24.7</v>
      </c>
      <c r="T110" s="8">
        <v>7</v>
      </c>
      <c r="U110" s="8">
        <v>3</v>
      </c>
      <c r="V110" s="8">
        <v>10</v>
      </c>
      <c r="W110" s="8">
        <v>9</v>
      </c>
      <c r="X110" s="8">
        <v>4</v>
      </c>
      <c r="Y110" s="8">
        <v>3</v>
      </c>
      <c r="Z110" s="9" t="s">
        <v>39</v>
      </c>
      <c r="AA110" s="9">
        <v>2</v>
      </c>
      <c r="AB110" s="9">
        <v>1</v>
      </c>
      <c r="AC110" s="9">
        <v>4</v>
      </c>
      <c r="AD110" s="9">
        <v>5</v>
      </c>
      <c r="AE110" s="9">
        <v>4</v>
      </c>
      <c r="AF110" s="9">
        <v>3</v>
      </c>
      <c r="AJ110" s="85">
        <f>VLOOKUP($C110,Hoja3!$C$5:$U$202,18,FALSE)</f>
        <v>7.9929999999999994</v>
      </c>
      <c r="AK110" s="94">
        <f t="shared" si="12"/>
        <v>37.278528721000001</v>
      </c>
      <c r="AL110" s="92">
        <f t="shared" si="13"/>
        <v>12.876044642008713</v>
      </c>
      <c r="AM110">
        <v>22951910.4066667</v>
      </c>
      <c r="AN110">
        <f t="shared" si="14"/>
        <v>22.951910406666698</v>
      </c>
      <c r="AO110" s="85">
        <f t="shared" si="15"/>
        <v>4.9211872403414354</v>
      </c>
      <c r="AP110" s="93">
        <f t="shared" si="16"/>
        <v>20.913291812980297</v>
      </c>
      <c r="AQ110" s="85">
        <f>VLOOKUP($C110,Hoja3!$C$5:$W$202,21,FALSE)</f>
        <v>4.1929999999999996</v>
      </c>
      <c r="AR110" s="94">
        <f t="shared" si="17"/>
        <v>19.555720121</v>
      </c>
      <c r="AS110" s="92">
        <f t="shared" si="18"/>
        <v>24.545247990359083</v>
      </c>
      <c r="AT110" s="85">
        <f>VLOOKUP($C110,Hoja3!$C$5:$AB$202,26,FALSE)</f>
        <v>3.8</v>
      </c>
      <c r="AU110" s="94">
        <f t="shared" si="19"/>
        <v>17.722808599999997</v>
      </c>
      <c r="AV110" s="92">
        <f t="shared" si="20"/>
        <v>27.083743374625175</v>
      </c>
      <c r="AW110" s="103">
        <f t="shared" si="21"/>
        <v>9.0481663641674412</v>
      </c>
      <c r="AX110" s="86">
        <f t="shared" si="22"/>
        <v>42.19971596134144</v>
      </c>
      <c r="AY110" s="92">
        <f t="shared" si="23"/>
        <v>11.374484142019373</v>
      </c>
    </row>
    <row r="111" spans="1:51" x14ac:dyDescent="0.25">
      <c r="A111">
        <v>115</v>
      </c>
      <c r="B111" t="s">
        <v>38</v>
      </c>
      <c r="C111" t="s">
        <v>250</v>
      </c>
      <c r="D111" t="s">
        <v>251</v>
      </c>
      <c r="E111">
        <v>250</v>
      </c>
      <c r="F111" t="s">
        <v>639</v>
      </c>
      <c r="G111" s="5">
        <v>1228.83</v>
      </c>
      <c r="H111" s="5">
        <v>4.5999999999999996</v>
      </c>
      <c r="I111" s="6">
        <v>3.71</v>
      </c>
      <c r="J111" s="5">
        <v>169.83</v>
      </c>
      <c r="K111" s="7">
        <v>13.83</v>
      </c>
      <c r="L111" s="5">
        <v>996.32090000000005</v>
      </c>
      <c r="M111" s="6">
        <v>4.62</v>
      </c>
      <c r="N111" s="5">
        <v>0</v>
      </c>
      <c r="O111" s="6">
        <v>0</v>
      </c>
      <c r="P111" s="5">
        <v>773.27089999999998</v>
      </c>
      <c r="Q111" s="7">
        <v>21.96</v>
      </c>
      <c r="R111" s="5">
        <v>726.93679999999995</v>
      </c>
      <c r="S111" s="7">
        <v>23.36</v>
      </c>
      <c r="T111" s="8">
        <v>26</v>
      </c>
      <c r="U111" s="8">
        <v>16</v>
      </c>
      <c r="V111" s="8">
        <v>15</v>
      </c>
      <c r="W111" s="8">
        <v>121</v>
      </c>
      <c r="X111" s="8">
        <v>5</v>
      </c>
      <c r="Y111" s="8">
        <v>4</v>
      </c>
      <c r="Z111" s="9" t="s">
        <v>39</v>
      </c>
      <c r="AA111" s="9">
        <v>15</v>
      </c>
      <c r="AB111" s="9">
        <v>11</v>
      </c>
      <c r="AC111" s="9">
        <v>8</v>
      </c>
      <c r="AD111" s="9">
        <v>24</v>
      </c>
      <c r="AE111" s="9">
        <v>5</v>
      </c>
      <c r="AF111" s="9">
        <v>4</v>
      </c>
      <c r="AJ111" s="85">
        <f>VLOOKUP($C111,Hoja3!$C$5:$U$202,18,FALSE)</f>
        <v>4.2743146509341194</v>
      </c>
      <c r="AK111" s="94">
        <f t="shared" si="12"/>
        <v>33.052031370110122</v>
      </c>
      <c r="AL111" s="92">
        <f t="shared" si="13"/>
        <v>13.917450181775843</v>
      </c>
      <c r="AM111">
        <v>27011391.702443101</v>
      </c>
      <c r="AN111">
        <f t="shared" si="14"/>
        <v>27.011391702443099</v>
      </c>
      <c r="AO111" s="85">
        <f t="shared" si="15"/>
        <v>3.4931343856911075</v>
      </c>
      <c r="AP111" s="93">
        <f t="shared" si="16"/>
        <v>17.029851888690146</v>
      </c>
      <c r="AQ111" s="85">
        <f>VLOOKUP($C111,Hoja3!$C$5:$W$202,21,FALSE)</f>
        <v>2.6339999999999999</v>
      </c>
      <c r="AR111" s="94">
        <f t="shared" si="17"/>
        <v>20.367955505999998</v>
      </c>
      <c r="AS111" s="92">
        <f t="shared" si="18"/>
        <v>22.584495526047917</v>
      </c>
      <c r="AT111" s="85">
        <f>VLOOKUP($C111,Hoja3!$C$5:$AB$202,26,FALSE)</f>
        <v>1.6403146509341198</v>
      </c>
      <c r="AU111" s="94">
        <f t="shared" si="19"/>
        <v>12.684075864110126</v>
      </c>
      <c r="AV111" s="92">
        <f t="shared" si="20"/>
        <v>36.265945184195893</v>
      </c>
      <c r="AW111" s="103">
        <f t="shared" si="21"/>
        <v>4.7260495326801033</v>
      </c>
      <c r="AX111" s="86">
        <f t="shared" si="22"/>
        <v>36.545165755801229</v>
      </c>
      <c r="AY111" s="92">
        <f t="shared" si="23"/>
        <v>12.587164142961342</v>
      </c>
    </row>
    <row r="112" spans="1:51" x14ac:dyDescent="0.25">
      <c r="A112">
        <v>141</v>
      </c>
      <c r="B112" t="s">
        <v>45</v>
      </c>
      <c r="C112" t="s">
        <v>252</v>
      </c>
      <c r="D112" t="s">
        <v>253</v>
      </c>
      <c r="E112">
        <v>250</v>
      </c>
      <c r="F112" t="s">
        <v>645</v>
      </c>
      <c r="G112" s="5">
        <v>18844</v>
      </c>
      <c r="H112" s="5">
        <v>230</v>
      </c>
      <c r="I112" s="6">
        <v>12.21</v>
      </c>
      <c r="J112" s="5">
        <v>2975.78</v>
      </c>
      <c r="K112" s="7">
        <v>15.79</v>
      </c>
      <c r="L112" s="5">
        <v>18594.02</v>
      </c>
      <c r="M112" s="6">
        <v>12.37</v>
      </c>
      <c r="N112" s="5">
        <v>2776.7330000000002</v>
      </c>
      <c r="O112" s="6">
        <v>82.83</v>
      </c>
      <c r="P112" s="5">
        <v>15400.32</v>
      </c>
      <c r="Q112" s="7">
        <v>19.32</v>
      </c>
      <c r="R112" s="5">
        <v>14797.78</v>
      </c>
      <c r="S112" s="7">
        <v>20.11</v>
      </c>
      <c r="T112" s="8">
        <v>9</v>
      </c>
      <c r="U112" s="8">
        <v>12</v>
      </c>
      <c r="V112" s="8">
        <v>7</v>
      </c>
      <c r="W112" s="8">
        <v>7</v>
      </c>
      <c r="X112" s="8">
        <v>7</v>
      </c>
      <c r="Y112" s="8">
        <v>5</v>
      </c>
      <c r="Z112" s="9" t="s">
        <v>39</v>
      </c>
      <c r="AA112" s="9">
        <v>4</v>
      </c>
      <c r="AB112" s="9">
        <v>8</v>
      </c>
      <c r="AC112" s="9">
        <v>2</v>
      </c>
      <c r="AD112" s="9">
        <v>4</v>
      </c>
      <c r="AE112" s="9">
        <v>7</v>
      </c>
      <c r="AF112" s="9">
        <v>5</v>
      </c>
      <c r="AJ112" s="85">
        <f>VLOOKUP($C112,Hoja3!$C$5:$U$202,18,FALSE)</f>
        <v>4.3900000000000006</v>
      </c>
      <c r="AK112" s="94">
        <f t="shared" si="12"/>
        <v>676.07404800000006</v>
      </c>
      <c r="AL112" s="92">
        <f t="shared" si="13"/>
        <v>34.019942146928848</v>
      </c>
      <c r="AM112">
        <v>607434547.799371</v>
      </c>
      <c r="AN112">
        <f t="shared" si="14"/>
        <v>607.43454779937099</v>
      </c>
      <c r="AO112" s="85">
        <f t="shared" si="15"/>
        <v>3.9442982210718416</v>
      </c>
      <c r="AP112" s="93">
        <f t="shared" si="16"/>
        <v>37.864161798707322</v>
      </c>
      <c r="AQ112" s="85">
        <f>VLOOKUP($C112,Hoja3!$C$5:$W$202,21,FALSE)</f>
        <v>3.45</v>
      </c>
      <c r="AR112" s="94">
        <f t="shared" si="17"/>
        <v>531.31104000000005</v>
      </c>
      <c r="AS112" s="92">
        <f t="shared" si="18"/>
        <v>43.289143775367435</v>
      </c>
      <c r="AT112" s="85">
        <f>VLOOKUP($C112,Hoja3!$C$5:$AB$202,26,FALSE)</f>
        <v>0.94</v>
      </c>
      <c r="AU112" s="94">
        <f t="shared" si="19"/>
        <v>144.76300799999999</v>
      </c>
      <c r="AV112" s="92">
        <f t="shared" si="20"/>
        <v>158.88036811172094</v>
      </c>
      <c r="AW112" s="103">
        <f t="shared" si="21"/>
        <v>4.4156117939177353</v>
      </c>
      <c r="AX112" s="86">
        <f t="shared" si="22"/>
        <v>680.01834622107185</v>
      </c>
      <c r="AY112" s="92">
        <f t="shared" si="23"/>
        <v>33.822616886460843</v>
      </c>
    </row>
    <row r="113" spans="1:51" ht="22.5" x14ac:dyDescent="0.25">
      <c r="A113">
        <v>123</v>
      </c>
      <c r="B113" t="s">
        <v>38</v>
      </c>
      <c r="C113" t="s">
        <v>254</v>
      </c>
      <c r="D113" t="s">
        <v>255</v>
      </c>
      <c r="E113">
        <v>250</v>
      </c>
      <c r="F113" s="87" t="s">
        <v>687</v>
      </c>
      <c r="G113" s="5">
        <v>1046.51</v>
      </c>
      <c r="H113" s="5">
        <v>2.8</v>
      </c>
      <c r="I113" s="6">
        <v>2.64</v>
      </c>
      <c r="J113" s="5">
        <v>107.27</v>
      </c>
      <c r="K113" s="7">
        <v>10.26</v>
      </c>
      <c r="L113" s="5">
        <v>913.50199999999995</v>
      </c>
      <c r="M113" s="6">
        <v>3.07</v>
      </c>
      <c r="N113" s="5">
        <v>0</v>
      </c>
      <c r="O113" s="6">
        <v>0</v>
      </c>
      <c r="P113" s="5">
        <v>704.77639999999997</v>
      </c>
      <c r="Q113" s="7">
        <v>15.22</v>
      </c>
      <c r="R113" s="5">
        <v>691.30899999999997</v>
      </c>
      <c r="S113" s="7">
        <v>15.52</v>
      </c>
      <c r="T113" s="8">
        <v>38</v>
      </c>
      <c r="U113" s="8">
        <v>21</v>
      </c>
      <c r="V113" s="8">
        <v>25</v>
      </c>
      <c r="W113" s="8">
        <v>122</v>
      </c>
      <c r="X113" s="8">
        <v>10</v>
      </c>
      <c r="Y113" s="8">
        <v>9</v>
      </c>
      <c r="Z113" s="9" t="s">
        <v>39</v>
      </c>
      <c r="AA113" s="9">
        <v>21</v>
      </c>
      <c r="AB113" s="9">
        <v>14</v>
      </c>
      <c r="AC113" s="9">
        <v>14</v>
      </c>
      <c r="AD113" s="9">
        <v>25</v>
      </c>
      <c r="AE113" s="9">
        <v>8</v>
      </c>
      <c r="AF113" s="9">
        <v>6</v>
      </c>
      <c r="AJ113" s="85" t="e">
        <f>VLOOKUP($C113,Hoja3!$C$5:$U$202,18,FALSE)</f>
        <v>#N/A</v>
      </c>
      <c r="AK113" s="94">
        <f t="shared" si="12"/>
        <v>0</v>
      </c>
      <c r="AL113" s="92" t="str">
        <f t="shared" si="13"/>
        <v/>
      </c>
      <c r="AM113" t="s">
        <v>478</v>
      </c>
      <c r="AN113">
        <f t="shared" si="14"/>
        <v>0</v>
      </c>
      <c r="AO113" s="85">
        <f t="shared" si="15"/>
        <v>0</v>
      </c>
      <c r="AP113" s="93" t="str">
        <f t="shared" si="16"/>
        <v/>
      </c>
      <c r="AQ113" s="85" t="e">
        <f>VLOOKUP($C113,Hoja3!$C$5:$W$202,21,FALSE)</f>
        <v>#N/A</v>
      </c>
      <c r="AR113" s="94">
        <f t="shared" si="17"/>
        <v>0</v>
      </c>
      <c r="AS113" s="92" t="str">
        <f t="shared" si="18"/>
        <v/>
      </c>
      <c r="AT113" s="85" t="e">
        <f>VLOOKUP($C113,Hoja3!$C$5:$AB$202,26,FALSE)</f>
        <v>#N/A</v>
      </c>
      <c r="AU113" s="94">
        <f t="shared" si="19"/>
        <v>0</v>
      </c>
      <c r="AV113" s="92" t="str">
        <f t="shared" si="20"/>
        <v/>
      </c>
      <c r="AW113" s="103">
        <f t="shared" si="21"/>
        <v>0</v>
      </c>
      <c r="AX113" s="86">
        <f t="shared" si="22"/>
        <v>0</v>
      </c>
      <c r="AY113" s="92" t="str">
        <f t="shared" si="23"/>
        <v/>
      </c>
    </row>
    <row r="114" spans="1:51" x14ac:dyDescent="0.25">
      <c r="A114">
        <v>137</v>
      </c>
      <c r="B114" t="s">
        <v>45</v>
      </c>
      <c r="C114" t="s">
        <v>256</v>
      </c>
      <c r="D114" t="s">
        <v>257</v>
      </c>
      <c r="E114">
        <v>250</v>
      </c>
      <c r="F114" t="s">
        <v>638</v>
      </c>
      <c r="G114" s="5">
        <v>22582</v>
      </c>
      <c r="H114" s="5">
        <v>300.39999999999998</v>
      </c>
      <c r="I114" s="6">
        <v>13.3</v>
      </c>
      <c r="J114" s="5">
        <v>3022.34</v>
      </c>
      <c r="K114" s="7">
        <v>13.38</v>
      </c>
      <c r="L114" s="5">
        <v>24920.6</v>
      </c>
      <c r="M114" s="6">
        <v>12.05</v>
      </c>
      <c r="N114" s="5">
        <v>2311.6999999999998</v>
      </c>
      <c r="O114" s="6">
        <v>129.94999999999999</v>
      </c>
      <c r="P114" s="5">
        <v>21214.7</v>
      </c>
      <c r="Q114" s="7">
        <v>14.25</v>
      </c>
      <c r="R114" s="5">
        <v>20833.7</v>
      </c>
      <c r="S114" s="7">
        <v>14.51</v>
      </c>
      <c r="T114" s="8">
        <v>8</v>
      </c>
      <c r="U114" s="8">
        <v>17</v>
      </c>
      <c r="V114" s="8">
        <v>8</v>
      </c>
      <c r="W114" s="8">
        <v>3</v>
      </c>
      <c r="X114" s="8">
        <v>12</v>
      </c>
      <c r="Y114" s="8">
        <v>10</v>
      </c>
      <c r="Z114" s="9" t="s">
        <v>39</v>
      </c>
      <c r="AA114" s="9">
        <v>3</v>
      </c>
      <c r="AB114" s="9">
        <v>12</v>
      </c>
      <c r="AC114" s="9">
        <v>3</v>
      </c>
      <c r="AD114" s="9">
        <v>1</v>
      </c>
      <c r="AE114" s="9">
        <v>9</v>
      </c>
      <c r="AF114" s="9">
        <v>7</v>
      </c>
      <c r="AJ114" s="85">
        <f>VLOOKUP($C114,Hoja3!$C$5:$U$202,18,FALSE)</f>
        <v>7.7650000000000006</v>
      </c>
      <c r="AK114" s="94">
        <f t="shared" si="12"/>
        <v>1647.3214550000002</v>
      </c>
      <c r="AL114" s="92">
        <f t="shared" si="13"/>
        <v>18.235663664078238</v>
      </c>
      <c r="AM114">
        <v>724569205.05999994</v>
      </c>
      <c r="AN114">
        <f t="shared" si="14"/>
        <v>724.56920505999994</v>
      </c>
      <c r="AO114" s="85">
        <f t="shared" si="15"/>
        <v>3.4154110360269057</v>
      </c>
      <c r="AP114" s="93">
        <f t="shared" si="16"/>
        <v>41.45911776296434</v>
      </c>
      <c r="AQ114" s="85">
        <f>VLOOKUP($C114,Hoja3!$C$5:$W$202,21,FALSE)</f>
        <v>3.7970000000000002</v>
      </c>
      <c r="AR114" s="94">
        <f t="shared" si="17"/>
        <v>805.5221590000001</v>
      </c>
      <c r="AS114" s="92">
        <f t="shared" si="18"/>
        <v>37.292580550847383</v>
      </c>
      <c r="AT114" s="85">
        <f>VLOOKUP($C114,Hoja3!$C$5:$AB$202,26,FALSE)</f>
        <v>3.968</v>
      </c>
      <c r="AU114" s="94">
        <f t="shared" si="19"/>
        <v>841.79929600000003</v>
      </c>
      <c r="AV114" s="92">
        <f t="shared" si="20"/>
        <v>35.685465814407138</v>
      </c>
      <c r="AW114" s="103">
        <f t="shared" si="21"/>
        <v>7.7810992662447589</v>
      </c>
      <c r="AX114" s="86">
        <f t="shared" si="22"/>
        <v>1650.7368660360271</v>
      </c>
      <c r="AY114" s="92">
        <f t="shared" si="23"/>
        <v>18.197933673182032</v>
      </c>
    </row>
    <row r="115" spans="1:51" x14ac:dyDescent="0.25">
      <c r="A115">
        <v>143</v>
      </c>
      <c r="B115" t="s">
        <v>45</v>
      </c>
      <c r="C115" t="s">
        <v>258</v>
      </c>
      <c r="D115" t="s">
        <v>259</v>
      </c>
      <c r="E115">
        <v>250</v>
      </c>
      <c r="F115" t="s">
        <v>648</v>
      </c>
      <c r="G115" s="5">
        <v>10935</v>
      </c>
      <c r="H115" s="5">
        <v>58.4</v>
      </c>
      <c r="I115" s="6">
        <v>5.34</v>
      </c>
      <c r="J115" s="5">
        <v>890.9</v>
      </c>
      <c r="K115" s="7">
        <v>8.15</v>
      </c>
      <c r="L115" s="5">
        <v>8404.8130000000001</v>
      </c>
      <c r="M115" s="6">
        <v>6.95</v>
      </c>
      <c r="N115" s="5">
        <v>627.02089999999998</v>
      </c>
      <c r="O115" s="6">
        <v>93.14</v>
      </c>
      <c r="P115" s="5">
        <v>6551.1819999999998</v>
      </c>
      <c r="Q115" s="7">
        <v>13.6</v>
      </c>
      <c r="R115" s="5">
        <v>6272.7820000000002</v>
      </c>
      <c r="S115" s="7">
        <v>14.2</v>
      </c>
      <c r="T115" s="8">
        <v>16</v>
      </c>
      <c r="U115" s="8">
        <v>24</v>
      </c>
      <c r="V115" s="8">
        <v>11</v>
      </c>
      <c r="W115" s="8">
        <v>5</v>
      </c>
      <c r="X115" s="8">
        <v>13</v>
      </c>
      <c r="Y115" s="8">
        <v>11</v>
      </c>
      <c r="Z115" s="9" t="s">
        <v>39</v>
      </c>
      <c r="AA115" s="9">
        <v>10</v>
      </c>
      <c r="AB115" s="9">
        <v>17</v>
      </c>
      <c r="AC115" s="9">
        <v>5</v>
      </c>
      <c r="AD115" s="9">
        <v>2</v>
      </c>
      <c r="AE115" s="9">
        <v>10</v>
      </c>
      <c r="AF115" s="9">
        <v>8</v>
      </c>
      <c r="AJ115" s="85">
        <f>VLOOKUP($C115,Hoja3!$C$5:$U$202,18,FALSE)</f>
        <v>6.95</v>
      </c>
      <c r="AK115" s="94">
        <f t="shared" si="12"/>
        <v>455.30714899999998</v>
      </c>
      <c r="AL115" s="92">
        <f t="shared" si="13"/>
        <v>12.826506266871728</v>
      </c>
      <c r="AM115">
        <v>426477734.59968001</v>
      </c>
      <c r="AN115">
        <f t="shared" si="14"/>
        <v>426.47773459967999</v>
      </c>
      <c r="AO115" s="85">
        <f t="shared" si="15"/>
        <v>6.5099356818308509</v>
      </c>
      <c r="AP115" s="93">
        <f t="shared" si="16"/>
        <v>13.693563640507064</v>
      </c>
      <c r="AQ115" s="85">
        <f>VLOOKUP($C115,Hoja3!$C$5:$W$202,21,FALSE)</f>
        <v>4.0599999999999996</v>
      </c>
      <c r="AR115" s="94">
        <f t="shared" si="17"/>
        <v>265.97798919999997</v>
      </c>
      <c r="AS115" s="92">
        <f t="shared" si="18"/>
        <v>21.95670407752673</v>
      </c>
      <c r="AT115" s="85">
        <f>VLOOKUP($C115,Hoja3!$C$5:$AB$202,26,FALSE)</f>
        <v>2.8900000000000006</v>
      </c>
      <c r="AU115" s="94">
        <f t="shared" si="19"/>
        <v>189.32915980000001</v>
      </c>
      <c r="AV115" s="92">
        <f t="shared" si="20"/>
        <v>30.845750364968342</v>
      </c>
      <c r="AW115" s="103">
        <f t="shared" si="21"/>
        <v>7.049370398835368</v>
      </c>
      <c r="AX115" s="86">
        <f t="shared" si="22"/>
        <v>461.81708468183081</v>
      </c>
      <c r="AY115" s="92">
        <f t="shared" si="23"/>
        <v>12.645699333586743</v>
      </c>
    </row>
    <row r="116" spans="1:51" x14ac:dyDescent="0.25">
      <c r="A116">
        <v>114</v>
      </c>
      <c r="B116" t="s">
        <v>38</v>
      </c>
      <c r="C116" t="s">
        <v>260</v>
      </c>
      <c r="D116" t="s">
        <v>261</v>
      </c>
      <c r="E116">
        <v>250</v>
      </c>
      <c r="F116" t="s">
        <v>636</v>
      </c>
      <c r="G116" s="5">
        <v>72573</v>
      </c>
      <c r="H116" s="5">
        <v>362.9</v>
      </c>
      <c r="I116" s="6">
        <v>5</v>
      </c>
      <c r="J116" s="5">
        <v>6310</v>
      </c>
      <c r="K116" s="7">
        <v>8.69</v>
      </c>
      <c r="L116" s="5">
        <v>57846.79</v>
      </c>
      <c r="M116" s="6">
        <v>6.27</v>
      </c>
      <c r="N116" s="5">
        <v>3965.308</v>
      </c>
      <c r="O116" s="6">
        <v>91.52</v>
      </c>
      <c r="P116" s="5">
        <v>51766.38</v>
      </c>
      <c r="Q116" s="7">
        <v>12.19</v>
      </c>
      <c r="R116" s="5">
        <v>49971.61</v>
      </c>
      <c r="S116" s="7">
        <v>12.63</v>
      </c>
      <c r="T116" s="8">
        <v>18</v>
      </c>
      <c r="U116" s="8">
        <v>22</v>
      </c>
      <c r="V116" s="8">
        <v>13</v>
      </c>
      <c r="W116" s="8">
        <v>6</v>
      </c>
      <c r="X116" s="8">
        <v>15</v>
      </c>
      <c r="Y116" s="8">
        <v>12</v>
      </c>
      <c r="Z116" s="9" t="s">
        <v>39</v>
      </c>
      <c r="AA116" s="9">
        <v>11</v>
      </c>
      <c r="AB116" s="9">
        <v>15</v>
      </c>
      <c r="AC116" s="9">
        <v>7</v>
      </c>
      <c r="AD116" s="9">
        <v>3</v>
      </c>
      <c r="AE116" s="9">
        <v>11</v>
      </c>
      <c r="AF116" s="9">
        <v>9</v>
      </c>
      <c r="AJ116" s="85">
        <f>VLOOKUP($C116,Hoja3!$C$5:$U$202,18,FALSE)</f>
        <v>4.82</v>
      </c>
      <c r="AK116" s="94">
        <f t="shared" si="12"/>
        <v>2495.1395160000002</v>
      </c>
      <c r="AL116" s="92">
        <f t="shared" si="13"/>
        <v>14.544276890046254</v>
      </c>
      <c r="AM116">
        <v>1066876365.85528</v>
      </c>
      <c r="AN116">
        <f t="shared" si="14"/>
        <v>1066.87636585528</v>
      </c>
      <c r="AO116" s="85">
        <f t="shared" si="15"/>
        <v>2.0609445084923461</v>
      </c>
      <c r="AP116" s="93">
        <f t="shared" si="16"/>
        <v>34.015187852537615</v>
      </c>
      <c r="AQ116" s="85">
        <f>VLOOKUP($C116,Hoja3!$C$5:$W$202,21,FALSE)</f>
        <v>1.75</v>
      </c>
      <c r="AR116" s="94">
        <f t="shared" si="17"/>
        <v>905.9116499999999</v>
      </c>
      <c r="AS116" s="92">
        <f t="shared" si="18"/>
        <v>40.059094062870258</v>
      </c>
      <c r="AT116" s="85">
        <f>VLOOKUP($C116,Hoja3!$C$5:$AB$202,26,FALSE)</f>
        <v>3.0700000000000003</v>
      </c>
      <c r="AU116" s="94">
        <f t="shared" si="19"/>
        <v>1589.2278659999999</v>
      </c>
      <c r="AV116" s="92">
        <f t="shared" si="20"/>
        <v>22.83498847232018</v>
      </c>
      <c r="AW116" s="103">
        <f t="shared" si="21"/>
        <v>4.823981241316261</v>
      </c>
      <c r="AX116" s="86">
        <f t="shared" si="22"/>
        <v>2497.2004605084926</v>
      </c>
      <c r="AY116" s="92">
        <f t="shared" si="23"/>
        <v>14.532273469391578</v>
      </c>
    </row>
    <row r="117" spans="1:51" x14ac:dyDescent="0.25">
      <c r="A117">
        <v>118</v>
      </c>
      <c r="B117" t="s">
        <v>38</v>
      </c>
      <c r="C117" t="s">
        <v>262</v>
      </c>
      <c r="D117" t="s">
        <v>263</v>
      </c>
      <c r="E117">
        <v>250</v>
      </c>
      <c r="F117" t="s">
        <v>646</v>
      </c>
      <c r="G117" s="5">
        <v>28963</v>
      </c>
      <c r="H117" s="5">
        <v>25.6</v>
      </c>
      <c r="I117" s="6">
        <v>0.88</v>
      </c>
      <c r="J117" s="5">
        <v>1215.81</v>
      </c>
      <c r="K117" s="7">
        <v>4.2</v>
      </c>
      <c r="L117" s="5">
        <v>16775.93</v>
      </c>
      <c r="M117" s="6">
        <v>1.53</v>
      </c>
      <c r="N117" s="5">
        <v>2368.0360000000001</v>
      </c>
      <c r="O117" s="6">
        <v>10.81</v>
      </c>
      <c r="P117" s="5">
        <v>14252.03</v>
      </c>
      <c r="Q117" s="7">
        <v>8.5299999999999994</v>
      </c>
      <c r="R117" s="5">
        <v>13574.02</v>
      </c>
      <c r="S117" s="7">
        <v>8.9600000000000009</v>
      </c>
      <c r="T117" s="8">
        <v>70</v>
      </c>
      <c r="U117" s="8">
        <v>42</v>
      </c>
      <c r="V117" s="8">
        <v>38</v>
      </c>
      <c r="W117" s="8">
        <v>36</v>
      </c>
      <c r="X117" s="8">
        <v>17</v>
      </c>
      <c r="Y117" s="8">
        <v>15</v>
      </c>
      <c r="Z117" s="9" t="s">
        <v>39</v>
      </c>
      <c r="AA117" s="9">
        <v>30</v>
      </c>
      <c r="AB117" s="9">
        <v>26</v>
      </c>
      <c r="AC117" s="9">
        <v>18</v>
      </c>
      <c r="AD117" s="9">
        <v>15</v>
      </c>
      <c r="AE117" s="9">
        <v>12</v>
      </c>
      <c r="AF117" s="9">
        <v>10</v>
      </c>
      <c r="AJ117" s="85">
        <f>VLOOKUP($C117,Hoja3!$C$5:$U$202,18,FALSE)</f>
        <v>4.4239999999999995</v>
      </c>
      <c r="AK117" s="94">
        <f t="shared" si="12"/>
        <v>630.50980719999995</v>
      </c>
      <c r="AL117" s="92">
        <f t="shared" si="13"/>
        <v>4.0602064722332845</v>
      </c>
      <c r="AM117">
        <v>862996548.87344301</v>
      </c>
      <c r="AN117">
        <f t="shared" si="14"/>
        <v>862.99654887344298</v>
      </c>
      <c r="AO117" s="85">
        <f t="shared" si="15"/>
        <v>6.0552535243992818</v>
      </c>
      <c r="AP117" s="93">
        <f t="shared" si="16"/>
        <v>2.9664081546349497</v>
      </c>
      <c r="AQ117" s="85">
        <f>VLOOKUP($C117,Hoja3!$C$5:$W$202,21,FALSE)</f>
        <v>2.8149999999999999</v>
      </c>
      <c r="AR117" s="94">
        <f t="shared" si="17"/>
        <v>401.19464449999998</v>
      </c>
      <c r="AS117" s="92">
        <f t="shared" si="18"/>
        <v>6.3809426050302127</v>
      </c>
      <c r="AT117" s="85">
        <f>VLOOKUP($C117,Hoja3!$C$5:$AB$202,26,FALSE)</f>
        <v>1.609</v>
      </c>
      <c r="AU117" s="94">
        <f t="shared" si="19"/>
        <v>229.3151627</v>
      </c>
      <c r="AV117" s="92">
        <f t="shared" si="20"/>
        <v>11.163675222597917</v>
      </c>
      <c r="AW117" s="103">
        <f t="shared" si="21"/>
        <v>4.4664869546611907</v>
      </c>
      <c r="AX117" s="86">
        <f t="shared" si="22"/>
        <v>636.56506072439925</v>
      </c>
      <c r="AY117" s="92">
        <f t="shared" si="23"/>
        <v>4.0215842149532479</v>
      </c>
    </row>
    <row r="118" spans="1:51" x14ac:dyDescent="0.25">
      <c r="A118">
        <v>135</v>
      </c>
      <c r="B118" t="s">
        <v>45</v>
      </c>
      <c r="C118" t="s">
        <v>264</v>
      </c>
      <c r="D118" t="s">
        <v>265</v>
      </c>
      <c r="E118">
        <v>250</v>
      </c>
      <c r="F118" t="s">
        <v>633</v>
      </c>
      <c r="G118" s="5">
        <v>38475</v>
      </c>
      <c r="H118" s="5">
        <v>131.1</v>
      </c>
      <c r="I118" s="6">
        <v>3.41</v>
      </c>
      <c r="J118" s="5">
        <v>2700.54</v>
      </c>
      <c r="K118" s="7">
        <v>7.02</v>
      </c>
      <c r="L118" s="5">
        <v>36940.519999999997</v>
      </c>
      <c r="M118" s="6">
        <v>3.55</v>
      </c>
      <c r="N118" s="5">
        <v>6357.607</v>
      </c>
      <c r="O118" s="6">
        <v>20.62</v>
      </c>
      <c r="P118" s="5">
        <v>35831.46</v>
      </c>
      <c r="Q118" s="7">
        <v>7.54</v>
      </c>
      <c r="R118" s="5">
        <v>34895.730000000003</v>
      </c>
      <c r="S118" s="7">
        <v>7.74</v>
      </c>
      <c r="T118" s="8">
        <v>29</v>
      </c>
      <c r="U118" s="8">
        <v>25</v>
      </c>
      <c r="V118" s="8">
        <v>21</v>
      </c>
      <c r="W118" s="8">
        <v>24</v>
      </c>
      <c r="X118" s="8">
        <v>19</v>
      </c>
      <c r="Y118" s="8">
        <v>18</v>
      </c>
      <c r="Z118" s="9" t="s">
        <v>39</v>
      </c>
      <c r="AA118" s="9">
        <v>16</v>
      </c>
      <c r="AB118" s="9">
        <v>18</v>
      </c>
      <c r="AC118" s="9">
        <v>11</v>
      </c>
      <c r="AD118" s="9">
        <v>12</v>
      </c>
      <c r="AE118" s="9">
        <v>13</v>
      </c>
      <c r="AF118" s="9">
        <v>11</v>
      </c>
      <c r="AJ118" s="85">
        <f>VLOOKUP($C118,Hoja3!$C$5:$U$202,18,FALSE)</f>
        <v>15.45</v>
      </c>
      <c r="AK118" s="94">
        <f t="shared" si="12"/>
        <v>5535.9605699999993</v>
      </c>
      <c r="AL118" s="92">
        <f t="shared" si="13"/>
        <v>2.3681527052494888</v>
      </c>
      <c r="AM118">
        <v>2748217628.3842201</v>
      </c>
      <c r="AN118">
        <f t="shared" si="14"/>
        <v>2748.21762838422</v>
      </c>
      <c r="AO118" s="85">
        <f t="shared" si="15"/>
        <v>7.6698455167169293</v>
      </c>
      <c r="AP118" s="93">
        <f t="shared" si="16"/>
        <v>4.7703645681466131</v>
      </c>
      <c r="AQ118" s="85">
        <f>VLOOKUP($C118,Hoja3!$C$5:$W$202,21,FALSE)</f>
        <v>6.57</v>
      </c>
      <c r="AR118" s="94">
        <f t="shared" si="17"/>
        <v>2354.1269219999999</v>
      </c>
      <c r="AS118" s="92">
        <f t="shared" si="18"/>
        <v>5.5689435762716277</v>
      </c>
      <c r="AT118" s="85">
        <f>VLOOKUP($C118,Hoja3!$C$5:$AB$202,26,FALSE)</f>
        <v>8.879999999999999</v>
      </c>
      <c r="AU118" s="94">
        <f t="shared" si="19"/>
        <v>3181.8336479999998</v>
      </c>
      <c r="AV118" s="92">
        <f t="shared" si="20"/>
        <v>4.1202656864982652</v>
      </c>
      <c r="AW118" s="103">
        <f t="shared" si="21"/>
        <v>15.471405339097865</v>
      </c>
      <c r="AX118" s="86">
        <f t="shared" si="22"/>
        <v>5543.6304155167163</v>
      </c>
      <c r="AY118" s="92">
        <f t="shared" si="23"/>
        <v>2.3648762665174949</v>
      </c>
    </row>
    <row r="119" spans="1:51" x14ac:dyDescent="0.25">
      <c r="A119">
        <v>136</v>
      </c>
      <c r="B119" t="s">
        <v>45</v>
      </c>
      <c r="C119" t="s">
        <v>266</v>
      </c>
      <c r="D119" t="s">
        <v>267</v>
      </c>
      <c r="E119">
        <v>250</v>
      </c>
      <c r="F119" t="s">
        <v>637</v>
      </c>
      <c r="G119" s="5">
        <v>68550</v>
      </c>
      <c r="H119" s="5">
        <v>192.3</v>
      </c>
      <c r="I119" s="6">
        <v>2.8</v>
      </c>
      <c r="J119" s="5">
        <v>4162.3900000000003</v>
      </c>
      <c r="K119" s="7">
        <v>6.07</v>
      </c>
      <c r="L119" s="5">
        <v>61264.94</v>
      </c>
      <c r="M119" s="6">
        <v>3.14</v>
      </c>
      <c r="N119" s="5">
        <v>6807.2539999999999</v>
      </c>
      <c r="O119" s="6">
        <v>28.25</v>
      </c>
      <c r="P119" s="5">
        <v>57978.11</v>
      </c>
      <c r="Q119" s="7">
        <v>7.18</v>
      </c>
      <c r="R119" s="5">
        <v>56924.26</v>
      </c>
      <c r="S119" s="7">
        <v>7.31</v>
      </c>
      <c r="T119" s="8">
        <v>33</v>
      </c>
      <c r="U119" s="8">
        <v>27</v>
      </c>
      <c r="V119" s="8">
        <v>24</v>
      </c>
      <c r="W119" s="8">
        <v>16</v>
      </c>
      <c r="X119" s="8">
        <v>20</v>
      </c>
      <c r="Y119" s="8">
        <v>19</v>
      </c>
      <c r="Z119" s="9" t="s">
        <v>39</v>
      </c>
      <c r="AA119" s="9">
        <v>19</v>
      </c>
      <c r="AB119" s="9">
        <v>19</v>
      </c>
      <c r="AC119" s="9">
        <v>13</v>
      </c>
      <c r="AD119" s="9">
        <v>9</v>
      </c>
      <c r="AE119" s="9">
        <v>14</v>
      </c>
      <c r="AF119" s="9">
        <v>12</v>
      </c>
      <c r="AJ119" s="85">
        <f>VLOOKUP($C119,Hoja3!$C$5:$U$202,18,FALSE)</f>
        <v>4.37</v>
      </c>
      <c r="AK119" s="94">
        <f t="shared" si="12"/>
        <v>2533.643407</v>
      </c>
      <c r="AL119" s="92">
        <f t="shared" si="13"/>
        <v>7.5898604937344292</v>
      </c>
      <c r="AM119">
        <v>3370731014.9481502</v>
      </c>
      <c r="AN119">
        <f t="shared" si="14"/>
        <v>3370.73101494815</v>
      </c>
      <c r="AO119" s="85">
        <f t="shared" si="15"/>
        <v>5.8137994062727296</v>
      </c>
      <c r="AP119" s="93">
        <f t="shared" si="16"/>
        <v>5.7049939359506574</v>
      </c>
      <c r="AQ119" s="85">
        <f>VLOOKUP($C119,Hoja3!$C$5:$W$202,21,FALSE)</f>
        <v>2.0699999999999998</v>
      </c>
      <c r="AR119" s="94">
        <f t="shared" si="17"/>
        <v>1200.1468769999999</v>
      </c>
      <c r="AS119" s="92">
        <f t="shared" si="18"/>
        <v>16.023038820106017</v>
      </c>
      <c r="AT119" s="85">
        <f>VLOOKUP($C119,Hoja3!$C$5:$AB$202,26,FALSE)</f>
        <v>2.3000000000000003</v>
      </c>
      <c r="AU119" s="94">
        <f t="shared" si="19"/>
        <v>1333.4965300000001</v>
      </c>
      <c r="AV119" s="92">
        <f t="shared" si="20"/>
        <v>14.420734938095414</v>
      </c>
      <c r="AW119" s="103">
        <f t="shared" si="21"/>
        <v>4.3800275766255101</v>
      </c>
      <c r="AX119" s="86">
        <f t="shared" si="22"/>
        <v>2539.4572064062727</v>
      </c>
      <c r="AY119" s="92">
        <f t="shared" si="23"/>
        <v>7.5724843685054433</v>
      </c>
    </row>
    <row r="120" spans="1:51" x14ac:dyDescent="0.25">
      <c r="A120">
        <v>134</v>
      </c>
      <c r="B120" t="s">
        <v>45</v>
      </c>
      <c r="C120" t="s">
        <v>268</v>
      </c>
      <c r="D120" t="s">
        <v>269</v>
      </c>
      <c r="E120">
        <v>250</v>
      </c>
      <c r="F120" t="s">
        <v>632</v>
      </c>
      <c r="G120" s="5">
        <v>325385</v>
      </c>
      <c r="H120" s="5">
        <v>802.7</v>
      </c>
      <c r="I120" s="6">
        <v>2.4700000000000002</v>
      </c>
      <c r="J120" s="5">
        <v>19054.72</v>
      </c>
      <c r="K120" s="7">
        <v>5.86</v>
      </c>
      <c r="L120" s="5">
        <v>294580.3</v>
      </c>
      <c r="M120" s="6">
        <v>2.72</v>
      </c>
      <c r="N120" s="5">
        <v>46768.78</v>
      </c>
      <c r="O120" s="6">
        <v>17.16</v>
      </c>
      <c r="P120" s="5">
        <v>288189</v>
      </c>
      <c r="Q120" s="7">
        <v>6.61</v>
      </c>
      <c r="R120" s="5">
        <v>276072</v>
      </c>
      <c r="S120" s="7">
        <v>6.9</v>
      </c>
      <c r="T120" s="8">
        <v>40</v>
      </c>
      <c r="U120" s="8">
        <v>30</v>
      </c>
      <c r="V120" s="8">
        <v>27</v>
      </c>
      <c r="W120" s="8">
        <v>26</v>
      </c>
      <c r="X120" s="8">
        <v>22</v>
      </c>
      <c r="Y120" s="8">
        <v>20</v>
      </c>
      <c r="Z120" s="9" t="s">
        <v>39</v>
      </c>
      <c r="AA120" s="9">
        <v>22</v>
      </c>
      <c r="AB120" s="9">
        <v>22</v>
      </c>
      <c r="AC120" s="9">
        <v>16</v>
      </c>
      <c r="AD120" s="9">
        <v>13</v>
      </c>
      <c r="AE120" s="9">
        <v>15</v>
      </c>
      <c r="AF120" s="9">
        <v>13</v>
      </c>
      <c r="AJ120" s="85">
        <f>VLOOKUP($C120,Hoja3!$C$5:$U$202,18,FALSE)</f>
        <v>10.49</v>
      </c>
      <c r="AK120" s="94">
        <f t="shared" si="12"/>
        <v>30231.026099999999</v>
      </c>
      <c r="AL120" s="92">
        <f t="shared" si="13"/>
        <v>2.6552191690245013</v>
      </c>
      <c r="AM120">
        <v>11528692768.509199</v>
      </c>
      <c r="AN120">
        <f t="shared" si="14"/>
        <v>11528.6927685092</v>
      </c>
      <c r="AO120" s="85">
        <f t="shared" si="15"/>
        <v>4.0003930644504822</v>
      </c>
      <c r="AP120" s="93">
        <f t="shared" si="16"/>
        <v>6.9626280803716734</v>
      </c>
      <c r="AQ120" s="85">
        <f>VLOOKUP($C120,Hoja3!$C$5:$W$202,21,FALSE)</f>
        <v>1.91</v>
      </c>
      <c r="AR120" s="94">
        <f t="shared" si="17"/>
        <v>5504.4098999999997</v>
      </c>
      <c r="AS120" s="92">
        <f t="shared" si="18"/>
        <v>14.582852923071737</v>
      </c>
      <c r="AT120" s="85">
        <f>VLOOKUP($C120,Hoja3!$C$5:$AB$202,26,FALSE)</f>
        <v>8.58</v>
      </c>
      <c r="AU120" s="94">
        <f t="shared" si="19"/>
        <v>24726.6162</v>
      </c>
      <c r="AV120" s="92">
        <f t="shared" si="20"/>
        <v>3.2462994269308876</v>
      </c>
      <c r="AW120" s="103">
        <f t="shared" si="21"/>
        <v>10.491388114419513</v>
      </c>
      <c r="AX120" s="86">
        <f t="shared" si="22"/>
        <v>30235.026493064448</v>
      </c>
      <c r="AY120" s="92">
        <f t="shared" si="23"/>
        <v>2.6548678572652475</v>
      </c>
    </row>
    <row r="121" spans="1:51" x14ac:dyDescent="0.25">
      <c r="A121">
        <v>146</v>
      </c>
      <c r="B121" t="s">
        <v>45</v>
      </c>
      <c r="C121" t="s">
        <v>270</v>
      </c>
      <c r="D121" t="s">
        <v>271</v>
      </c>
      <c r="E121">
        <v>250</v>
      </c>
      <c r="F121" t="s">
        <v>651</v>
      </c>
      <c r="G121" s="5">
        <v>189980</v>
      </c>
      <c r="H121" s="5">
        <v>447.2</v>
      </c>
      <c r="I121" s="6">
        <v>2.35</v>
      </c>
      <c r="J121" s="5">
        <v>9450</v>
      </c>
      <c r="K121" s="7">
        <v>4.97</v>
      </c>
      <c r="L121" s="5">
        <v>152561.1</v>
      </c>
      <c r="M121" s="6">
        <v>2.93</v>
      </c>
      <c r="N121" s="5">
        <v>15658.53</v>
      </c>
      <c r="O121" s="6">
        <v>28.56</v>
      </c>
      <c r="P121" s="5">
        <v>157053</v>
      </c>
      <c r="Q121" s="7">
        <v>6.02</v>
      </c>
      <c r="R121" s="5">
        <v>146999.70000000001</v>
      </c>
      <c r="S121" s="7">
        <v>6.43</v>
      </c>
      <c r="T121" s="8">
        <v>46</v>
      </c>
      <c r="U121" s="8">
        <v>37</v>
      </c>
      <c r="V121" s="8">
        <v>26</v>
      </c>
      <c r="W121" s="8">
        <v>15</v>
      </c>
      <c r="X121" s="8">
        <v>24</v>
      </c>
      <c r="Y121" s="8">
        <v>22</v>
      </c>
      <c r="Z121" s="9" t="s">
        <v>39</v>
      </c>
      <c r="AA121" s="9">
        <v>24</v>
      </c>
      <c r="AB121" s="9">
        <v>25</v>
      </c>
      <c r="AC121" s="9">
        <v>15</v>
      </c>
      <c r="AD121" s="9">
        <v>8</v>
      </c>
      <c r="AE121" s="9">
        <v>16</v>
      </c>
      <c r="AF121" s="9">
        <v>14</v>
      </c>
      <c r="AJ121" s="85">
        <f>VLOOKUP($C121,Hoja3!$C$5:$U$202,18,FALSE)</f>
        <v>6.85</v>
      </c>
      <c r="AK121" s="94">
        <f t="shared" si="12"/>
        <v>10758.130500000001</v>
      </c>
      <c r="AL121" s="92">
        <f t="shared" si="13"/>
        <v>4.1568560634210554</v>
      </c>
      <c r="AM121" t="s">
        <v>478</v>
      </c>
      <c r="AN121">
        <f t="shared" si="14"/>
        <v>0</v>
      </c>
      <c r="AO121" s="85">
        <f t="shared" si="15"/>
        <v>0</v>
      </c>
      <c r="AP121" s="93" t="str">
        <f t="shared" si="16"/>
        <v/>
      </c>
      <c r="AQ121" s="85">
        <f>VLOOKUP($C121,Hoja3!$C$5:$W$202,21,FALSE)</f>
        <v>1.58</v>
      </c>
      <c r="AR121" s="94">
        <f t="shared" si="17"/>
        <v>2481.4374000000003</v>
      </c>
      <c r="AS121" s="92">
        <f t="shared" si="18"/>
        <v>18.021812680021664</v>
      </c>
      <c r="AT121" s="85">
        <f>VLOOKUP($C121,Hoja3!$C$5:$AB$202,26,FALSE)</f>
        <v>5.27</v>
      </c>
      <c r="AU121" s="94">
        <f t="shared" si="19"/>
        <v>8276.6930999999986</v>
      </c>
      <c r="AV121" s="92">
        <f t="shared" si="20"/>
        <v>5.4031241052057384</v>
      </c>
      <c r="AW121" s="103">
        <f t="shared" si="21"/>
        <v>6.8500000000000005</v>
      </c>
      <c r="AX121" s="86">
        <f t="shared" si="22"/>
        <v>10758.130500000001</v>
      </c>
      <c r="AY121" s="92">
        <f t="shared" si="23"/>
        <v>4.1568560634210563</v>
      </c>
    </row>
    <row r="122" spans="1:51" x14ac:dyDescent="0.25">
      <c r="A122">
        <v>122</v>
      </c>
      <c r="B122" t="s">
        <v>38</v>
      </c>
      <c r="C122" t="s">
        <v>272</v>
      </c>
      <c r="D122" t="s">
        <v>273</v>
      </c>
      <c r="E122">
        <v>250</v>
      </c>
      <c r="F122" t="s">
        <v>688</v>
      </c>
      <c r="G122" s="5">
        <v>543.4</v>
      </c>
      <c r="H122" s="5">
        <v>1.9</v>
      </c>
      <c r="I122" s="6">
        <v>3.41</v>
      </c>
      <c r="J122" s="5">
        <v>68.510000000000005</v>
      </c>
      <c r="K122" s="7">
        <v>12.62</v>
      </c>
      <c r="L122" s="5">
        <v>1355.1420000000001</v>
      </c>
      <c r="M122" s="6">
        <v>1.4</v>
      </c>
      <c r="N122" s="5">
        <v>191.78639999999999</v>
      </c>
      <c r="O122" s="6">
        <v>9.91</v>
      </c>
      <c r="P122" s="5">
        <v>1197.809</v>
      </c>
      <c r="Q122" s="7">
        <v>5.72</v>
      </c>
      <c r="R122" s="5">
        <v>1162.624</v>
      </c>
      <c r="S122" s="7">
        <v>5.89</v>
      </c>
      <c r="T122" s="8">
        <v>30</v>
      </c>
      <c r="U122" s="8">
        <v>20</v>
      </c>
      <c r="V122" s="8">
        <v>42</v>
      </c>
      <c r="W122" s="8">
        <v>38</v>
      </c>
      <c r="X122" s="8">
        <v>25</v>
      </c>
      <c r="Y122" s="8">
        <v>24</v>
      </c>
      <c r="Z122" s="9" t="s">
        <v>39</v>
      </c>
      <c r="AA122" s="9">
        <v>17</v>
      </c>
      <c r="AB122" s="9">
        <v>13</v>
      </c>
      <c r="AC122" s="9">
        <v>20</v>
      </c>
      <c r="AD122" s="9">
        <v>17</v>
      </c>
      <c r="AE122" s="9">
        <v>17</v>
      </c>
      <c r="AF122" s="9">
        <v>15</v>
      </c>
      <c r="AJ122" s="85" t="e">
        <f>VLOOKUP($C122,Hoja3!$C$5:$U$202,18,FALSE)</f>
        <v>#N/A</v>
      </c>
      <c r="AK122" s="94">
        <f t="shared" si="12"/>
        <v>0</v>
      </c>
      <c r="AL122" s="92" t="str">
        <f t="shared" si="13"/>
        <v/>
      </c>
      <c r="AM122" t="s">
        <v>478</v>
      </c>
      <c r="AN122">
        <f t="shared" si="14"/>
        <v>0</v>
      </c>
      <c r="AO122" s="85">
        <f t="shared" si="15"/>
        <v>0</v>
      </c>
      <c r="AP122" s="93" t="str">
        <f t="shared" si="16"/>
        <v/>
      </c>
      <c r="AQ122" s="85" t="e">
        <f>VLOOKUP($C122,Hoja3!$C$5:$W$202,21,FALSE)</f>
        <v>#N/A</v>
      </c>
      <c r="AR122" s="94">
        <f t="shared" si="17"/>
        <v>0</v>
      </c>
      <c r="AS122" s="92" t="str">
        <f t="shared" si="18"/>
        <v/>
      </c>
      <c r="AT122" s="85" t="e">
        <f>VLOOKUP($C122,Hoja3!$C$5:$AB$202,26,FALSE)</f>
        <v>#N/A</v>
      </c>
      <c r="AU122" s="94">
        <f t="shared" si="19"/>
        <v>0</v>
      </c>
      <c r="AV122" s="92" t="str">
        <f t="shared" si="20"/>
        <v/>
      </c>
      <c r="AW122" s="103">
        <f t="shared" si="21"/>
        <v>0</v>
      </c>
      <c r="AX122" s="86">
        <f t="shared" si="22"/>
        <v>0</v>
      </c>
      <c r="AY122" s="92" t="str">
        <f t="shared" si="23"/>
        <v/>
      </c>
    </row>
    <row r="123" spans="1:51" x14ac:dyDescent="0.25">
      <c r="A123">
        <v>139</v>
      </c>
      <c r="B123" t="s">
        <v>45</v>
      </c>
      <c r="C123" t="s">
        <v>274</v>
      </c>
      <c r="D123" t="s">
        <v>275</v>
      </c>
      <c r="E123">
        <v>250</v>
      </c>
      <c r="F123" t="s">
        <v>641</v>
      </c>
      <c r="G123" s="5">
        <v>38263</v>
      </c>
      <c r="H123" s="5">
        <v>155.80000000000001</v>
      </c>
      <c r="I123" s="6">
        <v>4.07</v>
      </c>
      <c r="J123" s="5">
        <v>2304.0500000000002</v>
      </c>
      <c r="K123" s="7">
        <v>6.02</v>
      </c>
      <c r="L123" s="5">
        <v>45670.04</v>
      </c>
      <c r="M123" s="6">
        <v>3.41</v>
      </c>
      <c r="N123" s="5">
        <v>4254.2659999999996</v>
      </c>
      <c r="O123" s="6">
        <v>36.619999999999997</v>
      </c>
      <c r="P123" s="5">
        <v>41186.39</v>
      </c>
      <c r="Q123" s="7">
        <v>5.59</v>
      </c>
      <c r="R123" s="5">
        <v>39986.5</v>
      </c>
      <c r="S123" s="7">
        <v>5.76</v>
      </c>
      <c r="T123" s="8">
        <v>22</v>
      </c>
      <c r="U123" s="8">
        <v>28</v>
      </c>
      <c r="V123" s="8">
        <v>22</v>
      </c>
      <c r="W123" s="8">
        <v>11</v>
      </c>
      <c r="X123" s="8">
        <v>26</v>
      </c>
      <c r="Y123" s="8">
        <v>25</v>
      </c>
      <c r="Z123" s="9" t="s">
        <v>39</v>
      </c>
      <c r="AA123" s="9">
        <v>13</v>
      </c>
      <c r="AB123" s="9">
        <v>20</v>
      </c>
      <c r="AC123" s="9">
        <v>12</v>
      </c>
      <c r="AD123" s="9">
        <v>6</v>
      </c>
      <c r="AE123" s="9">
        <v>18</v>
      </c>
      <c r="AF123" s="9">
        <v>16</v>
      </c>
      <c r="AJ123" s="85">
        <f>VLOOKUP($C123,Hoja3!$C$5:$U$202,18,FALSE)</f>
        <v>4.3940042813889679</v>
      </c>
      <c r="AK123" s="94">
        <f t="shared" si="12"/>
        <v>1809.7317399495578</v>
      </c>
      <c r="AL123" s="92">
        <f t="shared" si="13"/>
        <v>8.609010747877063</v>
      </c>
      <c r="AM123">
        <v>1433637936.1632099</v>
      </c>
      <c r="AN123">
        <f t="shared" si="14"/>
        <v>1433.6379361632098</v>
      </c>
      <c r="AO123" s="85">
        <f t="shared" si="15"/>
        <v>3.4808535930515152</v>
      </c>
      <c r="AP123" s="93">
        <f t="shared" si="16"/>
        <v>10.867457959222367</v>
      </c>
      <c r="AQ123" s="85">
        <f>VLOOKUP($C123,Hoja3!$C$5:$W$202,21,FALSE)</f>
        <v>1.2530448717948717</v>
      </c>
      <c r="AR123" s="94">
        <f t="shared" si="17"/>
        <v>516.08394777243586</v>
      </c>
      <c r="AS123" s="92">
        <f t="shared" si="18"/>
        <v>30.188887035234639</v>
      </c>
      <c r="AT123" s="85">
        <f>VLOOKUP($C123,Hoja3!$C$5:$AB$202,26,FALSE)</f>
        <v>3.140959409594096</v>
      </c>
      <c r="AU123" s="94">
        <f t="shared" si="19"/>
        <v>1293.6477921771218</v>
      </c>
      <c r="AV123" s="92">
        <f t="shared" si="20"/>
        <v>12.043463525555062</v>
      </c>
      <c r="AW123" s="103">
        <f t="shared" si="21"/>
        <v>4.4024557470140238</v>
      </c>
      <c r="AX123" s="86">
        <f t="shared" si="22"/>
        <v>1813.2125935426093</v>
      </c>
      <c r="AY123" s="92">
        <f t="shared" si="23"/>
        <v>8.5924838904632743</v>
      </c>
    </row>
    <row r="124" spans="1:51" x14ac:dyDescent="0.25">
      <c r="A124">
        <v>133</v>
      </c>
      <c r="B124" t="s">
        <v>45</v>
      </c>
      <c r="C124" t="s">
        <v>276</v>
      </c>
      <c r="D124" t="s">
        <v>277</v>
      </c>
      <c r="E124">
        <v>250</v>
      </c>
      <c r="F124" t="s">
        <v>631</v>
      </c>
      <c r="G124" s="5">
        <v>326640</v>
      </c>
      <c r="H124" s="5">
        <v>868.7</v>
      </c>
      <c r="I124" s="6">
        <v>2.66</v>
      </c>
      <c r="J124" s="5">
        <v>7646.81</v>
      </c>
      <c r="K124" s="7">
        <v>2.34</v>
      </c>
      <c r="L124" s="5">
        <v>198119.9</v>
      </c>
      <c r="M124" s="6">
        <v>4.38</v>
      </c>
      <c r="N124" s="5">
        <v>26588.17</v>
      </c>
      <c r="O124" s="6">
        <v>32.67</v>
      </c>
      <c r="P124" s="5">
        <v>212740.8</v>
      </c>
      <c r="Q124" s="7">
        <v>3.59</v>
      </c>
      <c r="R124" s="5">
        <v>197330.5</v>
      </c>
      <c r="S124" s="7">
        <v>3.88</v>
      </c>
      <c r="T124" s="8">
        <v>37</v>
      </c>
      <c r="U124" s="8">
        <v>69</v>
      </c>
      <c r="V124" s="8">
        <v>16</v>
      </c>
      <c r="W124" s="8">
        <v>12</v>
      </c>
      <c r="X124" s="8">
        <v>40</v>
      </c>
      <c r="Y124" s="8">
        <v>34</v>
      </c>
      <c r="Z124" s="9" t="s">
        <v>39</v>
      </c>
      <c r="AA124" s="9">
        <v>20</v>
      </c>
      <c r="AB124" s="9">
        <v>28</v>
      </c>
      <c r="AC124" s="9">
        <v>9</v>
      </c>
      <c r="AD124" s="9">
        <v>7</v>
      </c>
      <c r="AE124" s="9">
        <v>20</v>
      </c>
      <c r="AF124" s="9">
        <v>17</v>
      </c>
      <c r="AJ124" s="85">
        <f>VLOOKUP($C124,Hoja3!$C$5:$U$202,18,FALSE)</f>
        <v>10.434000000000001</v>
      </c>
      <c r="AK124" s="94">
        <f t="shared" si="12"/>
        <v>22197.375071999999</v>
      </c>
      <c r="AL124" s="92">
        <f t="shared" si="13"/>
        <v>3.9135257983534606</v>
      </c>
      <c r="AM124">
        <v>10581575767.808201</v>
      </c>
      <c r="AN124">
        <f t="shared" si="14"/>
        <v>10581.575767808201</v>
      </c>
      <c r="AO124" s="85">
        <f t="shared" si="15"/>
        <v>4.9739287282026767</v>
      </c>
      <c r="AP124" s="93">
        <f t="shared" si="16"/>
        <v>8.2095523300301139</v>
      </c>
      <c r="AQ124" s="85">
        <f>VLOOKUP($C124,Hoja3!$C$5:$W$202,21,FALSE)</f>
        <v>3.633</v>
      </c>
      <c r="AR124" s="94">
        <f t="shared" si="17"/>
        <v>7728.8732639999989</v>
      </c>
      <c r="AS124" s="92">
        <f t="shared" si="18"/>
        <v>11.239671946055605</v>
      </c>
      <c r="AT124" s="85">
        <f>VLOOKUP($C124,Hoja3!$C$5:$AB$202,26,FALSE)</f>
        <v>6.8010000000000002</v>
      </c>
      <c r="AU124" s="94">
        <f t="shared" si="19"/>
        <v>14468.501807999999</v>
      </c>
      <c r="AV124" s="92">
        <f t="shared" si="20"/>
        <v>6.0040770739626543</v>
      </c>
      <c r="AW124" s="103">
        <f t="shared" si="21"/>
        <v>10.436338022950089</v>
      </c>
      <c r="AX124" s="86">
        <f t="shared" si="22"/>
        <v>22202.349000728202</v>
      </c>
      <c r="AY124" s="92">
        <f t="shared" si="23"/>
        <v>3.9126490623650136</v>
      </c>
    </row>
    <row r="125" spans="1:51" x14ac:dyDescent="0.25">
      <c r="A125">
        <v>131</v>
      </c>
      <c r="B125" t="s">
        <v>45</v>
      </c>
      <c r="C125" t="s">
        <v>278</v>
      </c>
      <c r="D125" t="s">
        <v>279</v>
      </c>
      <c r="E125">
        <v>250</v>
      </c>
      <c r="F125" t="s">
        <v>629</v>
      </c>
      <c r="G125" s="5">
        <v>13112</v>
      </c>
      <c r="H125" s="5">
        <v>20.5</v>
      </c>
      <c r="I125" s="6">
        <v>1.56</v>
      </c>
      <c r="J125" s="5">
        <v>720.72</v>
      </c>
      <c r="K125" s="7">
        <v>5.5</v>
      </c>
      <c r="L125" s="5">
        <v>18301.11</v>
      </c>
      <c r="M125" s="6">
        <v>1.1200000000000001</v>
      </c>
      <c r="N125" s="5">
        <v>2717.7959999999998</v>
      </c>
      <c r="O125" s="6">
        <v>7.54</v>
      </c>
      <c r="P125" s="5">
        <v>19649.72</v>
      </c>
      <c r="Q125" s="7">
        <v>3.67</v>
      </c>
      <c r="R125" s="5">
        <v>18789.59</v>
      </c>
      <c r="S125" s="7">
        <v>3.84</v>
      </c>
      <c r="T125" s="8">
        <v>52</v>
      </c>
      <c r="U125" s="8">
        <v>31</v>
      </c>
      <c r="V125" s="8">
        <v>48</v>
      </c>
      <c r="W125" s="8">
        <v>42</v>
      </c>
      <c r="X125" s="8">
        <v>39</v>
      </c>
      <c r="Y125" s="8">
        <v>35</v>
      </c>
      <c r="Z125" s="9" t="s">
        <v>39</v>
      </c>
      <c r="AA125" s="9">
        <v>25</v>
      </c>
      <c r="AB125" s="9">
        <v>23</v>
      </c>
      <c r="AC125" s="9">
        <v>22</v>
      </c>
      <c r="AD125" s="9">
        <v>18</v>
      </c>
      <c r="AE125" s="9">
        <v>19</v>
      </c>
      <c r="AF125" s="9">
        <v>18</v>
      </c>
      <c r="AJ125" s="85">
        <f>VLOOKUP($C125,Hoja3!$C$5:$U$202,18,FALSE)</f>
        <v>12.122385406922358</v>
      </c>
      <c r="AK125" s="94">
        <f t="shared" si="12"/>
        <v>2382.0147897811044</v>
      </c>
      <c r="AL125" s="92">
        <f t="shared" si="13"/>
        <v>0.86061598307220621</v>
      </c>
      <c r="AM125">
        <v>1663035288.13151</v>
      </c>
      <c r="AN125">
        <f t="shared" si="14"/>
        <v>1663.03528813151</v>
      </c>
      <c r="AO125" s="85">
        <f t="shared" si="15"/>
        <v>8.4634045071965911</v>
      </c>
      <c r="AP125" s="93">
        <f t="shared" si="16"/>
        <v>1.2326858092730317</v>
      </c>
      <c r="AQ125" s="85">
        <f>VLOOKUP($C125,Hoja3!$C$5:$W$202,21,FALSE)</f>
        <v>3.622385406922358</v>
      </c>
      <c r="AR125" s="94">
        <f t="shared" si="17"/>
        <v>711.78858978110395</v>
      </c>
      <c r="AS125" s="92">
        <f t="shared" si="18"/>
        <v>2.8800686459871963</v>
      </c>
      <c r="AT125" s="85">
        <f>VLOOKUP($C125,Hoja3!$C$5:$AB$202,26,FALSE)</f>
        <v>8.5</v>
      </c>
      <c r="AU125" s="94">
        <f t="shared" si="19"/>
        <v>1670.2262000000001</v>
      </c>
      <c r="AV125" s="92">
        <f t="shared" si="20"/>
        <v>1.2273786628421945</v>
      </c>
      <c r="AW125" s="103">
        <f t="shared" si="21"/>
        <v>12.165456781512923</v>
      </c>
      <c r="AX125" s="86">
        <f t="shared" si="22"/>
        <v>2390.478194288301</v>
      </c>
      <c r="AY125" s="92">
        <f t="shared" si="23"/>
        <v>0.85756900225995625</v>
      </c>
    </row>
    <row r="126" spans="1:51" x14ac:dyDescent="0.25">
      <c r="A126">
        <v>144</v>
      </c>
      <c r="B126" t="s">
        <v>45</v>
      </c>
      <c r="C126" t="s">
        <v>280</v>
      </c>
      <c r="D126" t="s">
        <v>281</v>
      </c>
      <c r="E126">
        <v>250</v>
      </c>
      <c r="F126" t="s">
        <v>649</v>
      </c>
      <c r="G126" s="5">
        <v>30296</v>
      </c>
      <c r="H126" s="5">
        <v>43.9</v>
      </c>
      <c r="I126" s="6">
        <v>1.45</v>
      </c>
      <c r="J126" s="5">
        <v>869</v>
      </c>
      <c r="K126" s="7">
        <v>2.87</v>
      </c>
      <c r="L126" s="5">
        <v>27737.9</v>
      </c>
      <c r="M126" s="6">
        <v>1.58</v>
      </c>
      <c r="N126" s="5">
        <v>1560.587</v>
      </c>
      <c r="O126" s="6">
        <v>28.13</v>
      </c>
      <c r="P126" s="5">
        <v>26688.77</v>
      </c>
      <c r="Q126" s="7">
        <v>3.26</v>
      </c>
      <c r="R126" s="5">
        <v>25036.71</v>
      </c>
      <c r="S126" s="7">
        <v>3.47</v>
      </c>
      <c r="T126" s="8">
        <v>53</v>
      </c>
      <c r="U126" s="8">
        <v>56</v>
      </c>
      <c r="V126" s="8">
        <v>36</v>
      </c>
      <c r="W126" s="8">
        <v>17</v>
      </c>
      <c r="X126" s="8">
        <v>44</v>
      </c>
      <c r="Y126" s="8">
        <v>40</v>
      </c>
      <c r="Z126" s="9" t="s">
        <v>39</v>
      </c>
      <c r="AA126" s="9">
        <v>26</v>
      </c>
      <c r="AB126" s="9">
        <v>27</v>
      </c>
      <c r="AC126" s="9">
        <v>17</v>
      </c>
      <c r="AD126" s="9">
        <v>10</v>
      </c>
      <c r="AE126" s="9">
        <v>21</v>
      </c>
      <c r="AF126" s="9">
        <v>19</v>
      </c>
      <c r="AJ126" s="85">
        <f>VLOOKUP($C126,Hoja3!$C$5:$U$202,18,FALSE)</f>
        <v>6.587335092348285</v>
      </c>
      <c r="AK126" s="94">
        <f t="shared" si="12"/>
        <v>1758.0787119261213</v>
      </c>
      <c r="AL126" s="92">
        <f t="shared" si="13"/>
        <v>2.4970440573678241</v>
      </c>
      <c r="AM126" t="s">
        <v>478</v>
      </c>
      <c r="AN126">
        <f t="shared" si="14"/>
        <v>0</v>
      </c>
      <c r="AO126" s="85">
        <f t="shared" si="15"/>
        <v>0</v>
      </c>
      <c r="AP126" s="93" t="str">
        <f t="shared" si="16"/>
        <v/>
      </c>
      <c r="AQ126" s="85">
        <f>VLOOKUP($C126,Hoja3!$C$5:$W$202,21,FALSE)</f>
        <v>2.2358839050131927</v>
      </c>
      <c r="AR126" s="94">
        <f t="shared" si="17"/>
        <v>596.7299128759895</v>
      </c>
      <c r="AS126" s="92">
        <f t="shared" si="18"/>
        <v>7.3567620882989253</v>
      </c>
      <c r="AT126" s="85">
        <f>VLOOKUP($C126,Hoja3!$C$5:$AB$202,26,FALSE)</f>
        <v>4.3514511873350923</v>
      </c>
      <c r="AU126" s="94">
        <f t="shared" si="19"/>
        <v>1161.3487990501319</v>
      </c>
      <c r="AV126" s="92">
        <f t="shared" si="20"/>
        <v>3.7800874324669596</v>
      </c>
      <c r="AW126" s="103">
        <f t="shared" si="21"/>
        <v>6.5873350923482841</v>
      </c>
      <c r="AX126" s="86">
        <f t="shared" si="22"/>
        <v>1758.0787119261213</v>
      </c>
      <c r="AY126" s="92">
        <f t="shared" si="23"/>
        <v>2.4970440573678241</v>
      </c>
    </row>
    <row r="127" spans="1:51" x14ac:dyDescent="0.25">
      <c r="A127">
        <v>142</v>
      </c>
      <c r="B127" t="s">
        <v>45</v>
      </c>
      <c r="C127" t="s">
        <v>282</v>
      </c>
      <c r="D127" t="s">
        <v>283</v>
      </c>
      <c r="E127">
        <v>250</v>
      </c>
      <c r="F127" t="s">
        <v>647</v>
      </c>
      <c r="G127" s="5">
        <v>1818298</v>
      </c>
      <c r="H127" s="5">
        <v>1567.5</v>
      </c>
      <c r="I127" s="6">
        <v>0.86</v>
      </c>
      <c r="J127" s="5">
        <v>26502.55</v>
      </c>
      <c r="K127" s="7">
        <v>1.46</v>
      </c>
      <c r="L127" s="5">
        <v>1049803</v>
      </c>
      <c r="M127" s="6">
        <v>1.49</v>
      </c>
      <c r="N127" s="5">
        <v>120639.9</v>
      </c>
      <c r="O127" s="6">
        <v>12.99</v>
      </c>
      <c r="P127" s="5">
        <v>1034804</v>
      </c>
      <c r="Q127" s="7">
        <v>2.56</v>
      </c>
      <c r="R127" s="5">
        <v>1020288</v>
      </c>
      <c r="S127" s="7">
        <v>2.6</v>
      </c>
      <c r="T127" s="8">
        <v>71</v>
      </c>
      <c r="U127" s="8">
        <v>85</v>
      </c>
      <c r="V127" s="8">
        <v>39</v>
      </c>
      <c r="W127" s="8">
        <v>32</v>
      </c>
      <c r="X127" s="8">
        <v>55</v>
      </c>
      <c r="Y127" s="8">
        <v>53</v>
      </c>
      <c r="Z127" s="9" t="s">
        <v>39</v>
      </c>
      <c r="AA127" s="9">
        <v>31</v>
      </c>
      <c r="AB127" s="9">
        <v>32</v>
      </c>
      <c r="AC127" s="9">
        <v>19</v>
      </c>
      <c r="AD127" s="9">
        <v>14</v>
      </c>
      <c r="AE127" s="9">
        <v>22</v>
      </c>
      <c r="AF127" s="9">
        <v>20</v>
      </c>
      <c r="AJ127" s="85">
        <f>VLOOKUP($C127,Hoja3!$C$5:$U$202,18,FALSE)</f>
        <v>7.7219999999999995</v>
      </c>
      <c r="AK127" s="94">
        <f t="shared" si="12"/>
        <v>79907.564880000005</v>
      </c>
      <c r="AL127" s="92">
        <f t="shared" si="13"/>
        <v>1.9616415571591623</v>
      </c>
      <c r="AM127">
        <v>59359999979.790604</v>
      </c>
      <c r="AN127">
        <f t="shared" si="14"/>
        <v>59359.999979790606</v>
      </c>
      <c r="AO127" s="85">
        <f t="shared" si="15"/>
        <v>5.7363520028711337</v>
      </c>
      <c r="AP127" s="93">
        <f t="shared" si="16"/>
        <v>2.6406671168019926</v>
      </c>
      <c r="AQ127" s="85">
        <f>VLOOKUP($C127,Hoja3!$C$5:$W$202,21,FALSE)</f>
        <v>2.7570000000000001</v>
      </c>
      <c r="AR127" s="94">
        <f t="shared" si="17"/>
        <v>28529.546279999999</v>
      </c>
      <c r="AS127" s="92">
        <f t="shared" si="18"/>
        <v>5.4943039914338243</v>
      </c>
      <c r="AT127" s="85">
        <f>VLOOKUP($C127,Hoja3!$C$5:$AB$202,26,FALSE)</f>
        <v>4.9649999999999999</v>
      </c>
      <c r="AU127" s="94">
        <f t="shared" si="19"/>
        <v>51378.018599999996</v>
      </c>
      <c r="AV127" s="92">
        <f t="shared" si="20"/>
        <v>3.0509156302886313</v>
      </c>
      <c r="AW127" s="103">
        <f t="shared" si="21"/>
        <v>7.7225543418853109</v>
      </c>
      <c r="AX127" s="86">
        <f t="shared" si="22"/>
        <v>79913.301232002879</v>
      </c>
      <c r="AY127" s="92">
        <f t="shared" si="23"/>
        <v>1.961500746226541</v>
      </c>
    </row>
    <row r="128" spans="1:51" x14ac:dyDescent="0.25">
      <c r="A128">
        <v>149</v>
      </c>
      <c r="B128" t="s">
        <v>45</v>
      </c>
      <c r="C128" t="s">
        <v>284</v>
      </c>
      <c r="D128" t="s">
        <v>285</v>
      </c>
      <c r="E128">
        <v>250</v>
      </c>
      <c r="F128" t="s">
        <v>657</v>
      </c>
      <c r="G128" s="5">
        <v>435869</v>
      </c>
      <c r="H128" s="5">
        <v>438.8</v>
      </c>
      <c r="I128" s="6">
        <v>1.01</v>
      </c>
      <c r="J128" s="5">
        <v>9004.4699999999993</v>
      </c>
      <c r="K128" s="7">
        <v>2.0699999999999998</v>
      </c>
      <c r="L128" s="5">
        <v>346723.5</v>
      </c>
      <c r="M128" s="6">
        <v>1.27</v>
      </c>
      <c r="N128" s="5">
        <v>42418.68</v>
      </c>
      <c r="O128" s="6">
        <v>10.34</v>
      </c>
      <c r="P128" s="5">
        <v>391847.5</v>
      </c>
      <c r="Q128" s="7">
        <v>2.2999999999999998</v>
      </c>
      <c r="R128" s="5">
        <v>389037.8</v>
      </c>
      <c r="S128" s="7">
        <v>2.31</v>
      </c>
      <c r="T128" s="8">
        <v>63</v>
      </c>
      <c r="U128" s="8">
        <v>74</v>
      </c>
      <c r="V128" s="8">
        <v>44</v>
      </c>
      <c r="W128" s="8">
        <v>37</v>
      </c>
      <c r="X128" s="8">
        <v>56</v>
      </c>
      <c r="Y128" s="8">
        <v>55</v>
      </c>
      <c r="Z128" s="9" t="s">
        <v>39</v>
      </c>
      <c r="AA128" s="9">
        <v>28</v>
      </c>
      <c r="AB128" s="9">
        <v>29</v>
      </c>
      <c r="AC128" s="9">
        <v>21</v>
      </c>
      <c r="AD128" s="9">
        <v>16</v>
      </c>
      <c r="AE128" s="9">
        <v>23</v>
      </c>
      <c r="AF128" s="9">
        <v>21</v>
      </c>
      <c r="AJ128" s="85">
        <f>VLOOKUP($C128,Hoja3!$C$5:$U$202,18,FALSE)</f>
        <v>6.8523984930933448</v>
      </c>
      <c r="AK128" s="94">
        <f t="shared" si="12"/>
        <v>26850.952185223945</v>
      </c>
      <c r="AL128" s="92">
        <f t="shared" si="13"/>
        <v>1.6342064779418557</v>
      </c>
      <c r="AM128" t="s">
        <v>478</v>
      </c>
      <c r="AN128">
        <f t="shared" si="14"/>
        <v>0</v>
      </c>
      <c r="AO128" s="85">
        <f t="shared" si="15"/>
        <v>0</v>
      </c>
      <c r="AP128" s="93" t="str">
        <f t="shared" si="16"/>
        <v/>
      </c>
      <c r="AQ128" s="85">
        <f>VLOOKUP($C128,Hoja3!$C$5:$W$202,21,FALSE)</f>
        <v>1.5475931352030137</v>
      </c>
      <c r="AR128" s="94">
        <f t="shared" si="17"/>
        <v>6064.2050104646296</v>
      </c>
      <c r="AS128" s="92">
        <f t="shared" si="18"/>
        <v>7.23590312733144</v>
      </c>
      <c r="AT128" s="85">
        <f>VLOOKUP($C128,Hoja3!$C$5:$AB$202,26,FALSE)</f>
        <v>5.3048053578903307</v>
      </c>
      <c r="AU128" s="94">
        <f t="shared" si="19"/>
        <v>20786.747174759315</v>
      </c>
      <c r="AV128" s="92">
        <f t="shared" si="20"/>
        <v>2.1109603937109549</v>
      </c>
      <c r="AW128" s="103">
        <f t="shared" si="21"/>
        <v>6.8523984930933448</v>
      </c>
      <c r="AX128" s="86">
        <f t="shared" si="22"/>
        <v>26850.952185223945</v>
      </c>
      <c r="AY128" s="92">
        <f t="shared" si="23"/>
        <v>1.6342064779418559</v>
      </c>
    </row>
    <row r="129" spans="1:51" x14ac:dyDescent="0.25">
      <c r="A129">
        <v>130</v>
      </c>
      <c r="B129" t="s">
        <v>45</v>
      </c>
      <c r="C129" t="s">
        <v>286</v>
      </c>
      <c r="D129" t="s">
        <v>287</v>
      </c>
      <c r="E129">
        <v>250</v>
      </c>
      <c r="F129" t="s">
        <v>628</v>
      </c>
      <c r="G129" s="5">
        <v>1251</v>
      </c>
      <c r="H129" s="5">
        <v>1.3</v>
      </c>
      <c r="I129" s="6">
        <v>1.01</v>
      </c>
      <c r="J129" s="5">
        <v>19.86</v>
      </c>
      <c r="K129" s="7">
        <v>1.59</v>
      </c>
      <c r="L129" s="5">
        <v>0</v>
      </c>
      <c r="M129" s="6">
        <v>0</v>
      </c>
      <c r="N129" s="5">
        <v>0</v>
      </c>
      <c r="O129" s="6">
        <v>0</v>
      </c>
      <c r="P129" s="5">
        <v>1401</v>
      </c>
      <c r="Q129" s="7">
        <v>1.42</v>
      </c>
      <c r="R129" s="5">
        <v>1302.5</v>
      </c>
      <c r="S129" s="7">
        <v>1.52</v>
      </c>
      <c r="T129" s="8">
        <v>64</v>
      </c>
      <c r="U129" s="8">
        <v>82</v>
      </c>
      <c r="V129" s="8">
        <v>138</v>
      </c>
      <c r="W129" s="8">
        <v>143</v>
      </c>
      <c r="X129" s="8">
        <v>67</v>
      </c>
      <c r="Y129" s="8">
        <v>63</v>
      </c>
      <c r="Z129" s="9" t="s">
        <v>39</v>
      </c>
      <c r="AA129" s="9">
        <v>29</v>
      </c>
      <c r="AB129" s="9">
        <v>31</v>
      </c>
      <c r="AC129" s="9">
        <v>29</v>
      </c>
      <c r="AD129" s="9">
        <v>30</v>
      </c>
      <c r="AE129" s="9">
        <v>24</v>
      </c>
      <c r="AF129" s="9">
        <v>22</v>
      </c>
      <c r="AJ129" s="85">
        <f>VLOOKUP($C129,Hoja3!$C$5:$U$202,18,FALSE)</f>
        <v>5.7590000000000003</v>
      </c>
      <c r="AK129" s="94">
        <f t="shared" si="12"/>
        <v>80.683590000000009</v>
      </c>
      <c r="AL129" s="92">
        <f t="shared" si="13"/>
        <v>1.6112322220664697</v>
      </c>
      <c r="AM129">
        <v>0</v>
      </c>
      <c r="AN129">
        <f t="shared" si="14"/>
        <v>0</v>
      </c>
      <c r="AO129" s="85">
        <f t="shared" si="15"/>
        <v>0</v>
      </c>
      <c r="AP129" s="93" t="str">
        <f t="shared" si="16"/>
        <v/>
      </c>
      <c r="AQ129" s="85">
        <f>VLOOKUP($C129,Hoja3!$C$5:$W$202,21,FALSE)</f>
        <v>3.7589999999999999</v>
      </c>
      <c r="AR129" s="94">
        <f t="shared" si="17"/>
        <v>52.663589999999992</v>
      </c>
      <c r="AS129" s="92">
        <f t="shared" si="18"/>
        <v>2.4684986344455444</v>
      </c>
      <c r="AT129" s="85">
        <f>VLOOKUP($C129,Hoja3!$C$5:$AB$202,26,FALSE)</f>
        <v>2</v>
      </c>
      <c r="AU129" s="94">
        <f t="shared" si="19"/>
        <v>28.02</v>
      </c>
      <c r="AV129" s="92">
        <f t="shared" si="20"/>
        <v>4.6395431834403995</v>
      </c>
      <c r="AW129" s="103">
        <f t="shared" si="21"/>
        <v>5.7590000000000012</v>
      </c>
      <c r="AX129" s="86">
        <f t="shared" si="22"/>
        <v>80.683590000000009</v>
      </c>
      <c r="AY129" s="92">
        <f t="shared" si="23"/>
        <v>1.6112322220664697</v>
      </c>
    </row>
    <row r="130" spans="1:51" x14ac:dyDescent="0.25">
      <c r="A130">
        <v>129</v>
      </c>
      <c r="B130" t="s">
        <v>45</v>
      </c>
      <c r="C130" t="s">
        <v>288</v>
      </c>
      <c r="D130" t="s">
        <v>289</v>
      </c>
      <c r="E130">
        <v>250</v>
      </c>
      <c r="F130" t="s">
        <v>623</v>
      </c>
      <c r="G130" s="5">
        <v>403909</v>
      </c>
      <c r="H130" s="5">
        <v>128.19999999999999</v>
      </c>
      <c r="I130" s="6">
        <v>0.32</v>
      </c>
      <c r="J130" s="5">
        <v>2557.62</v>
      </c>
      <c r="K130" s="7">
        <v>0.63</v>
      </c>
      <c r="L130" s="5">
        <v>356544.6</v>
      </c>
      <c r="M130" s="6">
        <v>0.36</v>
      </c>
      <c r="N130" s="5">
        <v>55024.09</v>
      </c>
      <c r="O130" s="6">
        <v>2.33</v>
      </c>
      <c r="P130" s="5">
        <v>368736.1</v>
      </c>
      <c r="Q130" s="7">
        <v>0.69</v>
      </c>
      <c r="R130" s="5">
        <v>358619</v>
      </c>
      <c r="S130" s="7">
        <v>0.71</v>
      </c>
      <c r="T130" s="8">
        <v>105</v>
      </c>
      <c r="U130" s="8">
        <v>111</v>
      </c>
      <c r="V130" s="8">
        <v>69</v>
      </c>
      <c r="W130" s="8">
        <v>61</v>
      </c>
      <c r="X130" s="8">
        <v>81</v>
      </c>
      <c r="Y130" s="8">
        <v>78</v>
      </c>
      <c r="Z130" s="9" t="s">
        <v>39</v>
      </c>
      <c r="AA130" s="9">
        <v>34</v>
      </c>
      <c r="AB130" s="9">
        <v>35</v>
      </c>
      <c r="AC130" s="9">
        <v>23</v>
      </c>
      <c r="AD130" s="9">
        <v>19</v>
      </c>
      <c r="AE130" s="9">
        <v>25</v>
      </c>
      <c r="AF130" s="9">
        <v>23</v>
      </c>
      <c r="AJ130" s="85">
        <f>VLOOKUP($C130,Hoja3!$C$5:$U$202,18,FALSE)</f>
        <v>18.130370370370372</v>
      </c>
      <c r="AK130" s="94">
        <f t="shared" si="12"/>
        <v>66853.220619259257</v>
      </c>
      <c r="AL130" s="92">
        <f t="shared" si="13"/>
        <v>0.19176338673363447</v>
      </c>
      <c r="AM130">
        <v>26673018890.303699</v>
      </c>
      <c r="AN130">
        <f t="shared" si="14"/>
        <v>26673.018890303698</v>
      </c>
      <c r="AO130" s="85">
        <f t="shared" si="15"/>
        <v>7.2336337262079038</v>
      </c>
      <c r="AP130" s="93">
        <f t="shared" si="16"/>
        <v>0.48063550859105736</v>
      </c>
      <c r="AQ130" s="85">
        <f>VLOOKUP($C130,Hoja3!$C$5:$W$202,21,FALSE)</f>
        <v>5.3360000000000003</v>
      </c>
      <c r="AR130" s="94">
        <f t="shared" si="17"/>
        <v>19675.758296</v>
      </c>
      <c r="AS130" s="92">
        <f t="shared" si="18"/>
        <v>0.65156319808046492</v>
      </c>
      <c r="AT130" s="85">
        <f>VLOOKUP($C130,Hoja3!$C$5:$AB$202,26,FALSE)</f>
        <v>12.794370370370372</v>
      </c>
      <c r="AU130" s="94">
        <f t="shared" si="19"/>
        <v>47177.462323259264</v>
      </c>
      <c r="AV130" s="92">
        <f t="shared" si="20"/>
        <v>0.27173992344390102</v>
      </c>
      <c r="AW130" s="103">
        <f t="shared" si="21"/>
        <v>18.13233210770127</v>
      </c>
      <c r="AX130" s="86">
        <f t="shared" si="22"/>
        <v>66860.454252985466</v>
      </c>
      <c r="AY130" s="92">
        <f t="shared" si="23"/>
        <v>0.19174263984943771</v>
      </c>
    </row>
    <row r="131" spans="1:51" x14ac:dyDescent="0.25">
      <c r="A131">
        <v>127</v>
      </c>
      <c r="B131" t="s">
        <v>42</v>
      </c>
      <c r="C131" t="s">
        <v>290</v>
      </c>
      <c r="D131" t="s">
        <v>291</v>
      </c>
      <c r="E131">
        <v>250</v>
      </c>
      <c r="F131" t="s">
        <v>658</v>
      </c>
      <c r="G131" s="5">
        <v>2051584</v>
      </c>
      <c r="H131" s="5">
        <v>72.2</v>
      </c>
      <c r="I131" s="6">
        <v>0.04</v>
      </c>
      <c r="J131" s="5">
        <v>1390.35</v>
      </c>
      <c r="K131" s="7">
        <v>7.0000000000000007E-2</v>
      </c>
      <c r="L131" s="5">
        <v>1606667</v>
      </c>
      <c r="M131" s="6">
        <v>0.04</v>
      </c>
      <c r="N131" s="5">
        <v>343216.6</v>
      </c>
      <c r="O131" s="6">
        <v>0.21</v>
      </c>
      <c r="P131" s="5">
        <v>1577040</v>
      </c>
      <c r="Q131" s="7">
        <v>0.09</v>
      </c>
      <c r="R131" s="5">
        <v>1549652</v>
      </c>
      <c r="S131" s="7">
        <v>0.09</v>
      </c>
      <c r="T131" s="8">
        <v>147</v>
      </c>
      <c r="U131" s="8">
        <v>154</v>
      </c>
      <c r="V131" s="8">
        <v>106</v>
      </c>
      <c r="W131" s="8">
        <v>99</v>
      </c>
      <c r="X131" s="8">
        <v>117</v>
      </c>
      <c r="Y131" s="8">
        <v>111</v>
      </c>
      <c r="Z131" s="9" t="s">
        <v>39</v>
      </c>
      <c r="AA131" s="9">
        <v>36</v>
      </c>
      <c r="AB131" s="9">
        <v>36</v>
      </c>
      <c r="AC131" s="9">
        <v>24</v>
      </c>
      <c r="AD131" s="9">
        <v>20</v>
      </c>
      <c r="AE131" s="9">
        <v>27</v>
      </c>
      <c r="AF131" s="9">
        <v>24</v>
      </c>
      <c r="AJ131" s="85">
        <f>VLOOKUP($C131,Hoja3!$C$5:$U$202,18,FALSE)</f>
        <v>18.627000000000002</v>
      </c>
      <c r="AK131" s="94">
        <f t="shared" si="12"/>
        <v>293755.24080000003</v>
      </c>
      <c r="AL131" s="92">
        <f t="shared" si="13"/>
        <v>2.4578284902551428E-2</v>
      </c>
      <c r="AM131">
        <v>93201544638.911102</v>
      </c>
      <c r="AN131">
        <f t="shared" si="14"/>
        <v>93201.544638911102</v>
      </c>
      <c r="AO131" s="85">
        <f t="shared" si="15"/>
        <v>5.9099036574158612</v>
      </c>
      <c r="AP131" s="93">
        <f t="shared" si="16"/>
        <v>7.7466527276691635E-2</v>
      </c>
      <c r="AQ131" s="85">
        <f>VLOOKUP($C131,Hoja3!$C$5:$W$202,21,FALSE)</f>
        <v>7.968</v>
      </c>
      <c r="AR131" s="94">
        <f t="shared" si="17"/>
        <v>125658.5472</v>
      </c>
      <c r="AS131" s="92">
        <f t="shared" si="18"/>
        <v>5.7457293283110625E-2</v>
      </c>
      <c r="AT131" s="85">
        <f>VLOOKUP($C131,Hoja3!$C$5:$AB$202,26,FALSE)</f>
        <v>10.659000000000001</v>
      </c>
      <c r="AU131" s="94">
        <f t="shared" si="19"/>
        <v>168096.6936</v>
      </c>
      <c r="AV131" s="92">
        <f t="shared" si="20"/>
        <v>4.2951469451151657E-2</v>
      </c>
      <c r="AW131" s="103">
        <f t="shared" si="21"/>
        <v>18.627374746592189</v>
      </c>
      <c r="AX131" s="86">
        <f t="shared" si="22"/>
        <v>293761.15070365742</v>
      </c>
      <c r="AY131" s="92">
        <f t="shared" si="23"/>
        <v>2.4577790435207841E-2</v>
      </c>
    </row>
    <row r="132" spans="1:51" x14ac:dyDescent="0.25">
      <c r="A132">
        <v>140</v>
      </c>
      <c r="B132" t="s">
        <v>45</v>
      </c>
      <c r="C132" t="s">
        <v>292</v>
      </c>
      <c r="D132" t="s">
        <v>293</v>
      </c>
      <c r="E132">
        <v>250</v>
      </c>
      <c r="F132" t="s">
        <v>643</v>
      </c>
      <c r="G132" s="5">
        <v>3468</v>
      </c>
      <c r="H132" s="5">
        <v>0</v>
      </c>
      <c r="I132" s="6">
        <v>0.01</v>
      </c>
      <c r="J132" s="5">
        <v>0.37</v>
      </c>
      <c r="K132" s="7">
        <v>0.01</v>
      </c>
      <c r="L132" s="5">
        <v>0</v>
      </c>
      <c r="M132" s="6">
        <v>0</v>
      </c>
      <c r="N132" s="5">
        <v>341.45760000000001</v>
      </c>
      <c r="O132" s="6">
        <v>0</v>
      </c>
      <c r="P132" s="5">
        <v>2225.6149999999998</v>
      </c>
      <c r="Q132" s="7">
        <v>0.02</v>
      </c>
      <c r="R132" s="5">
        <v>2238.3290000000002</v>
      </c>
      <c r="S132" s="7">
        <v>0.02</v>
      </c>
      <c r="T132" s="8">
        <v>166</v>
      </c>
      <c r="U132" s="8">
        <v>172</v>
      </c>
      <c r="V132" s="8">
        <v>160</v>
      </c>
      <c r="W132" s="8">
        <v>164</v>
      </c>
      <c r="X132" s="8">
        <v>138</v>
      </c>
      <c r="Y132" s="8">
        <v>132</v>
      </c>
      <c r="Z132" s="9" t="s">
        <v>39</v>
      </c>
      <c r="AA132" s="9">
        <v>37</v>
      </c>
      <c r="AB132" s="9">
        <v>38</v>
      </c>
      <c r="AC132" s="9">
        <v>32</v>
      </c>
      <c r="AD132" s="9">
        <v>33</v>
      </c>
      <c r="AE132" s="9">
        <v>28</v>
      </c>
      <c r="AF132" s="9">
        <v>25</v>
      </c>
      <c r="AJ132" s="85">
        <f>VLOOKUP($C132,Hoja3!$C$5:$U$202,18,FALSE)</f>
        <v>8.178390454716272</v>
      </c>
      <c r="AK132" s="94">
        <f t="shared" si="12"/>
        <v>182.01948471873354</v>
      </c>
      <c r="AL132" s="92">
        <f t="shared" si="13"/>
        <v>0</v>
      </c>
      <c r="AM132">
        <v>84061366.624266103</v>
      </c>
      <c r="AN132">
        <f t="shared" si="14"/>
        <v>84.0613666242661</v>
      </c>
      <c r="AO132" s="85">
        <f t="shared" si="15"/>
        <v>3.7769949710199704</v>
      </c>
      <c r="AP132" s="93">
        <f t="shared" si="16"/>
        <v>0</v>
      </c>
      <c r="AQ132" s="85">
        <f>VLOOKUP($C132,Hoja3!$C$5:$W$202,21,FALSE)</f>
        <v>4.4770000000000003</v>
      </c>
      <c r="AR132" s="94">
        <f t="shared" si="17"/>
        <v>99.640783549999995</v>
      </c>
      <c r="AS132" s="92">
        <f t="shared" si="18"/>
        <v>0</v>
      </c>
      <c r="AT132" s="85">
        <f>VLOOKUP($C132,Hoja3!$C$5:$AB$202,26,FALSE)</f>
        <v>3.7013904547162726</v>
      </c>
      <c r="AU132" s="94">
        <f t="shared" si="19"/>
        <v>82.378701168733571</v>
      </c>
      <c r="AV132" s="92">
        <f t="shared" si="20"/>
        <v>0</v>
      </c>
      <c r="AW132" s="103">
        <f t="shared" si="21"/>
        <v>8.3480961302720154</v>
      </c>
      <c r="AX132" s="86">
        <f t="shared" si="22"/>
        <v>185.79647968975351</v>
      </c>
      <c r="AY132" s="92">
        <f t="shared" si="23"/>
        <v>0</v>
      </c>
    </row>
    <row r="133" spans="1:51" x14ac:dyDescent="0.25">
      <c r="A133">
        <v>117</v>
      </c>
      <c r="B133" t="s">
        <v>38</v>
      </c>
      <c r="C133" t="s">
        <v>294</v>
      </c>
      <c r="D133" t="s">
        <v>295</v>
      </c>
      <c r="E133">
        <v>250</v>
      </c>
      <c r="F133" t="s">
        <v>644</v>
      </c>
      <c r="G133" s="5">
        <v>8552.76</v>
      </c>
      <c r="H133" s="5">
        <v>63.8</v>
      </c>
      <c r="I133" s="6">
        <v>7.46</v>
      </c>
      <c r="J133" s="5">
        <v>1910.92</v>
      </c>
      <c r="K133" s="7">
        <v>22.34</v>
      </c>
      <c r="L133" s="5">
        <v>9742.5210000000006</v>
      </c>
      <c r="M133" s="6">
        <v>6.55</v>
      </c>
      <c r="N133" s="5">
        <v>0</v>
      </c>
      <c r="O133" s="6">
        <v>0</v>
      </c>
      <c r="P133" s="5">
        <v>6709.7349999999997</v>
      </c>
      <c r="Q133" s="7">
        <v>28.48</v>
      </c>
      <c r="R133" s="5">
        <v>0</v>
      </c>
      <c r="S133" s="7">
        <v>0</v>
      </c>
      <c r="T133" s="8">
        <v>14</v>
      </c>
      <c r="U133" s="8">
        <v>8</v>
      </c>
      <c r="V133" s="8">
        <v>12</v>
      </c>
      <c r="W133" s="8">
        <v>120</v>
      </c>
      <c r="X133" s="8">
        <v>3</v>
      </c>
      <c r="Y133" s="8">
        <v>142</v>
      </c>
      <c r="Z133" s="9" t="s">
        <v>39</v>
      </c>
      <c r="AA133" s="9">
        <v>9</v>
      </c>
      <c r="AB133" s="9">
        <v>5</v>
      </c>
      <c r="AC133" s="9">
        <v>6</v>
      </c>
      <c r="AD133" s="9">
        <v>23</v>
      </c>
      <c r="AE133" s="9">
        <v>3</v>
      </c>
      <c r="AF133" s="9">
        <v>26</v>
      </c>
      <c r="AJ133" s="85">
        <f>VLOOKUP($C133,Hoja3!$C$5:$U$202,18,FALSE)</f>
        <v>3.2703966725442859</v>
      </c>
      <c r="AK133" s="94">
        <f t="shared" ref="AK133:AK196" si="24">IFERROR(AJ133*$P133/100,0)</f>
        <v>219.4349501765393</v>
      </c>
      <c r="AL133" s="92">
        <f t="shared" ref="AL133:AL196" si="25">IFERROR($H133/AK133*100,"")</f>
        <v>29.074675637892582</v>
      </c>
      <c r="AM133">
        <v>115644949.034108</v>
      </c>
      <c r="AN133">
        <f t="shared" ref="AN133:AN196" si="26">IF(AM133="",0,AM133/1000000)</f>
        <v>115.644949034108</v>
      </c>
      <c r="AO133" s="85">
        <f t="shared" ref="AO133:AO196" si="27">IF(AN133="","",AN133*100/P133)</f>
        <v>1.7235397379197241</v>
      </c>
      <c r="AP133" s="93">
        <f t="shared" ref="AP133:AP196" si="28">IFERROR(H133/AN133*100,"")</f>
        <v>55.168859974319332</v>
      </c>
      <c r="AQ133" s="85">
        <f>VLOOKUP($C133,Hoja3!$C$5:$W$202,21,FALSE)</f>
        <v>2.2134924685999513</v>
      </c>
      <c r="AR133" s="94">
        <f t="shared" ref="AR133:AR196" si="29">IFERROR(AQ133*$P133/100,0)</f>
        <v>148.51947888801493</v>
      </c>
      <c r="AS133" s="92">
        <f t="shared" ref="AS133:AS196" si="30">IFERROR($H133/AR133*100,"")</f>
        <v>42.957328208851173</v>
      </c>
      <c r="AT133" s="85">
        <f>VLOOKUP($C133,Hoja3!$C$5:$AB$202,26,FALSE)</f>
        <v>1.0569042039443346</v>
      </c>
      <c r="AU133" s="94">
        <f t="shared" ref="AU133:AU196" si="31">IFERROR(AT133*$P133/100,0)</f>
        <v>70.915471288524401</v>
      </c>
      <c r="AV133" s="92">
        <f t="shared" ref="AV133:AV196" si="32">IFERROR($H133/AU133*100,"")</f>
        <v>89.966263836032866</v>
      </c>
      <c r="AW133" s="103">
        <f t="shared" ref="AW133:AW196" si="33">AX133/$P133*100</f>
        <v>3.2960838231980705</v>
      </c>
      <c r="AX133" s="86">
        <f t="shared" ref="AX133:AX196" si="34">AO133+AK133</f>
        <v>221.15848991445904</v>
      </c>
      <c r="AY133" s="92">
        <f t="shared" ref="AY133:AY196" si="35">IFERROR(H133*100/AX133,"")</f>
        <v>28.848089903614795</v>
      </c>
    </row>
    <row r="134" spans="1:51" x14ac:dyDescent="0.25">
      <c r="A134">
        <v>109</v>
      </c>
      <c r="B134" t="s">
        <v>38</v>
      </c>
      <c r="C134" t="s">
        <v>296</v>
      </c>
      <c r="D134" t="s">
        <v>297</v>
      </c>
      <c r="E134">
        <v>250</v>
      </c>
      <c r="F134" t="s">
        <v>627</v>
      </c>
      <c r="G134" s="5">
        <v>4677.0600000000004</v>
      </c>
      <c r="H134" s="5">
        <v>17.8</v>
      </c>
      <c r="I134" s="6">
        <v>3.8</v>
      </c>
      <c r="J134" s="5">
        <v>806.84</v>
      </c>
      <c r="K134" s="7">
        <v>17.25</v>
      </c>
      <c r="L134" s="5">
        <v>4317.3</v>
      </c>
      <c r="M134" s="6">
        <v>4.12</v>
      </c>
      <c r="N134" s="5">
        <v>834.5</v>
      </c>
      <c r="O134" s="6">
        <v>21.33</v>
      </c>
      <c r="P134" s="5">
        <v>4109.5</v>
      </c>
      <c r="Q134" s="7">
        <v>19.63</v>
      </c>
      <c r="R134" s="5">
        <v>0</v>
      </c>
      <c r="S134" s="7">
        <v>0</v>
      </c>
      <c r="T134" s="8">
        <v>25</v>
      </c>
      <c r="U134" s="8">
        <v>11</v>
      </c>
      <c r="V134" s="8">
        <v>17</v>
      </c>
      <c r="W134" s="8">
        <v>22</v>
      </c>
      <c r="X134" s="8">
        <v>6</v>
      </c>
      <c r="Y134" s="8">
        <v>143</v>
      </c>
      <c r="Z134" s="9" t="s">
        <v>39</v>
      </c>
      <c r="AA134" s="9">
        <v>14</v>
      </c>
      <c r="AB134" s="9">
        <v>7</v>
      </c>
      <c r="AC134" s="9">
        <v>10</v>
      </c>
      <c r="AD134" s="9">
        <v>11</v>
      </c>
      <c r="AE134" s="9">
        <v>6</v>
      </c>
      <c r="AF134" s="9">
        <v>27</v>
      </c>
      <c r="AJ134" s="85">
        <f>VLOOKUP($C134,Hoja3!$C$5:$U$202,18,FALSE)</f>
        <v>11.406530040053404</v>
      </c>
      <c r="AK134" s="94">
        <f t="shared" si="24"/>
        <v>468.75135199599464</v>
      </c>
      <c r="AL134" s="92">
        <f t="shared" si="25"/>
        <v>3.7973223808754146</v>
      </c>
      <c r="AM134">
        <v>295980032.995</v>
      </c>
      <c r="AN134">
        <f t="shared" si="26"/>
        <v>295.98003299499999</v>
      </c>
      <c r="AO134" s="85">
        <f t="shared" si="27"/>
        <v>7.2023368535101593</v>
      </c>
      <c r="AP134" s="93">
        <f t="shared" si="28"/>
        <v>6.0139191890355308</v>
      </c>
      <c r="AQ134" s="85">
        <f>VLOOKUP($C134,Hoja3!$C$5:$W$202,21,FALSE)</f>
        <v>4.3390000000000004</v>
      </c>
      <c r="AR134" s="94">
        <f t="shared" si="29"/>
        <v>178.311205</v>
      </c>
      <c r="AS134" s="92">
        <f t="shared" si="30"/>
        <v>9.9825470867071981</v>
      </c>
      <c r="AT134" s="85">
        <f>VLOOKUP($C134,Hoja3!$C$5:$AB$202,26,FALSE)</f>
        <v>7.0675300400534047</v>
      </c>
      <c r="AU134" s="94">
        <f t="shared" si="31"/>
        <v>290.44014699599467</v>
      </c>
      <c r="AV134" s="92">
        <f t="shared" si="32"/>
        <v>6.1286293179866318</v>
      </c>
      <c r="AW134" s="103">
        <f t="shared" si="33"/>
        <v>11.581790700803134</v>
      </c>
      <c r="AX134" s="86">
        <f t="shared" si="34"/>
        <v>475.95368884950477</v>
      </c>
      <c r="AY134" s="92">
        <f t="shared" si="35"/>
        <v>3.7398596579904457</v>
      </c>
    </row>
    <row r="135" spans="1:51" x14ac:dyDescent="0.25">
      <c r="A135">
        <v>108</v>
      </c>
      <c r="B135" t="s">
        <v>38</v>
      </c>
      <c r="C135" t="s">
        <v>298</v>
      </c>
      <c r="D135" t="s">
        <v>299</v>
      </c>
      <c r="E135">
        <v>250</v>
      </c>
      <c r="F135" t="s">
        <v>626</v>
      </c>
      <c r="G135" s="5">
        <v>21313.02</v>
      </c>
      <c r="H135" s="5">
        <v>0.2</v>
      </c>
      <c r="I135" s="6">
        <v>0.01</v>
      </c>
      <c r="J135" s="5">
        <v>9.41</v>
      </c>
      <c r="K135" s="7">
        <v>0.04</v>
      </c>
      <c r="L135" s="5">
        <v>0</v>
      </c>
      <c r="M135" s="6">
        <v>0</v>
      </c>
      <c r="N135" s="5">
        <v>0</v>
      </c>
      <c r="O135" s="6">
        <v>0</v>
      </c>
      <c r="P135" s="5">
        <v>7538</v>
      </c>
      <c r="Q135" s="7">
        <v>0.12</v>
      </c>
      <c r="R135" s="5">
        <v>0</v>
      </c>
      <c r="S135" s="7">
        <v>0</v>
      </c>
      <c r="T135" s="8">
        <v>169</v>
      </c>
      <c r="U135" s="8">
        <v>163</v>
      </c>
      <c r="V135" s="8">
        <v>154</v>
      </c>
      <c r="W135" s="8">
        <v>159</v>
      </c>
      <c r="X135" s="8">
        <v>113</v>
      </c>
      <c r="Y135" s="8">
        <v>147</v>
      </c>
      <c r="Z135" s="9" t="s">
        <v>39</v>
      </c>
      <c r="AA135" s="9">
        <v>38</v>
      </c>
      <c r="AB135" s="9">
        <v>37</v>
      </c>
      <c r="AC135" s="9">
        <v>31</v>
      </c>
      <c r="AD135" s="9">
        <v>32</v>
      </c>
      <c r="AE135" s="9">
        <v>26</v>
      </c>
      <c r="AF135" s="9">
        <v>28</v>
      </c>
      <c r="AJ135" s="85">
        <f>VLOOKUP($C135,Hoja3!$C$5:$U$202,18,FALSE)</f>
        <v>6.2870424321999998</v>
      </c>
      <c r="AK135" s="94">
        <f t="shared" si="24"/>
        <v>473.917258539236</v>
      </c>
      <c r="AL135" s="92">
        <f t="shared" si="25"/>
        <v>4.2201459515625941E-2</v>
      </c>
      <c r="AM135">
        <v>291484650.451428</v>
      </c>
      <c r="AN135">
        <f t="shared" si="26"/>
        <v>291.48465045142802</v>
      </c>
      <c r="AO135" s="85">
        <f t="shared" si="27"/>
        <v>3.8668698653678431</v>
      </c>
      <c r="AP135" s="93">
        <f t="shared" si="28"/>
        <v>6.8614247676595005E-2</v>
      </c>
      <c r="AQ135" s="85">
        <f>VLOOKUP($C135,Hoja3!$C$5:$W$202,21,FALSE)</f>
        <v>3.5</v>
      </c>
      <c r="AR135" s="94">
        <f t="shared" si="29"/>
        <v>263.83</v>
      </c>
      <c r="AS135" s="92">
        <f t="shared" si="30"/>
        <v>7.5806390478717373E-2</v>
      </c>
      <c r="AT135" s="85">
        <f>VLOOKUP($C135,Hoja3!$C$5:$AB$202,26,FALSE)</f>
        <v>2.7870424321999998</v>
      </c>
      <c r="AU135" s="94">
        <f t="shared" si="31"/>
        <v>210.08725853923599</v>
      </c>
      <c r="AV135" s="92">
        <f t="shared" si="32"/>
        <v>9.5198538640860947E-2</v>
      </c>
      <c r="AW135" s="103">
        <f t="shared" si="33"/>
        <v>6.3383407854152809</v>
      </c>
      <c r="AX135" s="86">
        <f t="shared" si="34"/>
        <v>477.78412840460385</v>
      </c>
      <c r="AY135" s="92">
        <f t="shared" si="35"/>
        <v>4.1859908713969086E-2</v>
      </c>
    </row>
    <row r="136" spans="1:51" x14ac:dyDescent="0.25">
      <c r="A136">
        <v>132</v>
      </c>
      <c r="B136" t="s">
        <v>45</v>
      </c>
      <c r="C136" t="s">
        <v>300</v>
      </c>
      <c r="D136" t="s">
        <v>301</v>
      </c>
      <c r="E136">
        <v>250</v>
      </c>
      <c r="F136" t="s">
        <v>630</v>
      </c>
      <c r="G136" s="5">
        <v>1715746</v>
      </c>
      <c r="H136" s="5">
        <v>2.5</v>
      </c>
      <c r="I136" s="6">
        <v>0</v>
      </c>
      <c r="J136" s="5">
        <v>77.33</v>
      </c>
      <c r="K136" s="7">
        <v>0</v>
      </c>
      <c r="L136" s="5">
        <v>2108637</v>
      </c>
      <c r="M136" s="6">
        <v>0</v>
      </c>
      <c r="N136" s="5">
        <v>442019.3</v>
      </c>
      <c r="O136" s="6">
        <v>0.01</v>
      </c>
      <c r="P136" s="5">
        <v>2087890</v>
      </c>
      <c r="Q136" s="7">
        <v>0</v>
      </c>
      <c r="R136" s="5">
        <v>2049164</v>
      </c>
      <c r="S136" s="7">
        <v>0</v>
      </c>
      <c r="T136" s="8">
        <v>180</v>
      </c>
      <c r="U136" s="8">
        <v>180</v>
      </c>
      <c r="V136" s="8">
        <v>168</v>
      </c>
      <c r="W136" s="8">
        <v>116</v>
      </c>
      <c r="X136" s="8">
        <v>148</v>
      </c>
      <c r="Y136" s="8">
        <v>148</v>
      </c>
      <c r="Z136" s="9" t="s">
        <v>39</v>
      </c>
      <c r="AA136" s="9">
        <v>39</v>
      </c>
      <c r="AB136" s="9">
        <v>39</v>
      </c>
      <c r="AC136" s="9">
        <v>33</v>
      </c>
      <c r="AD136" s="9">
        <v>21</v>
      </c>
      <c r="AE136" s="9">
        <v>29</v>
      </c>
      <c r="AF136" s="9">
        <v>29</v>
      </c>
      <c r="AJ136" s="85">
        <f>VLOOKUP($C136,Hoja3!$C$5:$U$202,18,FALSE)</f>
        <v>21.290183036756627</v>
      </c>
      <c r="AK136" s="94">
        <f t="shared" si="24"/>
        <v>444515.60260613792</v>
      </c>
      <c r="AL136" s="92">
        <f t="shared" si="25"/>
        <v>5.6240995486836031E-4</v>
      </c>
      <c r="AM136">
        <v>123396782519.01401</v>
      </c>
      <c r="AN136">
        <f t="shared" si="26"/>
        <v>123396.78251901401</v>
      </c>
      <c r="AO136" s="85">
        <f t="shared" si="27"/>
        <v>5.9101189487479706</v>
      </c>
      <c r="AP136" s="93">
        <f t="shared" si="28"/>
        <v>2.0259847533826733E-3</v>
      </c>
      <c r="AQ136" s="85">
        <f>VLOOKUP($C136,Hoja3!$C$5:$W$202,21,FALSE)</f>
        <v>5.7864604090194023</v>
      </c>
      <c r="AR136" s="94">
        <f t="shared" si="29"/>
        <v>120814.92823387521</v>
      </c>
      <c r="AS136" s="92">
        <f t="shared" si="30"/>
        <v>2.0692807060733961E-3</v>
      </c>
      <c r="AT136" s="85">
        <f>VLOOKUP($C136,Hoja3!$C$5:$AB$202,26,FALSE)</f>
        <v>15.503722627737226</v>
      </c>
      <c r="AU136" s="94">
        <f t="shared" si="31"/>
        <v>323700.67437226279</v>
      </c>
      <c r="AV136" s="92">
        <f t="shared" si="32"/>
        <v>7.7231844043826304E-4</v>
      </c>
      <c r="AW136" s="103">
        <f t="shared" si="33"/>
        <v>21.290466103342929</v>
      </c>
      <c r="AX136" s="86">
        <f t="shared" si="34"/>
        <v>444521.51272508665</v>
      </c>
      <c r="AY136" s="92">
        <f t="shared" si="35"/>
        <v>5.6240247736809074E-4</v>
      </c>
    </row>
    <row r="137" spans="1:51" x14ac:dyDescent="0.25">
      <c r="A137">
        <v>126</v>
      </c>
      <c r="B137" t="s">
        <v>38</v>
      </c>
      <c r="C137" t="s">
        <v>302</v>
      </c>
      <c r="D137" t="s">
        <v>303</v>
      </c>
      <c r="E137">
        <v>250</v>
      </c>
      <c r="F137" s="87" t="s">
        <v>689</v>
      </c>
      <c r="G137" s="5">
        <v>1754.96</v>
      </c>
      <c r="H137" s="5">
        <v>5.8</v>
      </c>
      <c r="I137" s="6">
        <v>3.3</v>
      </c>
      <c r="J137" s="5">
        <v>150.32</v>
      </c>
      <c r="K137" s="7">
        <v>8.57</v>
      </c>
      <c r="L137" s="5">
        <v>0</v>
      </c>
      <c r="M137" s="6">
        <v>0</v>
      </c>
      <c r="N137" s="5">
        <v>0</v>
      </c>
      <c r="O137" s="6">
        <v>0</v>
      </c>
      <c r="P137" s="5">
        <v>0</v>
      </c>
      <c r="Q137" s="7">
        <v>0</v>
      </c>
      <c r="R137" s="5">
        <v>0</v>
      </c>
      <c r="S137" s="7">
        <v>0</v>
      </c>
      <c r="T137" s="8">
        <v>31</v>
      </c>
      <c r="U137" s="8">
        <v>23</v>
      </c>
      <c r="V137" s="8">
        <v>125</v>
      </c>
      <c r="W137" s="8">
        <v>130</v>
      </c>
      <c r="X137" s="8">
        <v>151</v>
      </c>
      <c r="Y137" s="8">
        <v>151</v>
      </c>
      <c r="Z137" s="9" t="s">
        <v>39</v>
      </c>
      <c r="AA137" s="9">
        <v>18</v>
      </c>
      <c r="AB137" s="9">
        <v>16</v>
      </c>
      <c r="AC137" s="9">
        <v>26</v>
      </c>
      <c r="AD137" s="9">
        <v>27</v>
      </c>
      <c r="AE137" s="9">
        <v>30</v>
      </c>
      <c r="AF137" s="9">
        <v>30</v>
      </c>
      <c r="AJ137" s="85" t="e">
        <f>VLOOKUP($C137,Hoja3!$C$5:$U$202,18,FALSE)</f>
        <v>#N/A</v>
      </c>
      <c r="AK137" s="94">
        <f t="shared" si="24"/>
        <v>0</v>
      </c>
      <c r="AL137" s="92" t="str">
        <f t="shared" si="25"/>
        <v/>
      </c>
      <c r="AM137" t="s">
        <v>478</v>
      </c>
      <c r="AN137">
        <f t="shared" si="26"/>
        <v>0</v>
      </c>
      <c r="AO137" s="88" t="e">
        <f t="shared" si="27"/>
        <v>#DIV/0!</v>
      </c>
      <c r="AP137" s="93" t="str">
        <f t="shared" si="28"/>
        <v/>
      </c>
      <c r="AQ137" s="85" t="e">
        <f>VLOOKUP($C137,Hoja3!$C$5:$W$202,21,FALSE)</f>
        <v>#N/A</v>
      </c>
      <c r="AR137" s="94">
        <f t="shared" si="29"/>
        <v>0</v>
      </c>
      <c r="AS137" s="92" t="str">
        <f t="shared" si="30"/>
        <v/>
      </c>
      <c r="AT137" s="85" t="e">
        <f>VLOOKUP($C137,Hoja3!$C$5:$AB$202,26,FALSE)</f>
        <v>#N/A</v>
      </c>
      <c r="AU137" s="94">
        <f t="shared" si="31"/>
        <v>0</v>
      </c>
      <c r="AV137" s="92" t="str">
        <f t="shared" si="32"/>
        <v/>
      </c>
      <c r="AW137" s="103" t="e">
        <f t="shared" si="33"/>
        <v>#DIV/0!</v>
      </c>
      <c r="AX137" s="86" t="e">
        <f t="shared" si="34"/>
        <v>#DIV/0!</v>
      </c>
      <c r="AY137" s="92" t="str">
        <f t="shared" si="35"/>
        <v/>
      </c>
    </row>
    <row r="138" spans="1:51" x14ac:dyDescent="0.25">
      <c r="A138">
        <v>120</v>
      </c>
      <c r="B138" t="s">
        <v>38</v>
      </c>
      <c r="C138" t="s">
        <v>304</v>
      </c>
      <c r="D138" t="s">
        <v>305</v>
      </c>
      <c r="E138">
        <v>250</v>
      </c>
      <c r="F138" t="s">
        <v>690</v>
      </c>
      <c r="G138" s="5">
        <v>135818.39000000001</v>
      </c>
      <c r="H138" s="5">
        <v>329.8</v>
      </c>
      <c r="I138" s="6">
        <v>2.4300000000000002</v>
      </c>
      <c r="J138" s="5">
        <v>8082</v>
      </c>
      <c r="K138" s="7">
        <v>5.95</v>
      </c>
      <c r="L138" s="5">
        <v>0</v>
      </c>
      <c r="M138" s="6">
        <v>0</v>
      </c>
      <c r="N138" s="5">
        <v>0</v>
      </c>
      <c r="O138" s="6">
        <v>0</v>
      </c>
      <c r="P138" s="5">
        <v>0</v>
      </c>
      <c r="Q138" s="7">
        <v>0</v>
      </c>
      <c r="R138" s="5">
        <v>0</v>
      </c>
      <c r="S138" s="7">
        <v>0</v>
      </c>
      <c r="T138" s="8">
        <v>42</v>
      </c>
      <c r="U138" s="8">
        <v>29</v>
      </c>
      <c r="V138" s="8">
        <v>126</v>
      </c>
      <c r="W138" s="8">
        <v>131</v>
      </c>
      <c r="X138" s="8">
        <v>152</v>
      </c>
      <c r="Y138" s="8">
        <v>152</v>
      </c>
      <c r="Z138" s="9" t="s">
        <v>39</v>
      </c>
      <c r="AA138" s="9">
        <v>23</v>
      </c>
      <c r="AB138" s="9">
        <v>21</v>
      </c>
      <c r="AC138" s="9">
        <v>27</v>
      </c>
      <c r="AD138" s="9">
        <v>28</v>
      </c>
      <c r="AE138" s="9">
        <v>31</v>
      </c>
      <c r="AF138" s="9">
        <v>31</v>
      </c>
      <c r="AJ138" s="85" t="e">
        <f>VLOOKUP($C138,Hoja3!$C$5:$U$202,18,FALSE)</f>
        <v>#N/A</v>
      </c>
      <c r="AK138" s="94">
        <f t="shared" si="24"/>
        <v>0</v>
      </c>
      <c r="AL138" s="92" t="str">
        <f t="shared" si="25"/>
        <v/>
      </c>
      <c r="AM138" t="s">
        <v>478</v>
      </c>
      <c r="AN138">
        <f t="shared" si="26"/>
        <v>0</v>
      </c>
      <c r="AO138" s="88" t="e">
        <f t="shared" si="27"/>
        <v>#DIV/0!</v>
      </c>
      <c r="AP138" s="93" t="str">
        <f t="shared" si="28"/>
        <v/>
      </c>
      <c r="AQ138" s="85" t="e">
        <f>VLOOKUP($C138,Hoja3!$C$5:$W$202,21,FALSE)</f>
        <v>#N/A</v>
      </c>
      <c r="AR138" s="94">
        <f t="shared" si="29"/>
        <v>0</v>
      </c>
      <c r="AS138" s="92" t="str">
        <f t="shared" si="30"/>
        <v/>
      </c>
      <c r="AT138" s="85" t="e">
        <f>VLOOKUP($C138,Hoja3!$C$5:$AB$202,26,FALSE)</f>
        <v>#N/A</v>
      </c>
      <c r="AU138" s="94">
        <f t="shared" si="31"/>
        <v>0</v>
      </c>
      <c r="AV138" s="92" t="str">
        <f t="shared" si="32"/>
        <v/>
      </c>
      <c r="AW138" s="103" t="e">
        <f t="shared" si="33"/>
        <v>#DIV/0!</v>
      </c>
      <c r="AX138" s="86" t="e">
        <f t="shared" si="34"/>
        <v>#DIV/0!</v>
      </c>
      <c r="AY138" s="92" t="str">
        <f t="shared" si="35"/>
        <v/>
      </c>
    </row>
    <row r="139" spans="1:51" x14ac:dyDescent="0.25">
      <c r="A139">
        <v>107</v>
      </c>
      <c r="B139" t="s">
        <v>38</v>
      </c>
      <c r="C139" t="s">
        <v>306</v>
      </c>
      <c r="D139" t="s">
        <v>307</v>
      </c>
      <c r="E139">
        <v>250</v>
      </c>
      <c r="F139" t="s">
        <v>625</v>
      </c>
      <c r="G139" s="5">
        <v>6525.92</v>
      </c>
      <c r="H139" s="5">
        <v>7.6</v>
      </c>
      <c r="I139" s="6">
        <v>1.1599999999999999</v>
      </c>
      <c r="J139" s="5">
        <v>327.05</v>
      </c>
      <c r="K139" s="7">
        <v>5.01</v>
      </c>
      <c r="L139" s="5">
        <v>0</v>
      </c>
      <c r="M139" s="6">
        <v>0</v>
      </c>
      <c r="N139" s="5">
        <v>0</v>
      </c>
      <c r="O139" s="6">
        <v>0</v>
      </c>
      <c r="P139" s="5">
        <v>0</v>
      </c>
      <c r="Q139" s="7">
        <v>0</v>
      </c>
      <c r="R139" s="5">
        <v>0</v>
      </c>
      <c r="S139" s="7">
        <v>0</v>
      </c>
      <c r="T139" s="8">
        <v>59</v>
      </c>
      <c r="U139" s="8">
        <v>35</v>
      </c>
      <c r="V139" s="8">
        <v>128</v>
      </c>
      <c r="W139" s="8">
        <v>133</v>
      </c>
      <c r="X139" s="8">
        <v>154</v>
      </c>
      <c r="Y139" s="8">
        <v>154</v>
      </c>
      <c r="Z139" s="9" t="s">
        <v>39</v>
      </c>
      <c r="AA139" s="9">
        <v>27</v>
      </c>
      <c r="AB139" s="9">
        <v>24</v>
      </c>
      <c r="AC139" s="9">
        <v>28</v>
      </c>
      <c r="AD139" s="9">
        <v>29</v>
      </c>
      <c r="AE139" s="9">
        <v>32</v>
      </c>
      <c r="AF139" s="9">
        <v>32</v>
      </c>
      <c r="AJ139" s="85">
        <f>VLOOKUP($C139,Hoja3!$C$5:$U$202,18,FALSE)</f>
        <v>17.799999999999997</v>
      </c>
      <c r="AK139" s="94">
        <f t="shared" si="24"/>
        <v>0</v>
      </c>
      <c r="AL139" s="92" t="str">
        <f t="shared" si="25"/>
        <v/>
      </c>
      <c r="AM139">
        <v>0</v>
      </c>
      <c r="AN139">
        <f t="shared" si="26"/>
        <v>0</v>
      </c>
      <c r="AO139" s="88" t="e">
        <f t="shared" si="27"/>
        <v>#DIV/0!</v>
      </c>
      <c r="AP139" s="93" t="str">
        <f t="shared" si="28"/>
        <v/>
      </c>
      <c r="AQ139" s="85">
        <f>VLOOKUP($C139,Hoja3!$C$5:$W$202,21,FALSE)</f>
        <v>9.6</v>
      </c>
      <c r="AR139" s="94">
        <f t="shared" si="29"/>
        <v>0</v>
      </c>
      <c r="AS139" s="92" t="str">
        <f t="shared" si="30"/>
        <v/>
      </c>
      <c r="AT139" s="85">
        <f>VLOOKUP($C139,Hoja3!$C$5:$AB$202,26,FALSE)</f>
        <v>8.1999999999999993</v>
      </c>
      <c r="AU139" s="94">
        <f t="shared" si="31"/>
        <v>0</v>
      </c>
      <c r="AV139" s="92" t="str">
        <f t="shared" si="32"/>
        <v/>
      </c>
      <c r="AW139" s="103" t="e">
        <f t="shared" si="33"/>
        <v>#DIV/0!</v>
      </c>
      <c r="AX139" s="86" t="e">
        <f t="shared" si="34"/>
        <v>#DIV/0!</v>
      </c>
      <c r="AY139" s="92" t="str">
        <f t="shared" si="35"/>
        <v/>
      </c>
    </row>
    <row r="140" spans="1:51" x14ac:dyDescent="0.25">
      <c r="A140">
        <v>112</v>
      </c>
      <c r="B140" t="s">
        <v>38</v>
      </c>
      <c r="C140" t="s">
        <v>308</v>
      </c>
      <c r="D140" t="s">
        <v>309</v>
      </c>
      <c r="E140">
        <v>250</v>
      </c>
      <c r="F140" t="s">
        <v>634</v>
      </c>
      <c r="G140" s="5">
        <v>46279.64</v>
      </c>
      <c r="H140" s="5">
        <v>9.9</v>
      </c>
      <c r="I140" s="6">
        <v>0.21</v>
      </c>
      <c r="J140" s="5">
        <v>374.1</v>
      </c>
      <c r="K140" s="7">
        <v>0.81</v>
      </c>
      <c r="L140" s="5">
        <v>0</v>
      </c>
      <c r="M140" s="6">
        <v>0</v>
      </c>
      <c r="N140" s="5">
        <v>0</v>
      </c>
      <c r="O140" s="6">
        <v>0</v>
      </c>
      <c r="P140" s="5">
        <v>0</v>
      </c>
      <c r="Q140" s="7">
        <v>0</v>
      </c>
      <c r="R140" s="5">
        <v>0</v>
      </c>
      <c r="S140" s="7">
        <v>0</v>
      </c>
      <c r="T140" s="8">
        <v>116</v>
      </c>
      <c r="U140" s="8">
        <v>99</v>
      </c>
      <c r="V140" s="8">
        <v>144</v>
      </c>
      <c r="W140" s="8">
        <v>149</v>
      </c>
      <c r="X140" s="8">
        <v>163</v>
      </c>
      <c r="Y140" s="8">
        <v>163</v>
      </c>
      <c r="Z140" s="9" t="s">
        <v>39</v>
      </c>
      <c r="AA140" s="9">
        <v>35</v>
      </c>
      <c r="AB140" s="9">
        <v>34</v>
      </c>
      <c r="AC140" s="9">
        <v>30</v>
      </c>
      <c r="AD140" s="9">
        <v>31</v>
      </c>
      <c r="AE140" s="9">
        <v>33</v>
      </c>
      <c r="AF140" s="9">
        <v>33</v>
      </c>
      <c r="AJ140" s="85">
        <f>VLOOKUP($C140,Hoja3!$C$5:$U$202,18,FALSE)</f>
        <v>22.8</v>
      </c>
      <c r="AK140" s="94">
        <f t="shared" si="24"/>
        <v>0</v>
      </c>
      <c r="AL140" s="92" t="str">
        <f t="shared" si="25"/>
        <v/>
      </c>
      <c r="AM140">
        <v>0</v>
      </c>
      <c r="AN140">
        <f t="shared" si="26"/>
        <v>0</v>
      </c>
      <c r="AO140" s="88" t="e">
        <f t="shared" si="27"/>
        <v>#DIV/0!</v>
      </c>
      <c r="AP140" s="93" t="str">
        <f t="shared" si="28"/>
        <v/>
      </c>
      <c r="AQ140" s="85">
        <f>VLOOKUP($C140,Hoja3!$C$5:$W$202,21,FALSE)</f>
        <v>9.6999999999999993</v>
      </c>
      <c r="AR140" s="94">
        <f t="shared" si="29"/>
        <v>0</v>
      </c>
      <c r="AS140" s="92" t="str">
        <f t="shared" si="30"/>
        <v/>
      </c>
      <c r="AT140" s="85">
        <f>VLOOKUP($C140,Hoja3!$C$5:$AB$202,26,FALSE)</f>
        <v>13.100000000000001</v>
      </c>
      <c r="AU140" s="94">
        <f t="shared" si="31"/>
        <v>0</v>
      </c>
      <c r="AV140" s="92" t="str">
        <f t="shared" si="32"/>
        <v/>
      </c>
      <c r="AW140" s="103" t="e">
        <f t="shared" si="33"/>
        <v>#DIV/0!</v>
      </c>
      <c r="AX140" s="86" t="e">
        <f t="shared" si="34"/>
        <v>#DIV/0!</v>
      </c>
      <c r="AY140" s="92" t="str">
        <f t="shared" si="35"/>
        <v/>
      </c>
    </row>
    <row r="141" spans="1:51" x14ac:dyDescent="0.25">
      <c r="A141">
        <v>121</v>
      </c>
      <c r="B141" t="s">
        <v>38</v>
      </c>
      <c r="C141" t="s">
        <v>310</v>
      </c>
      <c r="D141" t="s">
        <v>311</v>
      </c>
      <c r="E141">
        <v>250</v>
      </c>
      <c r="F141" t="s">
        <v>652</v>
      </c>
      <c r="G141" s="5">
        <v>1.73</v>
      </c>
      <c r="H141" s="5">
        <v>0</v>
      </c>
      <c r="I141" s="6">
        <v>0</v>
      </c>
      <c r="J141" s="5">
        <v>0</v>
      </c>
      <c r="K141" s="7">
        <v>0</v>
      </c>
      <c r="L141" s="5">
        <v>765.82529999999997</v>
      </c>
      <c r="M141" s="6">
        <v>0</v>
      </c>
      <c r="N141" s="5">
        <v>0</v>
      </c>
      <c r="O141" s="6">
        <v>0</v>
      </c>
      <c r="P141" s="5">
        <v>651.70140000000004</v>
      </c>
      <c r="Q141" s="7">
        <v>0</v>
      </c>
      <c r="R141" s="5">
        <v>620.19399999999996</v>
      </c>
      <c r="S141" s="7">
        <v>0</v>
      </c>
      <c r="T141" s="8">
        <v>184</v>
      </c>
      <c r="U141" s="8">
        <v>184</v>
      </c>
      <c r="V141" s="8">
        <v>172</v>
      </c>
      <c r="W141" s="8">
        <v>172</v>
      </c>
      <c r="X141" s="8">
        <v>172</v>
      </c>
      <c r="Y141" s="8">
        <v>172</v>
      </c>
      <c r="Z141" s="9" t="s">
        <v>39</v>
      </c>
      <c r="AA141" s="9">
        <v>40</v>
      </c>
      <c r="AB141" s="9">
        <v>40</v>
      </c>
      <c r="AC141" s="9">
        <v>34</v>
      </c>
      <c r="AD141" s="9">
        <v>34</v>
      </c>
      <c r="AE141" s="9">
        <v>34</v>
      </c>
      <c r="AF141" s="9">
        <v>34</v>
      </c>
      <c r="AJ141" s="85">
        <f>VLOOKUP($C141,Hoja3!$C$5:$U$202,18,FALSE)</f>
        <v>5.6129999999999995</v>
      </c>
      <c r="AK141" s="94">
        <f t="shared" si="24"/>
        <v>36.579999581999999</v>
      </c>
      <c r="AL141" s="92">
        <f t="shared" si="25"/>
        <v>0</v>
      </c>
      <c r="AM141" t="s">
        <v>478</v>
      </c>
      <c r="AN141">
        <f t="shared" si="26"/>
        <v>0</v>
      </c>
      <c r="AO141" s="88">
        <f t="shared" si="27"/>
        <v>0</v>
      </c>
      <c r="AP141" s="93" t="str">
        <f t="shared" si="28"/>
        <v/>
      </c>
      <c r="AQ141" s="85">
        <f>VLOOKUP($C141,Hoja3!$C$5:$W$202,21,FALSE)</f>
        <v>2.6030000000000002</v>
      </c>
      <c r="AR141" s="94">
        <f t="shared" si="29"/>
        <v>16.963787442000001</v>
      </c>
      <c r="AS141" s="92">
        <f t="shared" si="30"/>
        <v>0</v>
      </c>
      <c r="AT141" s="85">
        <f>VLOOKUP($C141,Hoja3!$C$5:$AB$202,26,FALSE)</f>
        <v>3.01</v>
      </c>
      <c r="AU141" s="94">
        <f t="shared" si="31"/>
        <v>19.616212140000002</v>
      </c>
      <c r="AV141" s="92">
        <f t="shared" si="32"/>
        <v>0</v>
      </c>
      <c r="AW141" s="103">
        <f t="shared" si="33"/>
        <v>5.6129999999999995</v>
      </c>
      <c r="AX141" s="86">
        <f t="shared" si="34"/>
        <v>36.579999581999999</v>
      </c>
      <c r="AY141" s="92">
        <f t="shared" si="35"/>
        <v>0</v>
      </c>
    </row>
    <row r="142" spans="1:51" x14ac:dyDescent="0.25">
      <c r="A142">
        <v>145</v>
      </c>
      <c r="B142" t="s">
        <v>45</v>
      </c>
      <c r="C142" t="s">
        <v>312</v>
      </c>
      <c r="D142" t="s">
        <v>313</v>
      </c>
      <c r="E142">
        <v>250</v>
      </c>
      <c r="F142" t="s">
        <v>650</v>
      </c>
      <c r="G142" s="5">
        <v>19203</v>
      </c>
      <c r="H142" s="5">
        <v>0</v>
      </c>
      <c r="I142" s="6">
        <v>0</v>
      </c>
      <c r="J142" s="5">
        <v>0.62</v>
      </c>
      <c r="K142" s="7">
        <v>0</v>
      </c>
      <c r="L142" s="5">
        <v>17940.689999999999</v>
      </c>
      <c r="M142" s="6">
        <v>0</v>
      </c>
      <c r="N142" s="5">
        <v>1710.654</v>
      </c>
      <c r="O142" s="6">
        <v>0</v>
      </c>
      <c r="P142" s="5">
        <v>18333.169999999998</v>
      </c>
      <c r="Q142" s="7">
        <v>0</v>
      </c>
      <c r="R142" s="5">
        <v>17852.75</v>
      </c>
      <c r="S142" s="7">
        <v>0</v>
      </c>
      <c r="T142" s="8">
        <v>185</v>
      </c>
      <c r="U142" s="8">
        <v>185</v>
      </c>
      <c r="V142" s="8">
        <v>173</v>
      </c>
      <c r="W142" s="8">
        <v>173</v>
      </c>
      <c r="X142" s="8">
        <v>173</v>
      </c>
      <c r="Y142" s="8">
        <v>173</v>
      </c>
      <c r="Z142" s="9" t="s">
        <v>39</v>
      </c>
      <c r="AA142" s="9">
        <v>41</v>
      </c>
      <c r="AB142" s="9">
        <v>41</v>
      </c>
      <c r="AC142" s="9">
        <v>35</v>
      </c>
      <c r="AD142" s="9">
        <v>35</v>
      </c>
      <c r="AE142" s="9">
        <v>35</v>
      </c>
      <c r="AF142" s="9">
        <v>35</v>
      </c>
      <c r="AJ142" s="85">
        <f>VLOOKUP($C142,Hoja3!$C$5:$U$202,18,FALSE)</f>
        <v>6.35</v>
      </c>
      <c r="AK142" s="94">
        <f t="shared" si="24"/>
        <v>1164.1562949999998</v>
      </c>
      <c r="AL142" s="92">
        <f t="shared" si="25"/>
        <v>0</v>
      </c>
      <c r="AM142" t="s">
        <v>478</v>
      </c>
      <c r="AN142">
        <f t="shared" si="26"/>
        <v>0</v>
      </c>
      <c r="AO142" s="88">
        <f t="shared" si="27"/>
        <v>0</v>
      </c>
      <c r="AP142" s="93" t="str">
        <f t="shared" si="28"/>
        <v/>
      </c>
      <c r="AQ142" s="85">
        <f>VLOOKUP($C142,Hoja3!$C$5:$W$202,21,FALSE)</f>
        <v>2.2799999999999998</v>
      </c>
      <c r="AR142" s="94">
        <f t="shared" si="29"/>
        <v>417.99627599999991</v>
      </c>
      <c r="AS142" s="92">
        <f t="shared" si="30"/>
        <v>0</v>
      </c>
      <c r="AT142" s="85">
        <f>VLOOKUP($C142,Hoja3!$C$5:$AB$202,26,FALSE)</f>
        <v>4.07</v>
      </c>
      <c r="AU142" s="94">
        <f t="shared" si="31"/>
        <v>746.16001900000003</v>
      </c>
      <c r="AV142" s="92">
        <f t="shared" si="32"/>
        <v>0</v>
      </c>
      <c r="AW142" s="103">
        <f t="shared" si="33"/>
        <v>6.3499999999999988</v>
      </c>
      <c r="AX142" s="86">
        <f t="shared" si="34"/>
        <v>1164.1562949999998</v>
      </c>
      <c r="AY142" s="92">
        <f t="shared" si="35"/>
        <v>0</v>
      </c>
    </row>
    <row r="143" spans="1:51" x14ac:dyDescent="0.25">
      <c r="A143">
        <v>147</v>
      </c>
      <c r="B143" t="s">
        <v>45</v>
      </c>
      <c r="C143" t="s">
        <v>314</v>
      </c>
      <c r="D143" t="s">
        <v>315</v>
      </c>
      <c r="E143">
        <v>250</v>
      </c>
      <c r="F143" t="s">
        <v>691</v>
      </c>
      <c r="G143" s="5">
        <v>2797</v>
      </c>
      <c r="H143" s="5">
        <v>0</v>
      </c>
      <c r="I143" s="6">
        <v>0</v>
      </c>
      <c r="J143" s="5">
        <v>0</v>
      </c>
      <c r="K143" s="7">
        <v>0</v>
      </c>
      <c r="L143" s="5">
        <v>0</v>
      </c>
      <c r="M143" s="6">
        <v>0</v>
      </c>
      <c r="N143" s="5">
        <v>0</v>
      </c>
      <c r="O143" s="6">
        <v>0</v>
      </c>
      <c r="P143" s="5">
        <v>0</v>
      </c>
      <c r="Q143" s="7">
        <v>0</v>
      </c>
      <c r="R143" s="5">
        <v>0</v>
      </c>
      <c r="S143" s="7">
        <v>0</v>
      </c>
      <c r="T143" s="8">
        <v>186</v>
      </c>
      <c r="U143" s="8">
        <v>186</v>
      </c>
      <c r="V143" s="8">
        <v>174</v>
      </c>
      <c r="W143" s="8">
        <v>174</v>
      </c>
      <c r="X143" s="8">
        <v>174</v>
      </c>
      <c r="Y143" s="8">
        <v>174</v>
      </c>
      <c r="Z143" s="9" t="s">
        <v>39</v>
      </c>
      <c r="AA143" s="9">
        <v>42</v>
      </c>
      <c r="AB143" s="9">
        <v>42</v>
      </c>
      <c r="AC143" s="9">
        <v>36</v>
      </c>
      <c r="AD143" s="9">
        <v>36</v>
      </c>
      <c r="AE143" s="9">
        <v>36</v>
      </c>
      <c r="AF143" s="9">
        <v>36</v>
      </c>
      <c r="AJ143" s="85" t="e">
        <f>VLOOKUP($C143,Hoja3!$C$5:$U$202,18,FALSE)</f>
        <v>#N/A</v>
      </c>
      <c r="AK143" s="94">
        <f t="shared" si="24"/>
        <v>0</v>
      </c>
      <c r="AL143" s="92" t="str">
        <f t="shared" si="25"/>
        <v/>
      </c>
      <c r="AM143" t="s">
        <v>478</v>
      </c>
      <c r="AN143">
        <f t="shared" si="26"/>
        <v>0</v>
      </c>
      <c r="AO143" s="88" t="e">
        <f t="shared" si="27"/>
        <v>#DIV/0!</v>
      </c>
      <c r="AP143" s="93" t="str">
        <f t="shared" si="28"/>
        <v/>
      </c>
      <c r="AQ143" s="85" t="e">
        <f>VLOOKUP($C143,Hoja3!$C$5:$W$202,21,FALSE)</f>
        <v>#N/A</v>
      </c>
      <c r="AR143" s="94">
        <f t="shared" si="29"/>
        <v>0</v>
      </c>
      <c r="AS143" s="92" t="str">
        <f t="shared" si="30"/>
        <v/>
      </c>
      <c r="AT143" s="85" t="e">
        <f>VLOOKUP($C143,Hoja3!$C$5:$AB$202,26,FALSE)</f>
        <v>#N/A</v>
      </c>
      <c r="AU143" s="94">
        <f t="shared" si="31"/>
        <v>0</v>
      </c>
      <c r="AV143" s="92" t="str">
        <f t="shared" si="32"/>
        <v/>
      </c>
      <c r="AW143" s="103" t="e">
        <f t="shared" si="33"/>
        <v>#DIV/0!</v>
      </c>
      <c r="AX143" s="86" t="e">
        <f t="shared" si="34"/>
        <v>#DIV/0!</v>
      </c>
      <c r="AY143" s="92" t="str">
        <f t="shared" si="35"/>
        <v/>
      </c>
    </row>
    <row r="144" spans="1:51" x14ac:dyDescent="0.25">
      <c r="A144">
        <v>148</v>
      </c>
      <c r="B144" t="s">
        <v>45</v>
      </c>
      <c r="C144" t="s">
        <v>316</v>
      </c>
      <c r="D144" t="s">
        <v>317</v>
      </c>
      <c r="E144">
        <v>250</v>
      </c>
      <c r="F144" t="s">
        <v>656</v>
      </c>
      <c r="G144" s="5">
        <v>28590</v>
      </c>
      <c r="H144" s="5">
        <v>0</v>
      </c>
      <c r="I144" s="6">
        <v>0</v>
      </c>
      <c r="J144" s="5">
        <v>0</v>
      </c>
      <c r="K144" s="7">
        <v>0</v>
      </c>
      <c r="L144" s="5">
        <v>39936.04</v>
      </c>
      <c r="M144" s="6">
        <v>0</v>
      </c>
      <c r="N144" s="5">
        <v>5117.3329999999996</v>
      </c>
      <c r="O144" s="6">
        <v>0</v>
      </c>
      <c r="P144" s="5">
        <v>40264.99</v>
      </c>
      <c r="Q144" s="7">
        <v>0</v>
      </c>
      <c r="R144" s="5">
        <v>39161.26</v>
      </c>
      <c r="S144" s="7">
        <v>0</v>
      </c>
      <c r="T144" s="8">
        <v>187</v>
      </c>
      <c r="U144" s="8">
        <v>187</v>
      </c>
      <c r="V144" s="8">
        <v>175</v>
      </c>
      <c r="W144" s="8">
        <v>175</v>
      </c>
      <c r="X144" s="8">
        <v>175</v>
      </c>
      <c r="Y144" s="8">
        <v>175</v>
      </c>
      <c r="Z144" s="9" t="s">
        <v>39</v>
      </c>
      <c r="AA144" s="9">
        <v>43</v>
      </c>
      <c r="AB144" s="9">
        <v>43</v>
      </c>
      <c r="AC144" s="9">
        <v>37</v>
      </c>
      <c r="AD144" s="9">
        <v>37</v>
      </c>
      <c r="AE144" s="9">
        <v>37</v>
      </c>
      <c r="AF144" s="9">
        <v>37</v>
      </c>
      <c r="AJ144" s="85">
        <f>VLOOKUP($C144,Hoja3!$C$5:$U$202,18,FALSE)</f>
        <v>17.899310986964622</v>
      </c>
      <c r="AK144" s="94">
        <f t="shared" si="24"/>
        <v>7207.1557789702065</v>
      </c>
      <c r="AL144" s="92">
        <f t="shared" si="25"/>
        <v>0</v>
      </c>
      <c r="AM144" t="s">
        <v>478</v>
      </c>
      <c r="AN144">
        <f t="shared" si="26"/>
        <v>0</v>
      </c>
      <c r="AO144" s="88">
        <f t="shared" si="27"/>
        <v>0</v>
      </c>
      <c r="AP144" s="93" t="str">
        <f t="shared" si="28"/>
        <v/>
      </c>
      <c r="AQ144" s="85">
        <f>VLOOKUP($C144,Hoja3!$C$5:$W$202,21,FALSE)</f>
        <v>4.8467039106145249</v>
      </c>
      <c r="AR144" s="94">
        <f t="shared" si="29"/>
        <v>1951.5248449385472</v>
      </c>
      <c r="AS144" s="92">
        <f t="shared" si="30"/>
        <v>0</v>
      </c>
      <c r="AT144" s="85">
        <f>VLOOKUP($C144,Hoja3!$C$5:$AB$202,26,FALSE)</f>
        <v>13.052607076350096</v>
      </c>
      <c r="AU144" s="94">
        <f t="shared" si="31"/>
        <v>5255.6309340316584</v>
      </c>
      <c r="AV144" s="92">
        <f t="shared" si="32"/>
        <v>0</v>
      </c>
      <c r="AW144" s="103">
        <f t="shared" si="33"/>
        <v>17.899310986964622</v>
      </c>
      <c r="AX144" s="86">
        <f t="shared" si="34"/>
        <v>7207.1557789702065</v>
      </c>
      <c r="AY144" s="92">
        <f t="shared" si="35"/>
        <v>0</v>
      </c>
    </row>
    <row r="145" spans="1:51" x14ac:dyDescent="0.25">
      <c r="A145">
        <v>128</v>
      </c>
      <c r="B145" t="s">
        <v>42</v>
      </c>
      <c r="C145" t="s">
        <v>318</v>
      </c>
      <c r="D145" t="s">
        <v>319</v>
      </c>
      <c r="E145">
        <v>250</v>
      </c>
      <c r="F145" t="s">
        <v>659</v>
      </c>
      <c r="G145" s="5">
        <v>22004154</v>
      </c>
      <c r="J145" s="5"/>
      <c r="L145" s="5">
        <v>15103640</v>
      </c>
      <c r="M145" s="6">
        <v>0</v>
      </c>
      <c r="N145" s="5">
        <v>2522700</v>
      </c>
      <c r="O145" s="6">
        <v>0</v>
      </c>
      <c r="P145" s="5">
        <v>14586740</v>
      </c>
      <c r="Q145" s="7">
        <v>0</v>
      </c>
      <c r="R145" s="5">
        <v>14635600</v>
      </c>
      <c r="S145" s="7">
        <v>0</v>
      </c>
      <c r="T145" s="8">
        <v>205</v>
      </c>
      <c r="U145" s="8">
        <v>205</v>
      </c>
      <c r="V145" s="8">
        <v>189</v>
      </c>
      <c r="W145" s="8">
        <v>189</v>
      </c>
      <c r="X145" s="8">
        <v>189</v>
      </c>
      <c r="Y145" s="8">
        <v>189</v>
      </c>
      <c r="Z145" s="9" t="s">
        <v>39</v>
      </c>
      <c r="AA145" s="9">
        <v>45</v>
      </c>
      <c r="AB145" s="9">
        <v>45</v>
      </c>
      <c r="AC145" s="9">
        <v>38</v>
      </c>
      <c r="AD145" s="9">
        <v>38</v>
      </c>
      <c r="AE145" s="9">
        <v>38</v>
      </c>
      <c r="AF145" s="9">
        <v>38</v>
      </c>
      <c r="AJ145" s="85">
        <f>VLOOKUP($C145,Hoja3!$C$5:$U$202,18,FALSE)</f>
        <v>19.915999999999997</v>
      </c>
      <c r="AK145" s="94">
        <f t="shared" si="24"/>
        <v>2905095.1383999996</v>
      </c>
      <c r="AL145" s="92">
        <f t="shared" si="25"/>
        <v>0</v>
      </c>
      <c r="AM145" t="s">
        <v>478</v>
      </c>
      <c r="AN145">
        <f t="shared" si="26"/>
        <v>0</v>
      </c>
      <c r="AO145" s="88">
        <f t="shared" si="27"/>
        <v>0</v>
      </c>
      <c r="AP145" s="93" t="str">
        <f t="shared" si="28"/>
        <v/>
      </c>
      <c r="AQ145" s="85">
        <f>VLOOKUP($C145,Hoja3!$C$5:$W$202,21,FALSE)</f>
        <v>8.5719999999999992</v>
      </c>
      <c r="AR145" s="94">
        <f t="shared" si="29"/>
        <v>1250375.3527999998</v>
      </c>
      <c r="AS145" s="92">
        <f t="shared" si="30"/>
        <v>0</v>
      </c>
      <c r="AT145" s="85">
        <f>VLOOKUP($C145,Hoja3!$C$5:$AB$202,26,FALSE)</f>
        <v>11.343999999999999</v>
      </c>
      <c r="AU145" s="94">
        <f t="shared" si="31"/>
        <v>1654719.7856000001</v>
      </c>
      <c r="AV145" s="92">
        <f t="shared" si="32"/>
        <v>0</v>
      </c>
      <c r="AW145" s="103">
        <f t="shared" si="33"/>
        <v>19.915999999999997</v>
      </c>
      <c r="AX145" s="86">
        <f t="shared" si="34"/>
        <v>2905095.1383999996</v>
      </c>
      <c r="AY145" s="92">
        <f t="shared" si="35"/>
        <v>0</v>
      </c>
    </row>
    <row r="146" spans="1:51" x14ac:dyDescent="0.25">
      <c r="A146">
        <v>110</v>
      </c>
      <c r="B146" t="s">
        <v>38</v>
      </c>
      <c r="C146" t="s">
        <v>320</v>
      </c>
      <c r="D146" t="s">
        <v>321</v>
      </c>
      <c r="E146">
        <v>250</v>
      </c>
      <c r="F146" t="s">
        <v>983</v>
      </c>
      <c r="G146" s="5">
        <v>423.65</v>
      </c>
      <c r="H146" s="5">
        <v>3.5</v>
      </c>
      <c r="I146" s="6">
        <v>8.23</v>
      </c>
      <c r="J146" s="5">
        <v>108.45</v>
      </c>
      <c r="K146" s="7">
        <v>25.64</v>
      </c>
      <c r="L146" s="5"/>
      <c r="M146" s="6"/>
      <c r="N146" s="5"/>
      <c r="O146" s="6"/>
      <c r="P146" s="5"/>
      <c r="Q146" s="7"/>
      <c r="R146" s="5"/>
      <c r="S146" s="7"/>
      <c r="T146" s="8">
        <v>12</v>
      </c>
      <c r="U146" s="8">
        <v>6</v>
      </c>
      <c r="V146" s="8">
        <v>190</v>
      </c>
      <c r="W146" s="8">
        <v>190</v>
      </c>
      <c r="X146" s="8">
        <v>190</v>
      </c>
      <c r="Y146" s="8">
        <v>190</v>
      </c>
      <c r="Z146" s="9" t="s">
        <v>39</v>
      </c>
      <c r="AA146" s="9">
        <v>7</v>
      </c>
      <c r="AB146" s="9">
        <v>3</v>
      </c>
      <c r="AC146" s="9">
        <v>39</v>
      </c>
      <c r="AD146" s="9">
        <v>39</v>
      </c>
      <c r="AE146" s="9">
        <v>39</v>
      </c>
      <c r="AF146" s="9">
        <v>39</v>
      </c>
      <c r="AJ146" s="85" t="e">
        <f>VLOOKUP($C146,Hoja3!$C$5:$U$202,18,FALSE)</f>
        <v>#N/A</v>
      </c>
      <c r="AK146" s="94">
        <f t="shared" si="24"/>
        <v>0</v>
      </c>
      <c r="AL146" s="92" t="str">
        <f t="shared" si="25"/>
        <v/>
      </c>
      <c r="AM146" t="s">
        <v>478</v>
      </c>
      <c r="AN146">
        <f t="shared" si="26"/>
        <v>0</v>
      </c>
      <c r="AO146" s="88" t="e">
        <f t="shared" si="27"/>
        <v>#DIV/0!</v>
      </c>
      <c r="AP146" s="93" t="str">
        <f t="shared" si="28"/>
        <v/>
      </c>
      <c r="AQ146" s="85" t="e">
        <f>VLOOKUP($C146,Hoja3!$C$5:$W$202,21,FALSE)</f>
        <v>#N/A</v>
      </c>
      <c r="AR146" s="94">
        <f t="shared" si="29"/>
        <v>0</v>
      </c>
      <c r="AS146" s="92" t="str">
        <f t="shared" si="30"/>
        <v/>
      </c>
      <c r="AT146" s="85" t="e">
        <f>VLOOKUP($C146,Hoja3!$C$5:$AB$202,26,FALSE)</f>
        <v>#N/A</v>
      </c>
      <c r="AU146" s="94">
        <f t="shared" si="31"/>
        <v>0</v>
      </c>
      <c r="AV146" s="92" t="str">
        <f t="shared" si="32"/>
        <v/>
      </c>
      <c r="AW146" s="103" t="e">
        <f t="shared" si="33"/>
        <v>#DIV/0!</v>
      </c>
      <c r="AX146" s="86" t="e">
        <f t="shared" si="34"/>
        <v>#DIV/0!</v>
      </c>
      <c r="AY146" s="92" t="str">
        <f t="shared" si="35"/>
        <v/>
      </c>
    </row>
    <row r="147" spans="1:51" x14ac:dyDescent="0.25">
      <c r="A147">
        <v>105</v>
      </c>
      <c r="B147" t="s">
        <v>38</v>
      </c>
      <c r="C147" t="s">
        <v>322</v>
      </c>
      <c r="D147" t="s">
        <v>323</v>
      </c>
      <c r="E147">
        <v>250</v>
      </c>
      <c r="F147" t="e">
        <v>#N/A</v>
      </c>
      <c r="G147" s="5">
        <v>20.22</v>
      </c>
      <c r="H147" s="5">
        <v>0.2</v>
      </c>
      <c r="I147" s="6">
        <v>7.5</v>
      </c>
      <c r="J147" s="5">
        <v>4.93</v>
      </c>
      <c r="K147" s="7">
        <v>24.66</v>
      </c>
      <c r="L147" s="5"/>
      <c r="M147" s="6"/>
      <c r="N147" s="5"/>
      <c r="O147" s="6"/>
      <c r="P147" s="5"/>
      <c r="Q147" s="7"/>
      <c r="R147" s="5"/>
      <c r="S147" s="7"/>
      <c r="T147" s="8">
        <v>13</v>
      </c>
      <c r="U147" s="8">
        <v>7</v>
      </c>
      <c r="V147" s="8">
        <v>191</v>
      </c>
      <c r="W147" s="8">
        <v>191</v>
      </c>
      <c r="X147" s="8">
        <v>191</v>
      </c>
      <c r="Y147" s="8">
        <v>191</v>
      </c>
      <c r="Z147" s="9" t="s">
        <v>39</v>
      </c>
      <c r="AA147" s="9">
        <v>8</v>
      </c>
      <c r="AB147" s="9">
        <v>4</v>
      </c>
      <c r="AC147" s="9">
        <v>40</v>
      </c>
      <c r="AD147" s="9">
        <v>40</v>
      </c>
      <c r="AE147" s="9">
        <v>40</v>
      </c>
      <c r="AF147" s="9">
        <v>40</v>
      </c>
      <c r="AJ147" s="85" t="e">
        <f>VLOOKUP($C147,Hoja3!$C$5:$U$202,18,FALSE)</f>
        <v>#N/A</v>
      </c>
      <c r="AK147" s="94">
        <f t="shared" si="24"/>
        <v>0</v>
      </c>
      <c r="AL147" s="92" t="str">
        <f t="shared" si="25"/>
        <v/>
      </c>
      <c r="AM147" t="s">
        <v>478</v>
      </c>
      <c r="AN147">
        <f t="shared" si="26"/>
        <v>0</v>
      </c>
      <c r="AO147" s="88" t="e">
        <f t="shared" si="27"/>
        <v>#DIV/0!</v>
      </c>
      <c r="AP147" s="93" t="str">
        <f t="shared" si="28"/>
        <v/>
      </c>
      <c r="AQ147" s="85" t="e">
        <f>VLOOKUP($C147,Hoja3!$C$5:$W$202,21,FALSE)</f>
        <v>#N/A</v>
      </c>
      <c r="AR147" s="94">
        <f t="shared" si="29"/>
        <v>0</v>
      </c>
      <c r="AS147" s="92" t="str">
        <f t="shared" si="30"/>
        <v/>
      </c>
      <c r="AT147" s="85" t="e">
        <f>VLOOKUP($C147,Hoja3!$C$5:$AB$202,26,FALSE)</f>
        <v>#N/A</v>
      </c>
      <c r="AU147" s="94">
        <f t="shared" si="31"/>
        <v>0</v>
      </c>
      <c r="AV147" s="92" t="str">
        <f t="shared" si="32"/>
        <v/>
      </c>
      <c r="AW147" s="103" t="e">
        <f t="shared" si="33"/>
        <v>#DIV/0!</v>
      </c>
      <c r="AX147" s="86" t="e">
        <f t="shared" si="34"/>
        <v>#DIV/0!</v>
      </c>
      <c r="AY147" s="92" t="str">
        <f t="shared" si="35"/>
        <v/>
      </c>
    </row>
    <row r="148" spans="1:51" x14ac:dyDescent="0.25">
      <c r="A148">
        <v>116</v>
      </c>
      <c r="B148" t="s">
        <v>38</v>
      </c>
      <c r="C148" t="s">
        <v>324</v>
      </c>
      <c r="D148" t="s">
        <v>325</v>
      </c>
      <c r="E148">
        <v>250</v>
      </c>
      <c r="F148" t="s">
        <v>930</v>
      </c>
      <c r="G148" s="5">
        <v>19837.509999999998</v>
      </c>
      <c r="H148" s="5">
        <v>196.4</v>
      </c>
      <c r="I148" s="6">
        <v>9.9</v>
      </c>
      <c r="J148" s="5">
        <v>3795.17</v>
      </c>
      <c r="K148" s="7">
        <v>19.13</v>
      </c>
      <c r="L148" s="5"/>
      <c r="M148" s="6"/>
      <c r="N148" s="5"/>
      <c r="O148" s="6"/>
      <c r="P148" s="5"/>
      <c r="Q148" s="7"/>
      <c r="R148" s="5"/>
      <c r="S148" s="7"/>
      <c r="T148" s="8">
        <v>10</v>
      </c>
      <c r="U148" s="8">
        <v>10</v>
      </c>
      <c r="V148" s="8">
        <v>192</v>
      </c>
      <c r="W148" s="8">
        <v>192</v>
      </c>
      <c r="X148" s="8">
        <v>192</v>
      </c>
      <c r="Y148" s="8">
        <v>192</v>
      </c>
      <c r="Z148" s="9" t="s">
        <v>39</v>
      </c>
      <c r="AA148" s="9">
        <v>5</v>
      </c>
      <c r="AB148" s="9">
        <v>6</v>
      </c>
      <c r="AC148" s="9">
        <v>41</v>
      </c>
      <c r="AD148" s="9">
        <v>41</v>
      </c>
      <c r="AE148" s="9">
        <v>41</v>
      </c>
      <c r="AF148" s="9">
        <v>41</v>
      </c>
      <c r="AJ148" s="85" t="e">
        <f>VLOOKUP($C148,Hoja3!$C$5:$U$202,18,FALSE)</f>
        <v>#N/A</v>
      </c>
      <c r="AK148" s="94">
        <f t="shared" si="24"/>
        <v>0</v>
      </c>
      <c r="AL148" s="92" t="str">
        <f t="shared" si="25"/>
        <v/>
      </c>
      <c r="AM148" t="s">
        <v>478</v>
      </c>
      <c r="AN148">
        <f t="shared" si="26"/>
        <v>0</v>
      </c>
      <c r="AO148" s="88" t="e">
        <f t="shared" si="27"/>
        <v>#DIV/0!</v>
      </c>
      <c r="AP148" s="93" t="str">
        <f t="shared" si="28"/>
        <v/>
      </c>
      <c r="AQ148" s="85" t="e">
        <f>VLOOKUP($C148,Hoja3!$C$5:$W$202,21,FALSE)</f>
        <v>#N/A</v>
      </c>
      <c r="AR148" s="94">
        <f t="shared" si="29"/>
        <v>0</v>
      </c>
      <c r="AS148" s="92" t="str">
        <f t="shared" si="30"/>
        <v/>
      </c>
      <c r="AT148" s="85" t="e">
        <f>VLOOKUP($C148,Hoja3!$C$5:$AB$202,26,FALSE)</f>
        <v>#N/A</v>
      </c>
      <c r="AU148" s="94">
        <f t="shared" si="31"/>
        <v>0</v>
      </c>
      <c r="AV148" s="92" t="str">
        <f t="shared" si="32"/>
        <v/>
      </c>
      <c r="AW148" s="103" t="e">
        <f t="shared" si="33"/>
        <v>#DIV/0!</v>
      </c>
      <c r="AX148" s="86" t="e">
        <f t="shared" si="34"/>
        <v>#DIV/0!</v>
      </c>
      <c r="AY148" s="92" t="str">
        <f t="shared" si="35"/>
        <v/>
      </c>
    </row>
    <row r="149" spans="1:51" x14ac:dyDescent="0.25">
      <c r="A149">
        <v>119</v>
      </c>
      <c r="B149" t="s">
        <v>38</v>
      </c>
      <c r="C149" t="s">
        <v>326</v>
      </c>
      <c r="D149" t="s">
        <v>327</v>
      </c>
      <c r="E149">
        <v>250</v>
      </c>
      <c r="F149" t="s">
        <v>931</v>
      </c>
      <c r="G149" s="5">
        <v>21051.58</v>
      </c>
      <c r="H149" s="5">
        <v>92</v>
      </c>
      <c r="I149" s="6">
        <v>4.37</v>
      </c>
      <c r="J149" s="5">
        <v>3044.77</v>
      </c>
      <c r="K149" s="7">
        <v>14.46</v>
      </c>
      <c r="L149" s="5"/>
      <c r="M149" s="6"/>
      <c r="N149" s="5"/>
      <c r="O149" s="6"/>
      <c r="P149" s="5"/>
      <c r="Q149" s="7"/>
      <c r="R149" s="5"/>
      <c r="S149" s="7"/>
      <c r="T149" s="8">
        <v>21</v>
      </c>
      <c r="U149" s="8">
        <v>15</v>
      </c>
      <c r="V149" s="8">
        <v>193</v>
      </c>
      <c r="W149" s="8">
        <v>193</v>
      </c>
      <c r="X149" s="8">
        <v>193</v>
      </c>
      <c r="Y149" s="8">
        <v>193</v>
      </c>
      <c r="Z149" s="9" t="s">
        <v>39</v>
      </c>
      <c r="AA149" s="9">
        <v>12</v>
      </c>
      <c r="AB149" s="9">
        <v>10</v>
      </c>
      <c r="AC149" s="9">
        <v>42</v>
      </c>
      <c r="AD149" s="9">
        <v>42</v>
      </c>
      <c r="AE149" s="9">
        <v>42</v>
      </c>
      <c r="AF149" s="9">
        <v>42</v>
      </c>
      <c r="AJ149" s="85" t="e">
        <f>VLOOKUP($C149,Hoja3!$C$5:$U$202,18,FALSE)</f>
        <v>#N/A</v>
      </c>
      <c r="AK149" s="94">
        <f t="shared" si="24"/>
        <v>0</v>
      </c>
      <c r="AL149" s="92" t="str">
        <f t="shared" si="25"/>
        <v/>
      </c>
      <c r="AM149" t="s">
        <v>478</v>
      </c>
      <c r="AN149">
        <f t="shared" si="26"/>
        <v>0</v>
      </c>
      <c r="AO149" s="88" t="e">
        <f t="shared" si="27"/>
        <v>#DIV/0!</v>
      </c>
      <c r="AP149" s="93" t="str">
        <f t="shared" si="28"/>
        <v/>
      </c>
      <c r="AQ149" s="85" t="e">
        <f>VLOOKUP($C149,Hoja3!$C$5:$W$202,21,FALSE)</f>
        <v>#N/A</v>
      </c>
      <c r="AR149" s="94">
        <f t="shared" si="29"/>
        <v>0</v>
      </c>
      <c r="AS149" s="92" t="str">
        <f t="shared" si="30"/>
        <v/>
      </c>
      <c r="AT149" s="85" t="e">
        <f>VLOOKUP($C149,Hoja3!$C$5:$AB$202,26,FALSE)</f>
        <v>#N/A</v>
      </c>
      <c r="AU149" s="94">
        <f t="shared" si="31"/>
        <v>0</v>
      </c>
      <c r="AV149" s="92" t="str">
        <f t="shared" si="32"/>
        <v/>
      </c>
      <c r="AW149" s="103" t="e">
        <f t="shared" si="33"/>
        <v>#DIV/0!</v>
      </c>
      <c r="AX149" s="86" t="e">
        <f t="shared" si="34"/>
        <v>#DIV/0!</v>
      </c>
      <c r="AY149" s="92" t="str">
        <f t="shared" si="35"/>
        <v/>
      </c>
    </row>
    <row r="150" spans="1:51" x14ac:dyDescent="0.25">
      <c r="A150">
        <v>111</v>
      </c>
      <c r="B150" t="s">
        <v>38</v>
      </c>
      <c r="C150" t="s">
        <v>328</v>
      </c>
      <c r="D150" t="s">
        <v>329</v>
      </c>
      <c r="E150">
        <v>250</v>
      </c>
      <c r="F150" t="s">
        <v>929</v>
      </c>
      <c r="G150" s="5">
        <v>3602.91</v>
      </c>
      <c r="H150" s="5">
        <v>1.4</v>
      </c>
      <c r="I150" s="6">
        <v>0.4</v>
      </c>
      <c r="J150" s="5">
        <v>57.66</v>
      </c>
      <c r="K150" s="7">
        <v>1.6</v>
      </c>
      <c r="L150" s="5"/>
      <c r="M150" s="6"/>
      <c r="N150" s="5"/>
      <c r="O150" s="6"/>
      <c r="P150" s="5"/>
      <c r="Q150" s="7"/>
      <c r="R150" s="5"/>
      <c r="S150" s="7"/>
      <c r="T150" s="8">
        <v>95</v>
      </c>
      <c r="U150" s="8">
        <v>81</v>
      </c>
      <c r="V150" s="8">
        <v>197</v>
      </c>
      <c r="W150" s="8">
        <v>197</v>
      </c>
      <c r="X150" s="8">
        <v>197</v>
      </c>
      <c r="Y150" s="8">
        <v>197</v>
      </c>
      <c r="Z150" s="9" t="s">
        <v>39</v>
      </c>
      <c r="AA150" s="9">
        <v>33</v>
      </c>
      <c r="AB150" s="9">
        <v>30</v>
      </c>
      <c r="AC150" s="9">
        <v>43</v>
      </c>
      <c r="AD150" s="9">
        <v>43</v>
      </c>
      <c r="AE150" s="9">
        <v>43</v>
      </c>
      <c r="AF150" s="9">
        <v>43</v>
      </c>
      <c r="AJ150" s="85" t="e">
        <f>VLOOKUP($C150,Hoja3!$C$5:$U$202,18,FALSE)</f>
        <v>#N/A</v>
      </c>
      <c r="AK150" s="94">
        <f t="shared" si="24"/>
        <v>0</v>
      </c>
      <c r="AL150" s="92" t="str">
        <f t="shared" si="25"/>
        <v/>
      </c>
      <c r="AM150">
        <v>0</v>
      </c>
      <c r="AN150">
        <f t="shared" si="26"/>
        <v>0</v>
      </c>
      <c r="AO150" s="88" t="e">
        <f t="shared" si="27"/>
        <v>#DIV/0!</v>
      </c>
      <c r="AP150" s="93" t="str">
        <f t="shared" si="28"/>
        <v/>
      </c>
      <c r="AQ150" s="85" t="e">
        <f>VLOOKUP($C150,Hoja3!$C$5:$W$202,21,FALSE)</f>
        <v>#N/A</v>
      </c>
      <c r="AR150" s="94">
        <f t="shared" si="29"/>
        <v>0</v>
      </c>
      <c r="AS150" s="92" t="str">
        <f t="shared" si="30"/>
        <v/>
      </c>
      <c r="AT150" s="85" t="e">
        <f>VLOOKUP($C150,Hoja3!$C$5:$AB$202,26,FALSE)</f>
        <v>#N/A</v>
      </c>
      <c r="AU150" s="94">
        <f t="shared" si="31"/>
        <v>0</v>
      </c>
      <c r="AV150" s="92" t="str">
        <f t="shared" si="32"/>
        <v/>
      </c>
      <c r="AW150" s="103" t="e">
        <f t="shared" si="33"/>
        <v>#DIV/0!</v>
      </c>
      <c r="AX150" s="86" t="e">
        <f t="shared" si="34"/>
        <v>#DIV/0!</v>
      </c>
      <c r="AY150" s="92" t="str">
        <f t="shared" si="35"/>
        <v/>
      </c>
    </row>
    <row r="151" spans="1:51" x14ac:dyDescent="0.25">
      <c r="A151">
        <v>125</v>
      </c>
      <c r="B151" t="s">
        <v>38</v>
      </c>
      <c r="C151" t="s">
        <v>330</v>
      </c>
      <c r="D151" t="s">
        <v>331</v>
      </c>
      <c r="E151">
        <v>250</v>
      </c>
      <c r="F151" t="s">
        <v>946</v>
      </c>
      <c r="G151" s="5">
        <v>331.85</v>
      </c>
      <c r="H151" s="5">
        <v>0.2</v>
      </c>
      <c r="I151" s="6">
        <v>0.48</v>
      </c>
      <c r="J151" s="5">
        <v>3.48</v>
      </c>
      <c r="K151" s="7">
        <v>1.05</v>
      </c>
      <c r="L151" s="5"/>
      <c r="M151" s="6"/>
      <c r="N151" s="5"/>
      <c r="O151" s="6"/>
      <c r="P151" s="5"/>
      <c r="Q151" s="7"/>
      <c r="R151" s="5"/>
      <c r="S151" s="7"/>
      <c r="T151" s="8">
        <v>94</v>
      </c>
      <c r="U151" s="8">
        <v>93</v>
      </c>
      <c r="V151" s="8">
        <v>198</v>
      </c>
      <c r="W151" s="8">
        <v>198</v>
      </c>
      <c r="X151" s="8">
        <v>198</v>
      </c>
      <c r="Y151" s="8">
        <v>198</v>
      </c>
      <c r="Z151" s="9" t="s">
        <v>39</v>
      </c>
      <c r="AA151" s="9">
        <v>32</v>
      </c>
      <c r="AB151" s="9">
        <v>33</v>
      </c>
      <c r="AC151" s="9">
        <v>44</v>
      </c>
      <c r="AD151" s="9">
        <v>44</v>
      </c>
      <c r="AE151" s="9">
        <v>44</v>
      </c>
      <c r="AF151" s="9">
        <v>44</v>
      </c>
      <c r="AJ151" s="85" t="e">
        <f>VLOOKUP($C151,Hoja3!$C$5:$U$202,18,FALSE)</f>
        <v>#N/A</v>
      </c>
      <c r="AK151" s="94">
        <f t="shared" si="24"/>
        <v>0</v>
      </c>
      <c r="AL151" s="92" t="str">
        <f t="shared" si="25"/>
        <v/>
      </c>
      <c r="AM151" t="s">
        <v>478</v>
      </c>
      <c r="AN151">
        <f t="shared" si="26"/>
        <v>0</v>
      </c>
      <c r="AO151" s="88" t="e">
        <f t="shared" si="27"/>
        <v>#DIV/0!</v>
      </c>
      <c r="AP151" s="93" t="str">
        <f t="shared" si="28"/>
        <v/>
      </c>
      <c r="AQ151" s="85" t="e">
        <f>VLOOKUP($C151,Hoja3!$C$5:$W$202,21,FALSE)</f>
        <v>#N/A</v>
      </c>
      <c r="AR151" s="94">
        <f t="shared" si="29"/>
        <v>0</v>
      </c>
      <c r="AS151" s="92" t="str">
        <f t="shared" si="30"/>
        <v/>
      </c>
      <c r="AT151" s="85" t="e">
        <f>VLOOKUP($C151,Hoja3!$C$5:$AB$202,26,FALSE)</f>
        <v>#N/A</v>
      </c>
      <c r="AU151" s="94">
        <f t="shared" si="31"/>
        <v>0</v>
      </c>
      <c r="AV151" s="92" t="str">
        <f t="shared" si="32"/>
        <v/>
      </c>
      <c r="AW151" s="103" t="e">
        <f t="shared" si="33"/>
        <v>#DIV/0!</v>
      </c>
      <c r="AX151" s="86" t="e">
        <f t="shared" si="34"/>
        <v>#DIV/0!</v>
      </c>
      <c r="AY151" s="92" t="str">
        <f t="shared" si="35"/>
        <v/>
      </c>
    </row>
    <row r="152" spans="1:51" x14ac:dyDescent="0.25">
      <c r="A152">
        <v>138</v>
      </c>
      <c r="B152" t="s">
        <v>45</v>
      </c>
      <c r="C152" t="s">
        <v>332</v>
      </c>
      <c r="D152" t="s">
        <v>333</v>
      </c>
      <c r="E152">
        <v>250</v>
      </c>
      <c r="F152" t="s">
        <v>932</v>
      </c>
      <c r="G152" s="5">
        <v>8338.57</v>
      </c>
      <c r="H152" s="5">
        <v>0</v>
      </c>
      <c r="I152" s="6">
        <v>0</v>
      </c>
      <c r="J152" s="5">
        <v>0.28000000000000003</v>
      </c>
      <c r="K152" s="7">
        <v>0</v>
      </c>
      <c r="L152" s="5"/>
      <c r="M152" s="6"/>
      <c r="N152" s="5"/>
      <c r="O152" s="6"/>
      <c r="P152" s="5"/>
      <c r="Q152" s="7"/>
      <c r="R152" s="5"/>
      <c r="S152" s="7"/>
      <c r="T152" s="8">
        <v>202</v>
      </c>
      <c r="U152" s="8">
        <v>202</v>
      </c>
      <c r="V152" s="8">
        <v>203</v>
      </c>
      <c r="W152" s="8">
        <v>203</v>
      </c>
      <c r="X152" s="8">
        <v>203</v>
      </c>
      <c r="Y152" s="8">
        <v>203</v>
      </c>
      <c r="Z152" s="9" t="s">
        <v>39</v>
      </c>
      <c r="AA152" s="9">
        <v>44</v>
      </c>
      <c r="AB152" s="9">
        <v>44</v>
      </c>
      <c r="AC152" s="9">
        <v>45</v>
      </c>
      <c r="AD152" s="9">
        <v>45</v>
      </c>
      <c r="AE152" s="9">
        <v>45</v>
      </c>
      <c r="AF152" s="9">
        <v>45</v>
      </c>
      <c r="AJ152" s="85" t="e">
        <f>VLOOKUP($C152,Hoja3!$C$5:$U$202,18,FALSE)</f>
        <v>#N/A</v>
      </c>
      <c r="AK152" s="94">
        <f t="shared" si="24"/>
        <v>0</v>
      </c>
      <c r="AL152" s="92" t="str">
        <f t="shared" si="25"/>
        <v/>
      </c>
      <c r="AM152" t="s">
        <v>478</v>
      </c>
      <c r="AN152">
        <f t="shared" si="26"/>
        <v>0</v>
      </c>
      <c r="AO152" s="88" t="e">
        <f t="shared" si="27"/>
        <v>#DIV/0!</v>
      </c>
      <c r="AP152" s="93" t="str">
        <f t="shared" si="28"/>
        <v/>
      </c>
      <c r="AQ152" s="85" t="e">
        <f>VLOOKUP($C152,Hoja3!$C$5:$W$202,21,FALSE)</f>
        <v>#N/A</v>
      </c>
      <c r="AR152" s="94">
        <f t="shared" si="29"/>
        <v>0</v>
      </c>
      <c r="AS152" s="92" t="str">
        <f t="shared" si="30"/>
        <v/>
      </c>
      <c r="AT152" s="85" t="e">
        <f>VLOOKUP($C152,Hoja3!$C$5:$AB$202,26,FALSE)</f>
        <v>#N/A</v>
      </c>
      <c r="AU152" s="94">
        <f t="shared" si="31"/>
        <v>0</v>
      </c>
      <c r="AV152" s="92" t="str">
        <f t="shared" si="32"/>
        <v/>
      </c>
      <c r="AW152" s="103" t="e">
        <f t="shared" si="33"/>
        <v>#DIV/0!</v>
      </c>
      <c r="AX152" s="86" t="e">
        <f t="shared" si="34"/>
        <v>#DIV/0!</v>
      </c>
      <c r="AY152" s="92" t="str">
        <f t="shared" si="35"/>
        <v/>
      </c>
    </row>
    <row r="153" spans="1:51" x14ac:dyDescent="0.25">
      <c r="A153">
        <v>154</v>
      </c>
      <c r="B153" t="s">
        <v>48</v>
      </c>
      <c r="C153" t="s">
        <v>334</v>
      </c>
      <c r="D153" t="s">
        <v>335</v>
      </c>
      <c r="E153">
        <v>250</v>
      </c>
      <c r="F153" t="s">
        <v>509</v>
      </c>
      <c r="G153" s="5">
        <v>65419.519999999997</v>
      </c>
      <c r="H153" s="5">
        <v>48.9</v>
      </c>
      <c r="I153" s="6">
        <v>0.75</v>
      </c>
      <c r="J153" s="5">
        <v>1906.09</v>
      </c>
      <c r="K153" s="7">
        <v>2.91</v>
      </c>
      <c r="L153" s="5">
        <v>46643.26</v>
      </c>
      <c r="M153" s="6">
        <v>1.05</v>
      </c>
      <c r="N153" s="5">
        <v>7208.7349999999997</v>
      </c>
      <c r="O153" s="6">
        <v>6.78</v>
      </c>
      <c r="P153" s="5">
        <v>44290.85</v>
      </c>
      <c r="Q153" s="7">
        <v>4.3</v>
      </c>
      <c r="R153" s="5">
        <v>42020.41</v>
      </c>
      <c r="S153" s="7">
        <v>4.54</v>
      </c>
      <c r="T153" s="8">
        <v>72</v>
      </c>
      <c r="U153" s="8">
        <v>55</v>
      </c>
      <c r="V153" s="8">
        <v>50</v>
      </c>
      <c r="W153" s="8">
        <v>44</v>
      </c>
      <c r="X153" s="8">
        <v>34</v>
      </c>
      <c r="Y153" s="8">
        <v>32</v>
      </c>
      <c r="Z153" s="9" t="s">
        <v>49</v>
      </c>
      <c r="AA153" s="9">
        <v>3</v>
      </c>
      <c r="AB153" s="9">
        <v>2</v>
      </c>
      <c r="AC153" s="9">
        <v>1</v>
      </c>
      <c r="AD153" s="9">
        <v>1</v>
      </c>
      <c r="AE153" s="9">
        <v>1</v>
      </c>
      <c r="AF153" s="9">
        <v>1</v>
      </c>
      <c r="AJ153" s="85">
        <f>VLOOKUP($C153,Hoja3!$C$5:$U$202,18,FALSE)</f>
        <v>10.402999999999999</v>
      </c>
      <c r="AK153" s="94">
        <f t="shared" si="24"/>
        <v>4607.5771254999991</v>
      </c>
      <c r="AL153" s="92">
        <f t="shared" si="25"/>
        <v>1.0612953113550656</v>
      </c>
      <c r="AM153" t="s">
        <v>478</v>
      </c>
      <c r="AN153">
        <f t="shared" si="26"/>
        <v>0</v>
      </c>
      <c r="AO153" s="85">
        <f t="shared" si="27"/>
        <v>0</v>
      </c>
      <c r="AP153" s="93" t="str">
        <f t="shared" si="28"/>
        <v/>
      </c>
      <c r="AQ153" s="85">
        <f>VLOOKUP($C153,Hoja3!$C$5:$W$202,21,FALSE)</f>
        <v>1.4950000000000001</v>
      </c>
      <c r="AR153" s="94">
        <f t="shared" si="29"/>
        <v>662.14820750000001</v>
      </c>
      <c r="AS153" s="92">
        <f t="shared" si="30"/>
        <v>7.3850535946667195</v>
      </c>
      <c r="AT153" s="85">
        <f>VLOOKUP($C153,Hoja3!$C$5:$AB$202,26,FALSE)</f>
        <v>8.9079999999999995</v>
      </c>
      <c r="AU153" s="94">
        <f t="shared" si="31"/>
        <v>3945.4289179999996</v>
      </c>
      <c r="AV153" s="92">
        <f t="shared" si="32"/>
        <v>1.2394089721628589</v>
      </c>
      <c r="AW153" s="103">
        <f t="shared" si="33"/>
        <v>10.402999999999999</v>
      </c>
      <c r="AX153" s="86">
        <f t="shared" si="34"/>
        <v>4607.5771254999991</v>
      </c>
      <c r="AY153" s="92">
        <f t="shared" si="35"/>
        <v>1.0612953113550656</v>
      </c>
    </row>
    <row r="154" spans="1:51" x14ac:dyDescent="0.25">
      <c r="A154">
        <v>150</v>
      </c>
      <c r="B154" t="s">
        <v>48</v>
      </c>
      <c r="C154" t="s">
        <v>336</v>
      </c>
      <c r="D154" t="s">
        <v>337</v>
      </c>
      <c r="E154">
        <v>250</v>
      </c>
      <c r="F154" t="s">
        <v>450</v>
      </c>
      <c r="G154" s="5">
        <v>259977</v>
      </c>
      <c r="H154" s="5">
        <v>358.9</v>
      </c>
      <c r="I154" s="6">
        <v>1.38</v>
      </c>
      <c r="J154" s="5">
        <v>5883.75</v>
      </c>
      <c r="K154" s="7">
        <v>2.2599999999999998</v>
      </c>
      <c r="L154" s="5">
        <v>0</v>
      </c>
      <c r="M154" s="6">
        <v>0</v>
      </c>
      <c r="N154" s="5">
        <v>0</v>
      </c>
      <c r="O154" s="6">
        <v>0</v>
      </c>
      <c r="P154" s="5">
        <v>159425.60000000001</v>
      </c>
      <c r="Q154" s="7">
        <v>3.69</v>
      </c>
      <c r="R154" s="5">
        <v>155537.9</v>
      </c>
      <c r="S154" s="7">
        <v>3.78</v>
      </c>
      <c r="T154" s="8">
        <v>54</v>
      </c>
      <c r="U154" s="8">
        <v>71</v>
      </c>
      <c r="V154" s="8">
        <v>135</v>
      </c>
      <c r="W154" s="8">
        <v>140</v>
      </c>
      <c r="X154" s="8">
        <v>37</v>
      </c>
      <c r="Y154" s="8">
        <v>37</v>
      </c>
      <c r="Z154" s="9" t="s">
        <v>49</v>
      </c>
      <c r="AA154" s="9">
        <v>1</v>
      </c>
      <c r="AB154" s="9">
        <v>6</v>
      </c>
      <c r="AC154" s="9">
        <v>25</v>
      </c>
      <c r="AD154" s="9">
        <v>25</v>
      </c>
      <c r="AE154" s="9">
        <v>2</v>
      </c>
      <c r="AF154" s="9">
        <v>2</v>
      </c>
      <c r="AJ154" s="85">
        <f>VLOOKUP($C154,Hoja3!$C$5:$U$202,18,FALSE)</f>
        <v>9.73</v>
      </c>
      <c r="AK154" s="94">
        <f t="shared" si="24"/>
        <v>15512.110880000002</v>
      </c>
      <c r="AL154" s="92">
        <f t="shared" si="25"/>
        <v>2.3136760868743864</v>
      </c>
      <c r="AM154">
        <v>9094965626.4359608</v>
      </c>
      <c r="AN154">
        <f t="shared" si="26"/>
        <v>9094.9656264359601</v>
      </c>
      <c r="AO154" s="85">
        <f t="shared" si="27"/>
        <v>5.7048338701161914</v>
      </c>
      <c r="AP154" s="93">
        <f t="shared" si="28"/>
        <v>3.9461391580942342</v>
      </c>
      <c r="AQ154" s="85">
        <f>VLOOKUP($C154,Hoja3!$C$5:$W$202,21,FALSE)</f>
        <v>3.1709999999999998</v>
      </c>
      <c r="AR154" s="94">
        <f t="shared" si="29"/>
        <v>5055.3857759999992</v>
      </c>
      <c r="AS154" s="92">
        <f t="shared" si="30"/>
        <v>7.0993592952657796</v>
      </c>
      <c r="AT154" s="85">
        <f>VLOOKUP($C154,Hoja3!$C$5:$AB$202,26,FALSE)</f>
        <v>5.3580779867256636</v>
      </c>
      <c r="AU154" s="94">
        <f t="shared" si="31"/>
        <v>8542.1479788053093</v>
      </c>
      <c r="AV154" s="92">
        <f t="shared" si="32"/>
        <v>4.2015193472473085</v>
      </c>
      <c r="AW154" s="103">
        <f t="shared" si="33"/>
        <v>9.7335783675081782</v>
      </c>
      <c r="AX154" s="86">
        <f t="shared" si="34"/>
        <v>15517.815713870119</v>
      </c>
      <c r="AY154" s="92">
        <f t="shared" si="35"/>
        <v>2.3128255072600736</v>
      </c>
    </row>
    <row r="155" spans="1:51" x14ac:dyDescent="0.25">
      <c r="A155">
        <v>153</v>
      </c>
      <c r="B155" t="s">
        <v>48</v>
      </c>
      <c r="C155" t="s">
        <v>338</v>
      </c>
      <c r="D155" t="s">
        <v>339</v>
      </c>
      <c r="E155">
        <v>250</v>
      </c>
      <c r="F155" t="s">
        <v>494</v>
      </c>
      <c r="G155" s="5">
        <v>136300</v>
      </c>
      <c r="H155" s="5">
        <v>46.4</v>
      </c>
      <c r="I155" s="6">
        <v>0.34</v>
      </c>
      <c r="J155" s="5">
        <v>1325</v>
      </c>
      <c r="K155" s="7">
        <v>0.97</v>
      </c>
      <c r="L155" s="5">
        <v>99808.36</v>
      </c>
      <c r="M155" s="6">
        <v>0.46</v>
      </c>
      <c r="N155" s="5">
        <v>15912.8</v>
      </c>
      <c r="O155" s="6">
        <v>2.92</v>
      </c>
      <c r="P155" s="5">
        <v>90804.56</v>
      </c>
      <c r="Q155" s="7">
        <v>1.46</v>
      </c>
      <c r="R155" s="5">
        <v>88578</v>
      </c>
      <c r="S155" s="7">
        <v>1.5</v>
      </c>
      <c r="T155" s="8">
        <v>102</v>
      </c>
      <c r="U155" s="8">
        <v>96</v>
      </c>
      <c r="V155" s="8">
        <v>65</v>
      </c>
      <c r="W155" s="8">
        <v>58</v>
      </c>
      <c r="X155" s="8">
        <v>65</v>
      </c>
      <c r="Y155" s="8">
        <v>64</v>
      </c>
      <c r="Z155" s="9" t="s">
        <v>49</v>
      </c>
      <c r="AA155" s="9">
        <v>10</v>
      </c>
      <c r="AB155" s="9">
        <v>9</v>
      </c>
      <c r="AC155" s="9">
        <v>2</v>
      </c>
      <c r="AD155" s="9">
        <v>2</v>
      </c>
      <c r="AE155" s="9">
        <v>3</v>
      </c>
      <c r="AF155" s="9">
        <v>3</v>
      </c>
      <c r="AJ155" s="85">
        <f>VLOOKUP($C155,Hoja3!$C$5:$U$202,18,FALSE)</f>
        <v>6.5737439024390243</v>
      </c>
      <c r="AK155" s="94">
        <f t="shared" si="24"/>
        <v>5969.2592261365844</v>
      </c>
      <c r="AL155" s="92">
        <f t="shared" si="25"/>
        <v>0.77731588195795176</v>
      </c>
      <c r="AM155">
        <v>4841289041.7747498</v>
      </c>
      <c r="AN155">
        <f t="shared" si="26"/>
        <v>4841.2890417747494</v>
      </c>
      <c r="AO155" s="85">
        <f t="shared" si="27"/>
        <v>5.3315483735340488</v>
      </c>
      <c r="AP155" s="93">
        <f t="shared" si="28"/>
        <v>0.95842242839916048</v>
      </c>
      <c r="AQ155" s="85">
        <f>VLOOKUP($C155,Hoja3!$C$5:$W$202,21,FALSE)</f>
        <v>2.0659999999999998</v>
      </c>
      <c r="AR155" s="94">
        <f t="shared" si="29"/>
        <v>1876.0222095999998</v>
      </c>
      <c r="AS155" s="92">
        <f t="shared" si="30"/>
        <v>2.4733182668393505</v>
      </c>
      <c r="AT155" s="85">
        <f>VLOOKUP($C155,Hoja3!$C$5:$AB$202,26,FALSE)</f>
        <v>4.5077439024390245</v>
      </c>
      <c r="AU155" s="94">
        <f t="shared" si="31"/>
        <v>4093.2370165365851</v>
      </c>
      <c r="AV155" s="92">
        <f t="shared" si="32"/>
        <v>1.1335771618536881</v>
      </c>
      <c r="AW155" s="103">
        <f t="shared" si="33"/>
        <v>6.5796153568830897</v>
      </c>
      <c r="AX155" s="86">
        <f t="shared" si="34"/>
        <v>5974.5907745101185</v>
      </c>
      <c r="AY155" s="92">
        <f t="shared" si="35"/>
        <v>0.77662222821954741</v>
      </c>
    </row>
    <row r="156" spans="1:51" x14ac:dyDescent="0.25">
      <c r="A156">
        <v>181</v>
      </c>
      <c r="B156" t="s">
        <v>52</v>
      </c>
      <c r="C156" t="s">
        <v>340</v>
      </c>
      <c r="D156" t="s">
        <v>341</v>
      </c>
      <c r="E156">
        <v>250</v>
      </c>
      <c r="F156" t="s">
        <v>489</v>
      </c>
      <c r="G156" s="5">
        <v>1882.85</v>
      </c>
      <c r="H156" s="5">
        <v>1</v>
      </c>
      <c r="I156" s="6">
        <v>0.53</v>
      </c>
      <c r="J156" s="5">
        <v>45.41</v>
      </c>
      <c r="K156" s="7">
        <v>2.41</v>
      </c>
      <c r="L156" s="5">
        <v>5604.74</v>
      </c>
      <c r="M156" s="6">
        <v>0.18</v>
      </c>
      <c r="N156" s="5">
        <v>975.74929999999995</v>
      </c>
      <c r="O156" s="6">
        <v>1.02</v>
      </c>
      <c r="P156" s="5">
        <v>5106.2629999999999</v>
      </c>
      <c r="Q156" s="7">
        <v>0.89</v>
      </c>
      <c r="R156" s="5">
        <v>4979.8860000000004</v>
      </c>
      <c r="S156" s="7">
        <v>0.91</v>
      </c>
      <c r="T156" s="8">
        <v>90</v>
      </c>
      <c r="U156" s="8">
        <v>68</v>
      </c>
      <c r="V156" s="8">
        <v>83</v>
      </c>
      <c r="W156" s="8">
        <v>75</v>
      </c>
      <c r="X156" s="8">
        <v>78</v>
      </c>
      <c r="Y156" s="8">
        <v>75</v>
      </c>
      <c r="Z156" s="9" t="s">
        <v>49</v>
      </c>
      <c r="AA156" s="9">
        <v>6</v>
      </c>
      <c r="AB156" s="9">
        <v>5</v>
      </c>
      <c r="AC156" s="9">
        <v>4</v>
      </c>
      <c r="AD156" s="9">
        <v>5</v>
      </c>
      <c r="AE156" s="9">
        <v>4</v>
      </c>
      <c r="AF156" s="9">
        <v>4</v>
      </c>
      <c r="AJ156" s="85">
        <f>VLOOKUP($C156,Hoja3!$C$5:$U$202,18,FALSE)</f>
        <v>5.907</v>
      </c>
      <c r="AK156" s="94">
        <f t="shared" si="24"/>
        <v>301.62695540999999</v>
      </c>
      <c r="AL156" s="92">
        <f t="shared" si="25"/>
        <v>0.3315353558639032</v>
      </c>
      <c r="AM156">
        <v>203785700.42396</v>
      </c>
      <c r="AN156">
        <f t="shared" si="26"/>
        <v>203.78570042396001</v>
      </c>
      <c r="AO156" s="85">
        <f t="shared" si="27"/>
        <v>3.9908970694216106</v>
      </c>
      <c r="AP156" s="93">
        <f t="shared" si="28"/>
        <v>0.49071156509979802</v>
      </c>
      <c r="AQ156" s="85">
        <f>VLOOKUP($C156,Hoja3!$C$5:$W$202,21,FALSE)</f>
        <v>4.5069999999999997</v>
      </c>
      <c r="AR156" s="94">
        <f t="shared" si="29"/>
        <v>230.13927340999999</v>
      </c>
      <c r="AS156" s="92">
        <f t="shared" si="30"/>
        <v>0.43451949125539746</v>
      </c>
      <c r="AT156" s="85">
        <f>VLOOKUP($C156,Hoja3!$C$5:$AB$202,26,FALSE)</f>
        <v>1.4</v>
      </c>
      <c r="AU156" s="94">
        <f t="shared" si="31"/>
        <v>71.487681999999992</v>
      </c>
      <c r="AV156" s="92">
        <f t="shared" si="32"/>
        <v>1.3988423907771972</v>
      </c>
      <c r="AW156" s="103">
        <f t="shared" si="33"/>
        <v>5.9851569039710961</v>
      </c>
      <c r="AX156" s="86">
        <f t="shared" si="34"/>
        <v>305.61785247942163</v>
      </c>
      <c r="AY156" s="92">
        <f t="shared" si="35"/>
        <v>0.32720601623471379</v>
      </c>
    </row>
    <row r="157" spans="1:51" x14ac:dyDescent="0.25">
      <c r="A157">
        <v>164</v>
      </c>
      <c r="B157" t="s">
        <v>52</v>
      </c>
      <c r="C157" t="s">
        <v>342</v>
      </c>
      <c r="D157" t="s">
        <v>343</v>
      </c>
      <c r="E157">
        <v>250</v>
      </c>
      <c r="F157" t="s">
        <v>934</v>
      </c>
      <c r="G157" s="5">
        <v>309.74</v>
      </c>
      <c r="H157" s="5">
        <v>0.1</v>
      </c>
      <c r="I157" s="6">
        <v>0.39</v>
      </c>
      <c r="J157" s="5">
        <v>4.4400000000000004</v>
      </c>
      <c r="K157" s="7">
        <v>1.44</v>
      </c>
      <c r="L157" s="5">
        <v>0</v>
      </c>
      <c r="M157" s="6">
        <v>0</v>
      </c>
      <c r="N157" s="5">
        <v>0</v>
      </c>
      <c r="O157" s="6">
        <v>0</v>
      </c>
      <c r="P157" s="5">
        <v>541.09749999999997</v>
      </c>
      <c r="Q157" s="7">
        <v>0.82</v>
      </c>
      <c r="R157" s="5">
        <v>538.81730000000005</v>
      </c>
      <c r="S157" s="7">
        <v>0.82</v>
      </c>
      <c r="T157" s="8">
        <v>97</v>
      </c>
      <c r="U157" s="8">
        <v>86</v>
      </c>
      <c r="V157" s="8">
        <v>139</v>
      </c>
      <c r="W157" s="8">
        <v>144</v>
      </c>
      <c r="X157" s="8">
        <v>79</v>
      </c>
      <c r="Y157" s="8">
        <v>76</v>
      </c>
      <c r="Z157" s="9" t="s">
        <v>49</v>
      </c>
      <c r="AA157" s="9">
        <v>7</v>
      </c>
      <c r="AB157" s="9">
        <v>7</v>
      </c>
      <c r="AC157" s="9">
        <v>26</v>
      </c>
      <c r="AD157" s="9">
        <v>26</v>
      </c>
      <c r="AE157" s="9">
        <v>5</v>
      </c>
      <c r="AF157" s="9">
        <v>5</v>
      </c>
      <c r="AJ157" s="85" t="e">
        <f>VLOOKUP($C157,Hoja3!$C$5:$U$202,18,FALSE)</f>
        <v>#N/A</v>
      </c>
      <c r="AK157" s="94">
        <f t="shared" si="24"/>
        <v>0</v>
      </c>
      <c r="AL157" s="92" t="str">
        <f t="shared" si="25"/>
        <v/>
      </c>
      <c r="AM157">
        <v>24936738.017969899</v>
      </c>
      <c r="AN157">
        <f t="shared" si="26"/>
        <v>24.936738017969898</v>
      </c>
      <c r="AO157" s="85">
        <f t="shared" si="27"/>
        <v>4.6085480006782324</v>
      </c>
      <c r="AP157" s="93">
        <f t="shared" si="28"/>
        <v>0.40101475954047422</v>
      </c>
      <c r="AQ157" s="85" t="e">
        <f>VLOOKUP($C157,Hoja3!$C$5:$W$202,21,FALSE)</f>
        <v>#N/A</v>
      </c>
      <c r="AR157" s="94">
        <f t="shared" si="29"/>
        <v>0</v>
      </c>
      <c r="AS157" s="92" t="str">
        <f t="shared" si="30"/>
        <v/>
      </c>
      <c r="AT157" s="85" t="e">
        <f>VLOOKUP($C157,Hoja3!$C$5:$AB$202,26,FALSE)</f>
        <v>#N/A</v>
      </c>
      <c r="AU157" s="94">
        <f t="shared" si="31"/>
        <v>0</v>
      </c>
      <c r="AV157" s="92" t="str">
        <f t="shared" si="32"/>
        <v/>
      </c>
      <c r="AW157" s="103">
        <f t="shared" si="33"/>
        <v>0.8517038058165548</v>
      </c>
      <c r="AX157" s="86">
        <f t="shared" si="34"/>
        <v>4.6085480006782324</v>
      </c>
      <c r="AY157" s="92">
        <f t="shared" si="35"/>
        <v>2.1698808385045174</v>
      </c>
    </row>
    <row r="158" spans="1:51" x14ac:dyDescent="0.25">
      <c r="A158">
        <v>191</v>
      </c>
      <c r="B158" t="s">
        <v>52</v>
      </c>
      <c r="C158" t="s">
        <v>344</v>
      </c>
      <c r="D158" t="s">
        <v>345</v>
      </c>
      <c r="E158">
        <v>250</v>
      </c>
      <c r="F158" t="s">
        <v>499</v>
      </c>
      <c r="G158" s="5">
        <v>1558</v>
      </c>
      <c r="H158" s="5">
        <v>1.1000000000000001</v>
      </c>
      <c r="I158" s="6">
        <v>0.71</v>
      </c>
      <c r="J158" s="5">
        <v>37.6</v>
      </c>
      <c r="K158" s="7">
        <v>2.41</v>
      </c>
      <c r="L158" s="5">
        <v>0</v>
      </c>
      <c r="M158" s="6">
        <v>0</v>
      </c>
      <c r="N158" s="5">
        <v>0</v>
      </c>
      <c r="O158" s="6">
        <v>0</v>
      </c>
      <c r="P158" s="5">
        <v>5627.6670000000004</v>
      </c>
      <c r="Q158" s="7">
        <v>0.67</v>
      </c>
      <c r="R158" s="5">
        <v>5581.8209999999999</v>
      </c>
      <c r="S158" s="7">
        <v>0.67</v>
      </c>
      <c r="T158" s="8">
        <v>76</v>
      </c>
      <c r="U158" s="8">
        <v>65</v>
      </c>
      <c r="V158" s="8">
        <v>133</v>
      </c>
      <c r="W158" s="8">
        <v>138</v>
      </c>
      <c r="X158" s="8">
        <v>82</v>
      </c>
      <c r="Y158" s="8">
        <v>80</v>
      </c>
      <c r="Z158" s="9" t="s">
        <v>49</v>
      </c>
      <c r="AA158" s="9">
        <v>4</v>
      </c>
      <c r="AB158" s="9">
        <v>4</v>
      </c>
      <c r="AC158" s="9">
        <v>24</v>
      </c>
      <c r="AD158" s="9">
        <v>24</v>
      </c>
      <c r="AE158" s="9">
        <v>6</v>
      </c>
      <c r="AF158" s="9">
        <v>6</v>
      </c>
      <c r="AJ158" s="85">
        <f>VLOOKUP($C158,Hoja3!$C$5:$U$202,18,FALSE)</f>
        <v>7.3125587029444645</v>
      </c>
      <c r="AK158" s="94">
        <f t="shared" si="24"/>
        <v>411.52645298123366</v>
      </c>
      <c r="AL158" s="92">
        <f t="shared" si="25"/>
        <v>0.26729751928004541</v>
      </c>
      <c r="AM158" t="s">
        <v>478</v>
      </c>
      <c r="AN158">
        <f t="shared" si="26"/>
        <v>0</v>
      </c>
      <c r="AO158" s="85">
        <f t="shared" si="27"/>
        <v>0</v>
      </c>
      <c r="AP158" s="93" t="str">
        <f t="shared" si="28"/>
        <v/>
      </c>
      <c r="AQ158" s="85">
        <f>VLOOKUP($C158,Hoja3!$C$5:$W$202,21,FALSE)</f>
        <v>5.7149999999999999</v>
      </c>
      <c r="AR158" s="94">
        <f t="shared" si="29"/>
        <v>321.62116905000005</v>
      </c>
      <c r="AS158" s="92">
        <f t="shared" si="30"/>
        <v>0.34201728799418402</v>
      </c>
      <c r="AT158" s="85">
        <f>VLOOKUP($C158,Hoja3!$C$5:$AB$202,26,FALSE)</f>
        <v>1.5975587029444651</v>
      </c>
      <c r="AU158" s="94">
        <f t="shared" si="31"/>
        <v>89.905283931233697</v>
      </c>
      <c r="AV158" s="92">
        <f t="shared" si="32"/>
        <v>1.223509844917861</v>
      </c>
      <c r="AW158" s="103">
        <f t="shared" si="33"/>
        <v>7.3125587029444645</v>
      </c>
      <c r="AX158" s="86">
        <f t="shared" si="34"/>
        <v>411.52645298123366</v>
      </c>
      <c r="AY158" s="92">
        <f t="shared" si="35"/>
        <v>0.26729751928004541</v>
      </c>
    </row>
    <row r="159" spans="1:51" x14ac:dyDescent="0.25">
      <c r="A159">
        <v>151</v>
      </c>
      <c r="B159" t="s">
        <v>48</v>
      </c>
      <c r="C159" t="s">
        <v>346</v>
      </c>
      <c r="D159" t="s">
        <v>347</v>
      </c>
      <c r="E159">
        <v>250</v>
      </c>
      <c r="F159" t="s">
        <v>476</v>
      </c>
      <c r="G159" s="5">
        <v>234939</v>
      </c>
      <c r="H159" s="5">
        <v>51.3</v>
      </c>
      <c r="I159" s="6">
        <v>0.22</v>
      </c>
      <c r="J159" s="5">
        <v>1280</v>
      </c>
      <c r="K159" s="7">
        <v>0.54</v>
      </c>
      <c r="L159" s="5">
        <v>229361.9</v>
      </c>
      <c r="M159" s="6">
        <v>0.22</v>
      </c>
      <c r="N159" s="5">
        <v>24436.48</v>
      </c>
      <c r="O159" s="6">
        <v>2.1</v>
      </c>
      <c r="P159" s="5">
        <v>218894.3</v>
      </c>
      <c r="Q159" s="7">
        <v>0.57999999999999996</v>
      </c>
      <c r="R159" s="5">
        <v>214529.6</v>
      </c>
      <c r="S159" s="7">
        <v>0.6</v>
      </c>
      <c r="T159" s="8">
        <v>113</v>
      </c>
      <c r="U159" s="8">
        <v>117</v>
      </c>
      <c r="V159" s="8">
        <v>80</v>
      </c>
      <c r="W159" s="8">
        <v>63</v>
      </c>
      <c r="X159" s="8">
        <v>85</v>
      </c>
      <c r="Y159" s="8">
        <v>82</v>
      </c>
      <c r="Z159" s="9" t="s">
        <v>49</v>
      </c>
      <c r="AA159" s="9">
        <v>14</v>
      </c>
      <c r="AB159" s="9">
        <v>13</v>
      </c>
      <c r="AC159" s="9">
        <v>3</v>
      </c>
      <c r="AD159" s="9">
        <v>3</v>
      </c>
      <c r="AE159" s="9">
        <v>7</v>
      </c>
      <c r="AF159" s="9">
        <v>7</v>
      </c>
      <c r="AJ159" s="85">
        <f>VLOOKUP($C159,Hoja3!$C$5:$U$202,18,FALSE)</f>
        <v>13.206</v>
      </c>
      <c r="AK159" s="94">
        <f t="shared" si="24"/>
        <v>28907.181257999997</v>
      </c>
      <c r="AL159" s="92">
        <f t="shared" si="25"/>
        <v>0.17746455298474609</v>
      </c>
      <c r="AM159">
        <v>11307769002.761</v>
      </c>
      <c r="AN159">
        <f t="shared" si="26"/>
        <v>11307.769002760999</v>
      </c>
      <c r="AO159" s="85">
        <f t="shared" si="27"/>
        <v>5.165858134616113</v>
      </c>
      <c r="AP159" s="93">
        <f t="shared" si="28"/>
        <v>0.45367039234241668</v>
      </c>
      <c r="AQ159" s="85">
        <f>VLOOKUP($C159,Hoja3!$C$5:$W$202,21,FALSE)</f>
        <v>1.4790000000000001</v>
      </c>
      <c r="AR159" s="94">
        <f t="shared" si="29"/>
        <v>3237.4466970000003</v>
      </c>
      <c r="AS159" s="92">
        <f t="shared" si="30"/>
        <v>1.5845820735067997</v>
      </c>
      <c r="AT159" s="85">
        <f>VLOOKUP($C159,Hoja3!$C$5:$AB$202,26,FALSE)</f>
        <v>11.727</v>
      </c>
      <c r="AU159" s="94">
        <f t="shared" si="31"/>
        <v>25669.734561000001</v>
      </c>
      <c r="AV159" s="92">
        <f t="shared" si="32"/>
        <v>0.19984624257837097</v>
      </c>
      <c r="AW159" s="103">
        <f t="shared" si="33"/>
        <v>13.208359978370662</v>
      </c>
      <c r="AX159" s="86">
        <f t="shared" si="34"/>
        <v>28912.347116134613</v>
      </c>
      <c r="AY159" s="92">
        <f t="shared" si="35"/>
        <v>0.17743284484631791</v>
      </c>
    </row>
    <row r="160" spans="1:51" x14ac:dyDescent="0.25">
      <c r="A160">
        <v>204</v>
      </c>
      <c r="B160" t="s">
        <v>52</v>
      </c>
      <c r="C160" t="s">
        <v>348</v>
      </c>
      <c r="D160" t="s">
        <v>349</v>
      </c>
      <c r="E160">
        <v>250</v>
      </c>
      <c r="F160" t="s">
        <v>511</v>
      </c>
      <c r="G160" s="5">
        <v>9806.48</v>
      </c>
      <c r="H160" s="5">
        <v>2.6</v>
      </c>
      <c r="I160" s="6">
        <v>0.27</v>
      </c>
      <c r="J160" s="5">
        <v>74.78</v>
      </c>
      <c r="K160" s="7">
        <v>0.76</v>
      </c>
      <c r="L160" s="5">
        <v>14722.9</v>
      </c>
      <c r="M160" s="6">
        <v>0.18</v>
      </c>
      <c r="N160" s="5">
        <v>2152.741</v>
      </c>
      <c r="O160" s="6">
        <v>1.21</v>
      </c>
      <c r="P160" s="5">
        <v>16192.86</v>
      </c>
      <c r="Q160" s="7">
        <v>0.46</v>
      </c>
      <c r="R160" s="5">
        <v>14299.86</v>
      </c>
      <c r="S160" s="7">
        <v>0.52</v>
      </c>
      <c r="T160" s="8">
        <v>109</v>
      </c>
      <c r="U160" s="8">
        <v>101</v>
      </c>
      <c r="V160" s="8">
        <v>84</v>
      </c>
      <c r="W160" s="8">
        <v>70</v>
      </c>
      <c r="X160" s="8">
        <v>89</v>
      </c>
      <c r="Y160" s="8">
        <v>85</v>
      </c>
      <c r="Z160" s="9" t="s">
        <v>49</v>
      </c>
      <c r="AA160" s="9">
        <v>11</v>
      </c>
      <c r="AB160" s="9">
        <v>10</v>
      </c>
      <c r="AC160" s="9">
        <v>5</v>
      </c>
      <c r="AD160" s="9">
        <v>4</v>
      </c>
      <c r="AE160" s="9">
        <v>8</v>
      </c>
      <c r="AF160" s="9">
        <v>8</v>
      </c>
      <c r="AJ160" s="85">
        <f>VLOOKUP($C160,Hoja3!$C$5:$U$202,18,FALSE)</f>
        <v>5.4589999999999996</v>
      </c>
      <c r="AK160" s="94">
        <f t="shared" si="24"/>
        <v>883.96822740000005</v>
      </c>
      <c r="AL160" s="92">
        <f t="shared" si="25"/>
        <v>0.29412821857266674</v>
      </c>
      <c r="AM160" t="s">
        <v>478</v>
      </c>
      <c r="AN160">
        <f t="shared" si="26"/>
        <v>0</v>
      </c>
      <c r="AO160" s="88">
        <f t="shared" si="27"/>
        <v>0</v>
      </c>
      <c r="AP160" s="93" t="str">
        <f t="shared" si="28"/>
        <v/>
      </c>
      <c r="AQ160" s="85">
        <f>VLOOKUP($C160,Hoja3!$C$5:$W$202,21,FALSE)</f>
        <v>3.6589999999999998</v>
      </c>
      <c r="AR160" s="94">
        <f t="shared" si="29"/>
        <v>592.4967474</v>
      </c>
      <c r="AS160" s="92">
        <f t="shared" si="30"/>
        <v>0.43882097436135231</v>
      </c>
      <c r="AT160" s="85">
        <f>VLOOKUP($C160,Hoja3!$C$5:$AB$202,26,FALSE)</f>
        <v>1.8</v>
      </c>
      <c r="AU160" s="94">
        <f t="shared" si="31"/>
        <v>291.47147999999999</v>
      </c>
      <c r="AV160" s="92">
        <f t="shared" si="32"/>
        <v>0.8920255251045488</v>
      </c>
      <c r="AW160" s="103">
        <f t="shared" si="33"/>
        <v>5.4589999999999996</v>
      </c>
      <c r="AX160" s="86">
        <f t="shared" si="34"/>
        <v>883.96822740000005</v>
      </c>
      <c r="AY160" s="92">
        <f t="shared" si="35"/>
        <v>0.29412821857266674</v>
      </c>
    </row>
    <row r="161" spans="1:51" x14ac:dyDescent="0.25">
      <c r="A161">
        <v>200</v>
      </c>
      <c r="B161" t="s">
        <v>52</v>
      </c>
      <c r="C161" t="s">
        <v>350</v>
      </c>
      <c r="D161" t="s">
        <v>351</v>
      </c>
      <c r="E161">
        <v>250</v>
      </c>
      <c r="F161" t="s">
        <v>507</v>
      </c>
      <c r="G161" s="5">
        <v>7854</v>
      </c>
      <c r="H161" s="5">
        <v>2.8</v>
      </c>
      <c r="I161" s="6">
        <v>0.35</v>
      </c>
      <c r="J161" s="5">
        <v>92.17</v>
      </c>
      <c r="K161" s="7">
        <v>1.17</v>
      </c>
      <c r="L161" s="5">
        <v>26223.85</v>
      </c>
      <c r="M161" s="6">
        <v>0.11</v>
      </c>
      <c r="N161" s="5">
        <v>4052.4870000000001</v>
      </c>
      <c r="O161" s="6">
        <v>0.69</v>
      </c>
      <c r="P161" s="5">
        <v>23056.53</v>
      </c>
      <c r="Q161" s="7">
        <v>0.4</v>
      </c>
      <c r="R161" s="5">
        <v>23011.91</v>
      </c>
      <c r="S161" s="7">
        <v>0.4</v>
      </c>
      <c r="T161" s="8">
        <v>101</v>
      </c>
      <c r="U161" s="8">
        <v>91</v>
      </c>
      <c r="V161" s="8">
        <v>93</v>
      </c>
      <c r="W161" s="8">
        <v>85</v>
      </c>
      <c r="X161" s="8">
        <v>92</v>
      </c>
      <c r="Y161" s="8">
        <v>89</v>
      </c>
      <c r="Z161" s="9" t="s">
        <v>49</v>
      </c>
      <c r="AA161" s="9">
        <v>9</v>
      </c>
      <c r="AB161" s="9">
        <v>8</v>
      </c>
      <c r="AC161" s="9">
        <v>8</v>
      </c>
      <c r="AD161" s="9">
        <v>8</v>
      </c>
      <c r="AE161" s="9">
        <v>9</v>
      </c>
      <c r="AF161" s="9">
        <v>9</v>
      </c>
      <c r="AJ161" s="85">
        <f>VLOOKUP($C161,Hoja3!$C$5:$U$202,18,FALSE)</f>
        <v>6.806</v>
      </c>
      <c r="AK161" s="94">
        <f t="shared" si="24"/>
        <v>1569.2274318</v>
      </c>
      <c r="AL161" s="92">
        <f t="shared" si="25"/>
        <v>0.17843175203662023</v>
      </c>
      <c r="AM161" t="s">
        <v>478</v>
      </c>
      <c r="AN161">
        <f t="shared" si="26"/>
        <v>0</v>
      </c>
      <c r="AO161" s="88">
        <f t="shared" si="27"/>
        <v>0</v>
      </c>
      <c r="AP161" s="93" t="str">
        <f t="shared" si="28"/>
        <v/>
      </c>
      <c r="AQ161" s="85">
        <f>VLOOKUP($C161,Hoja3!$C$5:$W$202,21,FALSE)</f>
        <v>4.4809999999999999</v>
      </c>
      <c r="AR161" s="94">
        <f t="shared" si="29"/>
        <v>1033.1631092999999</v>
      </c>
      <c r="AS161" s="92">
        <f t="shared" si="30"/>
        <v>0.27101238660148125</v>
      </c>
      <c r="AT161" s="85">
        <f>VLOOKUP($C161,Hoja3!$C$5:$AB$202,26,FALSE)</f>
        <v>2.3250000000000002</v>
      </c>
      <c r="AU161" s="94">
        <f t="shared" si="31"/>
        <v>536.0643225</v>
      </c>
      <c r="AV161" s="92">
        <f t="shared" si="32"/>
        <v>0.522325378219887</v>
      </c>
      <c r="AW161" s="103">
        <f t="shared" si="33"/>
        <v>6.8059999999999992</v>
      </c>
      <c r="AX161" s="86">
        <f t="shared" si="34"/>
        <v>1569.2274318</v>
      </c>
      <c r="AY161" s="92">
        <f t="shared" si="35"/>
        <v>0.17843175203662023</v>
      </c>
    </row>
    <row r="162" spans="1:51" x14ac:dyDescent="0.25">
      <c r="A162">
        <v>159</v>
      </c>
      <c r="B162" t="s">
        <v>52</v>
      </c>
      <c r="C162" t="s">
        <v>352</v>
      </c>
      <c r="D162" t="s">
        <v>353</v>
      </c>
      <c r="E162">
        <v>250</v>
      </c>
      <c r="F162" t="s">
        <v>461</v>
      </c>
      <c r="G162" s="5">
        <v>167.9</v>
      </c>
      <c r="H162" s="5">
        <v>0.2</v>
      </c>
      <c r="I162" s="6">
        <v>0.9</v>
      </c>
      <c r="J162" s="5">
        <v>5.18</v>
      </c>
      <c r="K162" s="7">
        <v>3.1</v>
      </c>
      <c r="L162" s="5">
        <v>0</v>
      </c>
      <c r="M162" s="6">
        <v>0</v>
      </c>
      <c r="N162" s="5">
        <v>0</v>
      </c>
      <c r="O162" s="6">
        <v>0</v>
      </c>
      <c r="P162" s="5">
        <v>1610.5450000000001</v>
      </c>
      <c r="Q162" s="7">
        <v>0.32</v>
      </c>
      <c r="R162" s="5">
        <v>1589</v>
      </c>
      <c r="S162" s="7">
        <v>0.33</v>
      </c>
      <c r="T162" s="8">
        <v>69</v>
      </c>
      <c r="U162" s="8">
        <v>54</v>
      </c>
      <c r="V162" s="8">
        <v>130</v>
      </c>
      <c r="W162" s="8">
        <v>135</v>
      </c>
      <c r="X162" s="8">
        <v>95</v>
      </c>
      <c r="Y162" s="8">
        <v>91</v>
      </c>
      <c r="Z162" s="9" t="s">
        <v>49</v>
      </c>
      <c r="AA162" s="9">
        <v>2</v>
      </c>
      <c r="AB162" s="9">
        <v>1</v>
      </c>
      <c r="AC162" s="9">
        <v>22</v>
      </c>
      <c r="AD162" s="9">
        <v>22</v>
      </c>
      <c r="AE162" s="9">
        <v>10</v>
      </c>
      <c r="AF162" s="9">
        <v>10</v>
      </c>
      <c r="AJ162" s="85">
        <f>VLOOKUP($C162,Hoja3!$C$5:$U$202,18,FALSE)</f>
        <v>4.944</v>
      </c>
      <c r="AK162" s="94">
        <f t="shared" si="24"/>
        <v>79.625344800000008</v>
      </c>
      <c r="AL162" s="92">
        <f t="shared" si="25"/>
        <v>0.25117630636621119</v>
      </c>
      <c r="AM162">
        <v>140583796.21934101</v>
      </c>
      <c r="AN162">
        <f t="shared" si="26"/>
        <v>140.583796219341</v>
      </c>
      <c r="AO162" s="85">
        <f t="shared" si="27"/>
        <v>8.7289579750544686</v>
      </c>
      <c r="AP162" s="93">
        <f t="shared" si="28"/>
        <v>0.14226390621004212</v>
      </c>
      <c r="AQ162" s="85">
        <f>VLOOKUP($C162,Hoja3!$C$5:$W$202,21,FALSE)</f>
        <v>2.8940000000000001</v>
      </c>
      <c r="AR162" s="94">
        <f t="shared" si="29"/>
        <v>46.609172299999997</v>
      </c>
      <c r="AS162" s="92">
        <f t="shared" si="30"/>
        <v>0.4291000893830505</v>
      </c>
      <c r="AT162" s="85">
        <f>VLOOKUP($C162,Hoja3!$C$5:$AB$202,26,FALSE)</f>
        <v>2.0499999999999998</v>
      </c>
      <c r="AU162" s="94">
        <f t="shared" si="31"/>
        <v>33.016172499999996</v>
      </c>
      <c r="AV162" s="92">
        <f t="shared" si="32"/>
        <v>0.60576373593880406</v>
      </c>
      <c r="AW162" s="103">
        <f t="shared" si="33"/>
        <v>5.4859878348667364</v>
      </c>
      <c r="AX162" s="86">
        <f t="shared" si="34"/>
        <v>88.354302775054478</v>
      </c>
      <c r="AY162" s="92">
        <f t="shared" si="35"/>
        <v>0.22636135843795829</v>
      </c>
    </row>
    <row r="163" spans="1:51" x14ac:dyDescent="0.25">
      <c r="A163">
        <v>177</v>
      </c>
      <c r="B163" t="s">
        <v>52</v>
      </c>
      <c r="C163" t="s">
        <v>354</v>
      </c>
      <c r="D163" t="s">
        <v>355</v>
      </c>
      <c r="E163">
        <v>250</v>
      </c>
      <c r="F163" t="s">
        <v>485</v>
      </c>
      <c r="G163" s="5">
        <v>18470</v>
      </c>
      <c r="H163" s="5">
        <v>2.8</v>
      </c>
      <c r="I163" s="6">
        <v>0.15</v>
      </c>
      <c r="J163" s="5">
        <v>94.07</v>
      </c>
      <c r="K163" s="7">
        <v>0.51</v>
      </c>
      <c r="L163" s="5">
        <v>35485.629999999997</v>
      </c>
      <c r="M163" s="6">
        <v>0.08</v>
      </c>
      <c r="N163" s="5">
        <v>4225.808</v>
      </c>
      <c r="O163" s="6">
        <v>0.66</v>
      </c>
      <c r="P163" s="5">
        <v>31408.63</v>
      </c>
      <c r="Q163" s="7">
        <v>0.3</v>
      </c>
      <c r="R163" s="5">
        <v>31264.48</v>
      </c>
      <c r="S163" s="7">
        <v>0.3</v>
      </c>
      <c r="T163" s="8">
        <v>124</v>
      </c>
      <c r="U163" s="8">
        <v>121</v>
      </c>
      <c r="V163" s="8">
        <v>99</v>
      </c>
      <c r="W163" s="8">
        <v>87</v>
      </c>
      <c r="X163" s="8">
        <v>99</v>
      </c>
      <c r="Y163" s="8">
        <v>95</v>
      </c>
      <c r="Z163" s="9" t="s">
        <v>49</v>
      </c>
      <c r="AA163" s="9">
        <v>15</v>
      </c>
      <c r="AB163" s="9">
        <v>16</v>
      </c>
      <c r="AC163" s="9">
        <v>11</v>
      </c>
      <c r="AD163" s="9">
        <v>9</v>
      </c>
      <c r="AE163" s="9">
        <v>11</v>
      </c>
      <c r="AF163" s="9">
        <v>11</v>
      </c>
      <c r="AJ163" s="85">
        <f>VLOOKUP($C163,Hoja3!$C$5:$U$202,18,FALSE)</f>
        <v>3.2600544527896993</v>
      </c>
      <c r="AK163" s="94">
        <f t="shared" si="24"/>
        <v>1023.9384408752413</v>
      </c>
      <c r="AL163" s="92">
        <f t="shared" si="25"/>
        <v>0.27345393904799764</v>
      </c>
      <c r="AM163">
        <v>2395417653.4433599</v>
      </c>
      <c r="AN163">
        <f t="shared" si="26"/>
        <v>2395.41765344336</v>
      </c>
      <c r="AO163" s="85">
        <f t="shared" si="27"/>
        <v>7.6266225347726397</v>
      </c>
      <c r="AP163" s="93">
        <f t="shared" si="28"/>
        <v>0.11688984574256024</v>
      </c>
      <c r="AQ163" s="85">
        <f>VLOOKUP($C163,Hoja3!$C$5:$W$202,21,FALSE)</f>
        <v>2.3328594420600859</v>
      </c>
      <c r="AR163" s="94">
        <f t="shared" si="29"/>
        <v>732.71919057671676</v>
      </c>
      <c r="AS163" s="92">
        <f t="shared" si="30"/>
        <v>0.38213821010967991</v>
      </c>
      <c r="AT163" s="85">
        <f>VLOOKUP($C163,Hoja3!$C$5:$AB$202,26,FALSE)</f>
        <v>0.92719501072961363</v>
      </c>
      <c r="AU163" s="94">
        <f t="shared" si="31"/>
        <v>291.21925029852463</v>
      </c>
      <c r="AV163" s="92">
        <f t="shared" si="32"/>
        <v>0.96147490151484161</v>
      </c>
      <c r="AW163" s="103">
        <f t="shared" si="33"/>
        <v>3.2843363859232761</v>
      </c>
      <c r="AX163" s="86">
        <f t="shared" si="34"/>
        <v>1031.5650634100139</v>
      </c>
      <c r="AY163" s="92">
        <f t="shared" si="35"/>
        <v>0.27143222461839911</v>
      </c>
    </row>
    <row r="164" spans="1:51" x14ac:dyDescent="0.25">
      <c r="A164">
        <v>202</v>
      </c>
      <c r="B164" t="s">
        <v>52</v>
      </c>
      <c r="C164" t="s">
        <v>356</v>
      </c>
      <c r="D164" t="s">
        <v>357</v>
      </c>
      <c r="E164">
        <v>250</v>
      </c>
      <c r="F164" t="s">
        <v>510</v>
      </c>
      <c r="G164" s="5">
        <v>6628</v>
      </c>
      <c r="H164" s="5">
        <v>1.6</v>
      </c>
      <c r="I164" s="6">
        <v>0.24</v>
      </c>
      <c r="J164" s="5">
        <v>35.18</v>
      </c>
      <c r="K164" s="7">
        <v>0.53</v>
      </c>
      <c r="L164" s="5">
        <v>18757.21</v>
      </c>
      <c r="M164" s="6">
        <v>0.09</v>
      </c>
      <c r="N164" s="5">
        <v>2015.075</v>
      </c>
      <c r="O164" s="6">
        <v>0.79</v>
      </c>
      <c r="P164" s="5">
        <v>17010.77</v>
      </c>
      <c r="Q164" s="7">
        <v>0.21</v>
      </c>
      <c r="R164" s="5">
        <v>16720.3</v>
      </c>
      <c r="S164" s="7">
        <v>0.21</v>
      </c>
      <c r="T164" s="8">
        <v>111</v>
      </c>
      <c r="U164" s="8">
        <v>120</v>
      </c>
      <c r="V164" s="8">
        <v>97</v>
      </c>
      <c r="W164" s="8">
        <v>80</v>
      </c>
      <c r="X164" s="8">
        <v>105</v>
      </c>
      <c r="Y164" s="8">
        <v>100</v>
      </c>
      <c r="Z164" s="9" t="s">
        <v>49</v>
      </c>
      <c r="AA164" s="9">
        <v>13</v>
      </c>
      <c r="AB164" s="9">
        <v>15</v>
      </c>
      <c r="AC164" s="9">
        <v>9</v>
      </c>
      <c r="AD164" s="9">
        <v>6</v>
      </c>
      <c r="AE164" s="9">
        <v>13</v>
      </c>
      <c r="AF164" s="9">
        <v>12</v>
      </c>
      <c r="AJ164" s="85">
        <f>VLOOKUP($C164,Hoja3!$C$5:$U$202,18,FALSE)</f>
        <v>3.4600000000000004</v>
      </c>
      <c r="AK164" s="94">
        <f t="shared" si="24"/>
        <v>588.57264200000009</v>
      </c>
      <c r="AL164" s="92">
        <f t="shared" si="25"/>
        <v>0.27184409974665452</v>
      </c>
      <c r="AM164" t="s">
        <v>478</v>
      </c>
      <c r="AN164">
        <f t="shared" si="26"/>
        <v>0</v>
      </c>
      <c r="AO164" s="85">
        <f t="shared" si="27"/>
        <v>0</v>
      </c>
      <c r="AP164" s="93" t="str">
        <f t="shared" si="28"/>
        <v/>
      </c>
      <c r="AQ164" s="85">
        <f>VLOOKUP($C164,Hoja3!$C$5:$W$202,21,FALSE)</f>
        <v>2.3040000000000003</v>
      </c>
      <c r="AR164" s="94">
        <f t="shared" si="29"/>
        <v>391.92814080000005</v>
      </c>
      <c r="AS164" s="92">
        <f t="shared" si="30"/>
        <v>0.40823810118204201</v>
      </c>
      <c r="AT164" s="85">
        <f>VLOOKUP($C164,Hoja3!$C$5:$AB$202,26,FALSE)</f>
        <v>1.1560000000000001</v>
      </c>
      <c r="AU164" s="94">
        <f t="shared" si="31"/>
        <v>196.64450120000001</v>
      </c>
      <c r="AV164" s="92">
        <f t="shared" si="32"/>
        <v>0.81365102519327404</v>
      </c>
      <c r="AW164" s="103">
        <f t="shared" si="33"/>
        <v>3.4600000000000004</v>
      </c>
      <c r="AX164" s="86">
        <f t="shared" si="34"/>
        <v>588.57264200000009</v>
      </c>
      <c r="AY164" s="92">
        <f t="shared" si="35"/>
        <v>0.27184409974665452</v>
      </c>
    </row>
    <row r="165" spans="1:51" x14ac:dyDescent="0.25">
      <c r="A165">
        <v>178</v>
      </c>
      <c r="B165" t="s">
        <v>52</v>
      </c>
      <c r="C165" t="s">
        <v>358</v>
      </c>
      <c r="D165" t="s">
        <v>359</v>
      </c>
      <c r="E165">
        <v>250</v>
      </c>
      <c r="F165" t="s">
        <v>486</v>
      </c>
      <c r="G165" s="5">
        <v>3521.56</v>
      </c>
      <c r="H165" s="5">
        <v>0.5</v>
      </c>
      <c r="I165" s="6">
        <v>0.14000000000000001</v>
      </c>
      <c r="J165" s="5">
        <v>5.13</v>
      </c>
      <c r="K165" s="7">
        <v>0.15</v>
      </c>
      <c r="L165" s="5">
        <v>3510.8470000000002</v>
      </c>
      <c r="M165" s="6">
        <v>0.14000000000000001</v>
      </c>
      <c r="N165" s="5">
        <v>935.02350000000001</v>
      </c>
      <c r="O165" s="6">
        <v>0.53</v>
      </c>
      <c r="P165" s="5">
        <v>2132.4960000000001</v>
      </c>
      <c r="Q165" s="7">
        <v>0.24</v>
      </c>
      <c r="R165" s="5">
        <v>2552.7930000000001</v>
      </c>
      <c r="S165" s="7">
        <v>0.2</v>
      </c>
      <c r="T165" s="8">
        <v>127</v>
      </c>
      <c r="U165" s="8">
        <v>137</v>
      </c>
      <c r="V165" s="8">
        <v>89</v>
      </c>
      <c r="W165" s="8">
        <v>90</v>
      </c>
      <c r="X165" s="8">
        <v>103</v>
      </c>
      <c r="Y165" s="8">
        <v>101</v>
      </c>
      <c r="Z165" s="9" t="s">
        <v>49</v>
      </c>
      <c r="AA165" s="9">
        <v>17</v>
      </c>
      <c r="AB165" s="9">
        <v>21</v>
      </c>
      <c r="AC165" s="9">
        <v>6</v>
      </c>
      <c r="AD165" s="9">
        <v>11</v>
      </c>
      <c r="AE165" s="9">
        <v>12</v>
      </c>
      <c r="AF165" s="9">
        <v>13</v>
      </c>
      <c r="AJ165" s="85">
        <f>VLOOKUP($C165,Hoja3!$C$5:$U$202,18,FALSE)</f>
        <v>8.1577857224233021</v>
      </c>
      <c r="AK165" s="94">
        <f t="shared" si="24"/>
        <v>173.96445421924804</v>
      </c>
      <c r="AL165" s="92">
        <f t="shared" si="25"/>
        <v>0.28741503673494595</v>
      </c>
      <c r="AM165">
        <v>268398052.21087101</v>
      </c>
      <c r="AN165">
        <f t="shared" si="26"/>
        <v>268.39805221087101</v>
      </c>
      <c r="AO165" s="85">
        <f t="shared" si="27"/>
        <v>12.586098741140477</v>
      </c>
      <c r="AP165" s="93">
        <f t="shared" si="28"/>
        <v>0.18629047263247922</v>
      </c>
      <c r="AQ165" s="85">
        <f>VLOOKUP($C165,Hoja3!$C$5:$W$202,21,FALSE)</f>
        <v>7.9805496132960343</v>
      </c>
      <c r="AR165" s="94">
        <f t="shared" si="29"/>
        <v>170.18490128155338</v>
      </c>
      <c r="AS165" s="92">
        <f t="shared" si="30"/>
        <v>0.29379809620878267</v>
      </c>
      <c r="AT165" s="85">
        <f>VLOOKUP($C165,Hoja3!$C$5:$AB$202,26,FALSE)</f>
        <v>0.1772361091272675</v>
      </c>
      <c r="AU165" s="94">
        <f t="shared" si="31"/>
        <v>3.7795529376946142</v>
      </c>
      <c r="AV165" s="92">
        <f t="shared" si="32"/>
        <v>13.229077836517385</v>
      </c>
      <c r="AW165" s="103">
        <f t="shared" si="33"/>
        <v>8.7479907563900952</v>
      </c>
      <c r="AX165" s="86">
        <f t="shared" si="34"/>
        <v>186.55055296038853</v>
      </c>
      <c r="AY165" s="92">
        <f t="shared" si="35"/>
        <v>0.26802386380820226</v>
      </c>
    </row>
    <row r="166" spans="1:51" x14ac:dyDescent="0.25">
      <c r="A166">
        <v>186</v>
      </c>
      <c r="B166" t="s">
        <v>52</v>
      </c>
      <c r="C166" t="s">
        <v>360</v>
      </c>
      <c r="D166" t="s">
        <v>361</v>
      </c>
      <c r="E166">
        <v>250</v>
      </c>
      <c r="F166" t="s">
        <v>495</v>
      </c>
      <c r="G166" s="5">
        <v>5633</v>
      </c>
      <c r="H166" s="5">
        <v>0.6</v>
      </c>
      <c r="I166" s="6">
        <v>0.11</v>
      </c>
      <c r="J166" s="5">
        <v>17.53</v>
      </c>
      <c r="K166" s="7">
        <v>0.31</v>
      </c>
      <c r="L166" s="5">
        <v>11309.42</v>
      </c>
      <c r="M166" s="6">
        <v>0.05</v>
      </c>
      <c r="N166" s="5">
        <v>1165.606</v>
      </c>
      <c r="O166" s="6">
        <v>0.51</v>
      </c>
      <c r="P166" s="5">
        <v>9586.1849999999995</v>
      </c>
      <c r="Q166" s="7">
        <v>0.18</v>
      </c>
      <c r="R166" s="5">
        <v>9420.61</v>
      </c>
      <c r="S166" s="7">
        <v>0.19</v>
      </c>
      <c r="T166" s="8">
        <v>129</v>
      </c>
      <c r="U166" s="8">
        <v>128</v>
      </c>
      <c r="V166" s="8">
        <v>102</v>
      </c>
      <c r="W166" s="8">
        <v>91</v>
      </c>
      <c r="X166" s="8">
        <v>107</v>
      </c>
      <c r="Y166" s="8">
        <v>102</v>
      </c>
      <c r="Z166" s="9" t="s">
        <v>49</v>
      </c>
      <c r="AA166" s="9">
        <v>19</v>
      </c>
      <c r="AB166" s="9">
        <v>17</v>
      </c>
      <c r="AC166" s="9">
        <v>12</v>
      </c>
      <c r="AD166" s="9">
        <v>12</v>
      </c>
      <c r="AE166" s="9">
        <v>14</v>
      </c>
      <c r="AF166" s="9">
        <v>14</v>
      </c>
      <c r="AJ166" s="85">
        <f>VLOOKUP($C166,Hoja3!$C$5:$U$202,18,FALSE)</f>
        <v>5.3170000000000002</v>
      </c>
      <c r="AK166" s="94">
        <f t="shared" si="24"/>
        <v>509.69745644999995</v>
      </c>
      <c r="AL166" s="92">
        <f t="shared" si="25"/>
        <v>0.11771689114930053</v>
      </c>
      <c r="AM166">
        <v>570733627.53800595</v>
      </c>
      <c r="AN166">
        <f t="shared" si="26"/>
        <v>570.73362753800598</v>
      </c>
      <c r="AO166" s="85">
        <f t="shared" si="27"/>
        <v>5.953709713906064</v>
      </c>
      <c r="AP166" s="93">
        <f t="shared" si="28"/>
        <v>0.10512785142663512</v>
      </c>
      <c r="AQ166" s="85">
        <f>VLOOKUP($C166,Hoja3!$C$5:$W$202,21,FALSE)</f>
        <v>3.2930000000000001</v>
      </c>
      <c r="AR166" s="94">
        <f t="shared" si="29"/>
        <v>315.67307205000003</v>
      </c>
      <c r="AS166" s="92">
        <f t="shared" si="30"/>
        <v>0.19007006080802638</v>
      </c>
      <c r="AT166" s="85">
        <f>VLOOKUP($C166,Hoja3!$C$5:$AB$202,26,FALSE)</f>
        <v>2.024</v>
      </c>
      <c r="AU166" s="94">
        <f t="shared" si="31"/>
        <v>194.02438439999997</v>
      </c>
      <c r="AV166" s="92">
        <f t="shared" si="32"/>
        <v>0.30923948134428408</v>
      </c>
      <c r="AW166" s="103">
        <f t="shared" si="33"/>
        <v>5.3791071856416925</v>
      </c>
      <c r="AX166" s="86">
        <f t="shared" si="34"/>
        <v>515.65116616390605</v>
      </c>
      <c r="AY166" s="92">
        <f t="shared" si="35"/>
        <v>0.11635773161604421</v>
      </c>
    </row>
    <row r="167" spans="1:51" x14ac:dyDescent="0.25">
      <c r="A167">
        <v>197</v>
      </c>
      <c r="B167" t="s">
        <v>52</v>
      </c>
      <c r="C167" t="s">
        <v>362</v>
      </c>
      <c r="D167" t="s">
        <v>363</v>
      </c>
      <c r="E167">
        <v>250</v>
      </c>
      <c r="F167" t="s">
        <v>504</v>
      </c>
      <c r="G167" s="5">
        <v>335148</v>
      </c>
      <c r="H167" s="5">
        <v>43.7</v>
      </c>
      <c r="I167" s="6">
        <v>0.13</v>
      </c>
      <c r="J167" s="5">
        <v>619.70000000000005</v>
      </c>
      <c r="K167" s="7">
        <v>0.18</v>
      </c>
      <c r="L167" s="5">
        <v>369462.8</v>
      </c>
      <c r="M167" s="6">
        <v>0.12</v>
      </c>
      <c r="N167" s="5">
        <v>71742.34</v>
      </c>
      <c r="O167" s="6">
        <v>0.61</v>
      </c>
      <c r="P167" s="5">
        <v>363703.9</v>
      </c>
      <c r="Q167" s="7">
        <v>0.17</v>
      </c>
      <c r="R167" s="5">
        <v>356475.2</v>
      </c>
      <c r="S167" s="7">
        <v>0.17</v>
      </c>
      <c r="T167" s="8">
        <v>128</v>
      </c>
      <c r="U167" s="8">
        <v>134</v>
      </c>
      <c r="V167" s="8">
        <v>91</v>
      </c>
      <c r="W167" s="8">
        <v>88</v>
      </c>
      <c r="X167" s="8">
        <v>108</v>
      </c>
      <c r="Y167" s="8">
        <v>104</v>
      </c>
      <c r="Z167" s="9" t="s">
        <v>49</v>
      </c>
      <c r="AA167" s="9">
        <v>18</v>
      </c>
      <c r="AB167" s="9">
        <v>19</v>
      </c>
      <c r="AC167" s="9">
        <v>7</v>
      </c>
      <c r="AD167" s="9">
        <v>10</v>
      </c>
      <c r="AE167" s="9">
        <v>15</v>
      </c>
      <c r="AF167" s="9">
        <v>15</v>
      </c>
      <c r="AJ167" s="85">
        <f>VLOOKUP($C167,Hoja3!$C$5:$U$202,18,FALSE)</f>
        <v>9.7850000000000001</v>
      </c>
      <c r="AK167" s="94">
        <f t="shared" si="24"/>
        <v>35588.426615000004</v>
      </c>
      <c r="AL167" s="92">
        <f t="shared" si="25"/>
        <v>0.1227927283011188</v>
      </c>
      <c r="AM167" t="s">
        <v>478</v>
      </c>
      <c r="AN167">
        <f t="shared" si="26"/>
        <v>0</v>
      </c>
      <c r="AO167" s="85">
        <f t="shared" si="27"/>
        <v>0</v>
      </c>
      <c r="AP167" s="93" t="str">
        <f t="shared" si="28"/>
        <v/>
      </c>
      <c r="AQ167" s="85">
        <f>VLOOKUP($C167,Hoja3!$C$5:$W$202,21,FALSE)</f>
        <v>4.74</v>
      </c>
      <c r="AR167" s="94">
        <f t="shared" si="29"/>
        <v>17239.564860000002</v>
      </c>
      <c r="AS167" s="92">
        <f t="shared" si="30"/>
        <v>0.25348667646127582</v>
      </c>
      <c r="AT167" s="85">
        <f>VLOOKUP($C167,Hoja3!$C$5:$AB$202,26,FALSE)</f>
        <v>5.0449999999999999</v>
      </c>
      <c r="AU167" s="94">
        <f t="shared" si="31"/>
        <v>18348.861755000002</v>
      </c>
      <c r="AV167" s="92">
        <f t="shared" si="32"/>
        <v>0.23816191207660006</v>
      </c>
      <c r="AW167" s="103">
        <f t="shared" si="33"/>
        <v>9.7850000000000001</v>
      </c>
      <c r="AX167" s="86">
        <f t="shared" si="34"/>
        <v>35588.426615000004</v>
      </c>
      <c r="AY167" s="92">
        <f t="shared" si="35"/>
        <v>0.12279272830111879</v>
      </c>
    </row>
    <row r="168" spans="1:51" x14ac:dyDescent="0.25">
      <c r="A168">
        <v>165</v>
      </c>
      <c r="B168" t="s">
        <v>52</v>
      </c>
      <c r="C168" t="s">
        <v>364</v>
      </c>
      <c r="D168" t="s">
        <v>365</v>
      </c>
      <c r="E168">
        <v>250</v>
      </c>
      <c r="F168" t="e">
        <v>#N/A</v>
      </c>
      <c r="G168" s="5">
        <v>3433</v>
      </c>
      <c r="H168" s="5">
        <v>0.5</v>
      </c>
      <c r="I168" s="6">
        <v>0.15</v>
      </c>
      <c r="J168" s="5">
        <v>18.47</v>
      </c>
      <c r="K168" s="7">
        <v>0.54</v>
      </c>
      <c r="L168" s="5">
        <v>15617.47</v>
      </c>
      <c r="M168" s="6">
        <v>0.03</v>
      </c>
      <c r="N168" s="5">
        <v>718.63170000000002</v>
      </c>
      <c r="O168" s="6">
        <v>0.7</v>
      </c>
      <c r="P168" s="5">
        <v>13145.12</v>
      </c>
      <c r="Q168" s="7">
        <v>0.14000000000000001</v>
      </c>
      <c r="R168" s="5">
        <v>12262.96</v>
      </c>
      <c r="S168" s="7">
        <v>0.15</v>
      </c>
      <c r="T168" s="8">
        <v>125</v>
      </c>
      <c r="U168" s="8">
        <v>119</v>
      </c>
      <c r="V168" s="8">
        <v>108</v>
      </c>
      <c r="W168" s="8">
        <v>84</v>
      </c>
      <c r="X168" s="8">
        <v>110</v>
      </c>
      <c r="Y168" s="8">
        <v>106</v>
      </c>
      <c r="Z168" s="9" t="s">
        <v>49</v>
      </c>
      <c r="AA168" s="9">
        <v>16</v>
      </c>
      <c r="AB168" s="9">
        <v>14</v>
      </c>
      <c r="AC168" s="9">
        <v>14</v>
      </c>
      <c r="AD168" s="9">
        <v>7</v>
      </c>
      <c r="AE168" s="9">
        <v>16</v>
      </c>
      <c r="AF168" s="9">
        <v>16</v>
      </c>
      <c r="AJ168" s="85" t="e">
        <f>VLOOKUP($C168,Hoja3!$C$5:$U$202,18,FALSE)</f>
        <v>#N/A</v>
      </c>
      <c r="AK168" s="94">
        <f t="shared" si="24"/>
        <v>0</v>
      </c>
      <c r="AL168" s="92" t="str">
        <f t="shared" si="25"/>
        <v/>
      </c>
      <c r="AM168" t="s">
        <v>478</v>
      </c>
      <c r="AN168">
        <f t="shared" si="26"/>
        <v>0</v>
      </c>
      <c r="AO168" s="85">
        <f t="shared" si="27"/>
        <v>0</v>
      </c>
      <c r="AP168" s="93" t="str">
        <f t="shared" si="28"/>
        <v/>
      </c>
      <c r="AQ168" s="85" t="e">
        <f>VLOOKUP($C168,Hoja3!$C$5:$W$202,21,FALSE)</f>
        <v>#N/A</v>
      </c>
      <c r="AR168" s="94">
        <f t="shared" si="29"/>
        <v>0</v>
      </c>
      <c r="AS168" s="92" t="str">
        <f t="shared" si="30"/>
        <v/>
      </c>
      <c r="AT168" s="85" t="e">
        <f>VLOOKUP($C168,Hoja3!$C$5:$AB$202,26,FALSE)</f>
        <v>#N/A</v>
      </c>
      <c r="AU168" s="94">
        <f t="shared" si="31"/>
        <v>0</v>
      </c>
      <c r="AV168" s="92" t="str">
        <f t="shared" si="32"/>
        <v/>
      </c>
      <c r="AW168" s="103">
        <f t="shared" si="33"/>
        <v>0</v>
      </c>
      <c r="AX168" s="86">
        <f t="shared" si="34"/>
        <v>0</v>
      </c>
      <c r="AY168" s="92" t="str">
        <f t="shared" si="35"/>
        <v/>
      </c>
    </row>
    <row r="169" spans="1:51" x14ac:dyDescent="0.25">
      <c r="A169">
        <v>157</v>
      </c>
      <c r="B169" t="s">
        <v>52</v>
      </c>
      <c r="C169" t="s">
        <v>366</v>
      </c>
      <c r="D169" t="s">
        <v>367</v>
      </c>
      <c r="E169">
        <v>250</v>
      </c>
      <c r="F169" t="s">
        <v>459</v>
      </c>
      <c r="G169" s="5">
        <v>18941</v>
      </c>
      <c r="H169" s="5">
        <v>1.4</v>
      </c>
      <c r="I169" s="6">
        <v>7.0000000000000007E-2</v>
      </c>
      <c r="J169" s="5">
        <v>13.05</v>
      </c>
      <c r="K169" s="7">
        <v>7.0000000000000007E-2</v>
      </c>
      <c r="L169" s="5">
        <v>15359.79</v>
      </c>
      <c r="M169" s="6">
        <v>0.09</v>
      </c>
      <c r="N169" s="5">
        <v>3130.1419999999998</v>
      </c>
      <c r="O169" s="6">
        <v>0.45</v>
      </c>
      <c r="P169" s="5">
        <v>14857.28</v>
      </c>
      <c r="Q169" s="7">
        <v>0.09</v>
      </c>
      <c r="R169" s="5">
        <v>14771.28</v>
      </c>
      <c r="S169" s="7">
        <v>0.09</v>
      </c>
      <c r="T169" s="8">
        <v>139</v>
      </c>
      <c r="U169" s="8">
        <v>152</v>
      </c>
      <c r="V169" s="8">
        <v>98</v>
      </c>
      <c r="W169" s="8">
        <v>93</v>
      </c>
      <c r="X169" s="8">
        <v>116</v>
      </c>
      <c r="Y169" s="8">
        <v>110</v>
      </c>
      <c r="Z169" s="9" t="s">
        <v>49</v>
      </c>
      <c r="AA169" s="9">
        <v>21</v>
      </c>
      <c r="AB169" s="9">
        <v>28</v>
      </c>
      <c r="AC169" s="9">
        <v>10</v>
      </c>
      <c r="AD169" s="9">
        <v>13</v>
      </c>
      <c r="AE169" s="9">
        <v>17</v>
      </c>
      <c r="AF169" s="9">
        <v>17</v>
      </c>
      <c r="AJ169" s="85">
        <f>VLOOKUP($C169,Hoja3!$C$5:$U$202,18,FALSE)</f>
        <v>6.59</v>
      </c>
      <c r="AK169" s="94">
        <f t="shared" si="24"/>
        <v>979.09475199999997</v>
      </c>
      <c r="AL169" s="92">
        <f t="shared" si="25"/>
        <v>0.14298922521443563</v>
      </c>
      <c r="AM169">
        <v>1348817281.07131</v>
      </c>
      <c r="AN169">
        <f t="shared" si="26"/>
        <v>1348.8172810713099</v>
      </c>
      <c r="AO169" s="85">
        <f t="shared" si="27"/>
        <v>9.0784940518810302</v>
      </c>
      <c r="AP169" s="93">
        <f t="shared" si="28"/>
        <v>0.10379463694949383</v>
      </c>
      <c r="AQ169" s="85">
        <f>VLOOKUP($C169,Hoja3!$C$5:$W$202,21,FALSE)</f>
        <v>3.488</v>
      </c>
      <c r="AR169" s="94">
        <f t="shared" si="29"/>
        <v>518.22192640000003</v>
      </c>
      <c r="AS169" s="92">
        <f t="shared" si="30"/>
        <v>0.27015452814309943</v>
      </c>
      <c r="AT169" s="85">
        <f>VLOOKUP($C169,Hoja3!$C$5:$AB$202,26,FALSE)</f>
        <v>2.9973927958833619</v>
      </c>
      <c r="AU169" s="94">
        <f t="shared" si="31"/>
        <v>445.33104038421959</v>
      </c>
      <c r="AV169" s="92">
        <f t="shared" si="32"/>
        <v>0.31437287613998738</v>
      </c>
      <c r="AW169" s="103">
        <f t="shared" si="33"/>
        <v>6.651104684382882</v>
      </c>
      <c r="AX169" s="86">
        <f t="shared" si="34"/>
        <v>988.17324605188105</v>
      </c>
      <c r="AY169" s="92">
        <f t="shared" si="35"/>
        <v>0.14167556201238191</v>
      </c>
    </row>
    <row r="170" spans="1:51" x14ac:dyDescent="0.25">
      <c r="A170">
        <v>198</v>
      </c>
      <c r="B170" t="s">
        <v>52</v>
      </c>
      <c r="C170" t="s">
        <v>368</v>
      </c>
      <c r="D170" t="s">
        <v>369</v>
      </c>
      <c r="E170">
        <v>250</v>
      </c>
      <c r="F170" t="s">
        <v>505</v>
      </c>
      <c r="G170" s="5">
        <v>26850.959999999999</v>
      </c>
      <c r="H170" s="5">
        <v>1</v>
      </c>
      <c r="I170" s="6">
        <v>0.04</v>
      </c>
      <c r="J170" s="5">
        <v>42.22</v>
      </c>
      <c r="K170" s="7">
        <v>0.16</v>
      </c>
      <c r="L170" s="5">
        <v>61511.11</v>
      </c>
      <c r="M170" s="6">
        <v>0.02</v>
      </c>
      <c r="N170" s="5">
        <v>9427.7710000000006</v>
      </c>
      <c r="O170" s="6">
        <v>0.11</v>
      </c>
      <c r="P170" s="5">
        <v>62045.78</v>
      </c>
      <c r="Q170" s="7">
        <v>7.0000000000000007E-2</v>
      </c>
      <c r="R170" s="5">
        <v>55939.05</v>
      </c>
      <c r="S170" s="7">
        <v>0.08</v>
      </c>
      <c r="T170" s="8">
        <v>148</v>
      </c>
      <c r="U170" s="8">
        <v>136</v>
      </c>
      <c r="V170" s="8">
        <v>110</v>
      </c>
      <c r="W170" s="8">
        <v>105</v>
      </c>
      <c r="X170" s="8">
        <v>119</v>
      </c>
      <c r="Y170" s="8">
        <v>112</v>
      </c>
      <c r="Z170" s="9" t="s">
        <v>49</v>
      </c>
      <c r="AA170" s="9">
        <v>26</v>
      </c>
      <c r="AB170" s="9">
        <v>20</v>
      </c>
      <c r="AC170" s="9">
        <v>16</v>
      </c>
      <c r="AD170" s="9">
        <v>18</v>
      </c>
      <c r="AE170" s="9">
        <v>19</v>
      </c>
      <c r="AF170" s="9">
        <v>18</v>
      </c>
      <c r="AJ170" s="85">
        <f>VLOOKUP($C170,Hoja3!$C$5:$U$202,18,FALSE)</f>
        <v>2.2748561434193268</v>
      </c>
      <c r="AK170" s="94">
        <f t="shared" si="24"/>
        <v>1411.4522380624401</v>
      </c>
      <c r="AL170" s="92">
        <f t="shared" si="25"/>
        <v>7.0849014442935884E-2</v>
      </c>
      <c r="AM170" t="s">
        <v>478</v>
      </c>
      <c r="AN170">
        <f t="shared" si="26"/>
        <v>0</v>
      </c>
      <c r="AO170" s="85">
        <f t="shared" si="27"/>
        <v>0</v>
      </c>
      <c r="AP170" s="93" t="str">
        <f t="shared" si="28"/>
        <v/>
      </c>
      <c r="AQ170" s="85">
        <f>VLOOKUP($C170,Hoja3!$C$5:$W$202,21,FALSE)</f>
        <v>1.988</v>
      </c>
      <c r="AR170" s="94">
        <f t="shared" si="29"/>
        <v>1233.4701063999998</v>
      </c>
      <c r="AS170" s="92">
        <f t="shared" si="30"/>
        <v>8.1072090422896051E-2</v>
      </c>
      <c r="AT170" s="85">
        <f>VLOOKUP($C170,Hoja3!$C$5:$AB$202,26,FALSE)</f>
        <v>0.28685614341932669</v>
      </c>
      <c r="AU170" s="94">
        <f t="shared" si="31"/>
        <v>177.98213166243988</v>
      </c>
      <c r="AV170" s="92">
        <f t="shared" si="32"/>
        <v>0.56185415393079774</v>
      </c>
      <c r="AW170" s="103">
        <f t="shared" si="33"/>
        <v>2.2748561434193268</v>
      </c>
      <c r="AX170" s="86">
        <f t="shared" si="34"/>
        <v>1411.4522380624401</v>
      </c>
      <c r="AY170" s="92">
        <f t="shared" si="35"/>
        <v>7.0849014442935884E-2</v>
      </c>
    </row>
    <row r="171" spans="1:51" x14ac:dyDescent="0.25">
      <c r="A171">
        <v>205</v>
      </c>
      <c r="B171" t="s">
        <v>52</v>
      </c>
      <c r="C171" t="s">
        <v>370</v>
      </c>
      <c r="D171" t="s">
        <v>371</v>
      </c>
      <c r="E171">
        <v>250</v>
      </c>
      <c r="F171" t="s">
        <v>512</v>
      </c>
      <c r="G171" s="5">
        <v>4073.19</v>
      </c>
      <c r="H171" s="5">
        <v>0.3</v>
      </c>
      <c r="I171" s="6">
        <v>7.0000000000000007E-2</v>
      </c>
      <c r="J171" s="5">
        <v>4.8899999999999997</v>
      </c>
      <c r="K171" s="7">
        <v>0.12</v>
      </c>
      <c r="L171" s="5">
        <v>8897.2849999999999</v>
      </c>
      <c r="M171" s="6">
        <v>0.03</v>
      </c>
      <c r="N171" s="5">
        <v>1280.827</v>
      </c>
      <c r="O171" s="6">
        <v>0.23</v>
      </c>
      <c r="P171" s="5">
        <v>7474</v>
      </c>
      <c r="Q171" s="7">
        <v>7.0000000000000007E-2</v>
      </c>
      <c r="R171" s="5">
        <v>6988</v>
      </c>
      <c r="S171" s="7">
        <v>7.0000000000000007E-2</v>
      </c>
      <c r="T171" s="8">
        <v>140</v>
      </c>
      <c r="U171" s="8">
        <v>141</v>
      </c>
      <c r="V171" s="8">
        <v>109</v>
      </c>
      <c r="W171" s="8">
        <v>97</v>
      </c>
      <c r="X171" s="8">
        <v>118</v>
      </c>
      <c r="Y171" s="8">
        <v>113</v>
      </c>
      <c r="Z171" s="9" t="s">
        <v>49</v>
      </c>
      <c r="AA171" s="9">
        <v>22</v>
      </c>
      <c r="AB171" s="9">
        <v>22</v>
      </c>
      <c r="AC171" s="9">
        <v>15</v>
      </c>
      <c r="AD171" s="9">
        <v>14</v>
      </c>
      <c r="AE171" s="9">
        <v>18</v>
      </c>
      <c r="AF171" s="9">
        <v>19</v>
      </c>
      <c r="AJ171" s="85">
        <f>VLOOKUP($C171,Hoja3!$C$5:$U$202,18,FALSE)</f>
        <v>5.6</v>
      </c>
      <c r="AK171" s="94">
        <f t="shared" si="24"/>
        <v>418.54399999999993</v>
      </c>
      <c r="AL171" s="92">
        <f t="shared" si="25"/>
        <v>7.1677051875071687E-2</v>
      </c>
      <c r="AM171" t="s">
        <v>478</v>
      </c>
      <c r="AN171">
        <f t="shared" si="26"/>
        <v>0</v>
      </c>
      <c r="AO171" s="85">
        <f t="shared" si="27"/>
        <v>0</v>
      </c>
      <c r="AP171" s="93" t="str">
        <f t="shared" si="28"/>
        <v/>
      </c>
      <c r="AQ171" s="85">
        <f>VLOOKUP($C171,Hoja3!$C$5:$W$202,21,FALSE)</f>
        <v>4.3</v>
      </c>
      <c r="AR171" s="94">
        <f t="shared" si="29"/>
        <v>321.38199999999995</v>
      </c>
      <c r="AS171" s="92">
        <f t="shared" si="30"/>
        <v>9.3346858255907314E-2</v>
      </c>
      <c r="AT171" s="85">
        <f>VLOOKUP($C171,Hoja3!$C$5:$AB$202,26,FALSE)</f>
        <v>1.3</v>
      </c>
      <c r="AU171" s="94">
        <f t="shared" si="31"/>
        <v>97.162000000000006</v>
      </c>
      <c r="AV171" s="92">
        <f t="shared" si="32"/>
        <v>0.30876268500030873</v>
      </c>
      <c r="AW171" s="103">
        <f t="shared" si="33"/>
        <v>5.5999999999999988</v>
      </c>
      <c r="AX171" s="86">
        <f t="shared" si="34"/>
        <v>418.54399999999993</v>
      </c>
      <c r="AY171" s="92">
        <f t="shared" si="35"/>
        <v>7.1677051875071687E-2</v>
      </c>
    </row>
    <row r="172" spans="1:51" x14ac:dyDescent="0.25">
      <c r="A172">
        <v>170</v>
      </c>
      <c r="B172" t="s">
        <v>52</v>
      </c>
      <c r="C172" t="s">
        <v>372</v>
      </c>
      <c r="D172" t="s">
        <v>373</v>
      </c>
      <c r="E172">
        <v>250</v>
      </c>
      <c r="F172" t="s">
        <v>479</v>
      </c>
      <c r="G172" s="5">
        <v>1892.28</v>
      </c>
      <c r="H172" s="5">
        <v>0.1</v>
      </c>
      <c r="I172" s="6">
        <v>0.05</v>
      </c>
      <c r="J172" s="5">
        <v>1.38</v>
      </c>
      <c r="K172" s="7">
        <v>7.0000000000000007E-2</v>
      </c>
      <c r="L172" s="5">
        <v>0</v>
      </c>
      <c r="M172" s="6">
        <v>0</v>
      </c>
      <c r="N172" s="5">
        <v>0</v>
      </c>
      <c r="O172" s="6">
        <v>0</v>
      </c>
      <c r="P172" s="5">
        <v>2117.0079999999998</v>
      </c>
      <c r="Q172" s="7">
        <v>7.0000000000000007E-2</v>
      </c>
      <c r="R172" s="5">
        <v>2097.1080000000002</v>
      </c>
      <c r="S172" s="7">
        <v>7.0000000000000007E-2</v>
      </c>
      <c r="T172" s="8">
        <v>145</v>
      </c>
      <c r="U172" s="8">
        <v>153</v>
      </c>
      <c r="V172" s="8">
        <v>151</v>
      </c>
      <c r="W172" s="8">
        <v>156</v>
      </c>
      <c r="X172" s="8">
        <v>120</v>
      </c>
      <c r="Y172" s="8">
        <v>114</v>
      </c>
      <c r="Z172" s="9" t="s">
        <v>49</v>
      </c>
      <c r="AA172" s="9">
        <v>25</v>
      </c>
      <c r="AB172" s="9">
        <v>29</v>
      </c>
      <c r="AC172" s="9">
        <v>31</v>
      </c>
      <c r="AD172" s="9">
        <v>31</v>
      </c>
      <c r="AE172" s="9">
        <v>20</v>
      </c>
      <c r="AF172" s="9">
        <v>20</v>
      </c>
      <c r="AJ172" s="85">
        <f>VLOOKUP($C172,Hoja3!$C$5:$U$202,18,FALSE)</f>
        <v>1.6360000000000001</v>
      </c>
      <c r="AK172" s="94">
        <f t="shared" si="24"/>
        <v>34.634250879999996</v>
      </c>
      <c r="AL172" s="92">
        <f t="shared" si="25"/>
        <v>0.28873152286872855</v>
      </c>
      <c r="AM172">
        <v>52783984.640290603</v>
      </c>
      <c r="AN172">
        <f t="shared" si="26"/>
        <v>52.783984640290605</v>
      </c>
      <c r="AO172" s="85">
        <f t="shared" si="27"/>
        <v>2.4933294838890832</v>
      </c>
      <c r="AP172" s="93">
        <f t="shared" si="28"/>
        <v>0.18945140402240282</v>
      </c>
      <c r="AQ172" s="85">
        <f>VLOOKUP($C172,Hoja3!$C$5:$W$202,21,FALSE)</f>
        <v>1.246</v>
      </c>
      <c r="AR172" s="94">
        <f t="shared" si="29"/>
        <v>26.377919679999994</v>
      </c>
      <c r="AS172" s="92">
        <f t="shared" si="30"/>
        <v>0.37910495298012836</v>
      </c>
      <c r="AT172" s="85">
        <f>VLOOKUP($C172,Hoja3!$C$5:$AB$202,26,FALSE)</f>
        <v>0.39</v>
      </c>
      <c r="AU172" s="94">
        <f t="shared" si="31"/>
        <v>8.2563312</v>
      </c>
      <c r="AV172" s="92">
        <f t="shared" si="32"/>
        <v>1.2111917215724097</v>
      </c>
      <c r="AW172" s="103">
        <f t="shared" si="33"/>
        <v>1.7537761011715158</v>
      </c>
      <c r="AX172" s="86">
        <f t="shared" si="34"/>
        <v>37.127580363889081</v>
      </c>
      <c r="AY172" s="92">
        <f t="shared" si="35"/>
        <v>0.26934154884292355</v>
      </c>
    </row>
    <row r="173" spans="1:51" x14ac:dyDescent="0.25">
      <c r="A173">
        <v>172</v>
      </c>
      <c r="B173" t="s">
        <v>52</v>
      </c>
      <c r="C173" t="s">
        <v>374</v>
      </c>
      <c r="D173" t="s">
        <v>375</v>
      </c>
      <c r="E173">
        <v>250</v>
      </c>
      <c r="F173" t="s">
        <v>935</v>
      </c>
      <c r="G173" s="5">
        <v>25086</v>
      </c>
      <c r="H173" s="5">
        <v>0.2</v>
      </c>
      <c r="I173" s="6">
        <v>0.01</v>
      </c>
      <c r="J173" s="5">
        <v>7.83</v>
      </c>
      <c r="K173" s="7">
        <v>0.03</v>
      </c>
      <c r="L173" s="5">
        <v>10273.93</v>
      </c>
      <c r="M173" s="6">
        <v>0.02</v>
      </c>
      <c r="N173" s="5">
        <v>1267.4880000000001</v>
      </c>
      <c r="O173" s="6">
        <v>0.16</v>
      </c>
      <c r="P173" s="5">
        <v>13011.42</v>
      </c>
      <c r="Q173" s="7">
        <v>0.06</v>
      </c>
      <c r="R173" s="5">
        <v>11467.11</v>
      </c>
      <c r="S173" s="7">
        <v>7.0000000000000007E-2</v>
      </c>
      <c r="T173" s="8">
        <v>158</v>
      </c>
      <c r="U173" s="8">
        <v>164</v>
      </c>
      <c r="V173" s="8">
        <v>113</v>
      </c>
      <c r="W173" s="8">
        <v>102</v>
      </c>
      <c r="X173" s="8">
        <v>122</v>
      </c>
      <c r="Y173" s="8">
        <v>115</v>
      </c>
      <c r="Z173" s="9" t="s">
        <v>49</v>
      </c>
      <c r="AA173" s="9">
        <v>32</v>
      </c>
      <c r="AB173" s="9">
        <v>33</v>
      </c>
      <c r="AC173" s="9">
        <v>18</v>
      </c>
      <c r="AD173" s="9">
        <v>16</v>
      </c>
      <c r="AE173" s="9">
        <v>22</v>
      </c>
      <c r="AF173" s="9">
        <v>21</v>
      </c>
      <c r="AJ173" s="85" t="e">
        <f>VLOOKUP($C173,Hoja3!$C$5:$U$202,18,FALSE)</f>
        <v>#N/A</v>
      </c>
      <c r="AK173" s="94">
        <f t="shared" si="24"/>
        <v>0</v>
      </c>
      <c r="AL173" s="92" t="str">
        <f t="shared" si="25"/>
        <v/>
      </c>
      <c r="AM173">
        <v>503226708.25134897</v>
      </c>
      <c r="AN173">
        <f t="shared" si="26"/>
        <v>503.22670825134895</v>
      </c>
      <c r="AO173" s="85">
        <f t="shared" si="27"/>
        <v>3.8675771610734953</v>
      </c>
      <c r="AP173" s="93">
        <f t="shared" si="28"/>
        <v>3.9743518521696802E-2</v>
      </c>
      <c r="AQ173" s="85" t="e">
        <f>VLOOKUP($C173,Hoja3!$C$5:$W$202,21,FALSE)</f>
        <v>#N/A</v>
      </c>
      <c r="AR173" s="94">
        <f t="shared" si="29"/>
        <v>0</v>
      </c>
      <c r="AS173" s="92" t="str">
        <f t="shared" si="30"/>
        <v/>
      </c>
      <c r="AT173" s="85" t="e">
        <f>VLOOKUP($C173,Hoja3!$C$5:$AB$202,26,FALSE)</f>
        <v>#N/A</v>
      </c>
      <c r="AU173" s="94">
        <f t="shared" si="31"/>
        <v>0</v>
      </c>
      <c r="AV173" s="92" t="str">
        <f t="shared" si="32"/>
        <v/>
      </c>
      <c r="AW173" s="103">
        <f t="shared" si="33"/>
        <v>2.9724481732766258E-2</v>
      </c>
      <c r="AX173" s="86">
        <f t="shared" si="34"/>
        <v>3.8675771610734953</v>
      </c>
      <c r="AY173" s="92">
        <f t="shared" si="35"/>
        <v>5.1711961176357617</v>
      </c>
    </row>
    <row r="174" spans="1:51" x14ac:dyDescent="0.25">
      <c r="A174">
        <v>169</v>
      </c>
      <c r="B174" t="s">
        <v>52</v>
      </c>
      <c r="C174" t="s">
        <v>376</v>
      </c>
      <c r="D174" t="s">
        <v>377</v>
      </c>
      <c r="E174">
        <v>250</v>
      </c>
      <c r="F174" t="s">
        <v>477</v>
      </c>
      <c r="G174" s="5">
        <v>6765.18</v>
      </c>
      <c r="H174" s="5">
        <v>0.2</v>
      </c>
      <c r="I174" s="6">
        <v>0.04</v>
      </c>
      <c r="J174" s="5">
        <v>6.58</v>
      </c>
      <c r="K174" s="7">
        <v>0.1</v>
      </c>
      <c r="L174" s="5">
        <v>0</v>
      </c>
      <c r="M174" s="6">
        <v>0</v>
      </c>
      <c r="N174" s="5">
        <v>0</v>
      </c>
      <c r="O174" s="6">
        <v>0</v>
      </c>
      <c r="P174" s="5">
        <v>14006.51</v>
      </c>
      <c r="Q174" s="7">
        <v>0.05</v>
      </c>
      <c r="R174" s="5">
        <v>9577.6710000000003</v>
      </c>
      <c r="S174" s="7">
        <v>7.0000000000000007E-2</v>
      </c>
      <c r="T174" s="8">
        <v>149</v>
      </c>
      <c r="U174" s="8">
        <v>146</v>
      </c>
      <c r="V174" s="8">
        <v>149</v>
      </c>
      <c r="W174" s="8">
        <v>154</v>
      </c>
      <c r="X174" s="8">
        <v>126</v>
      </c>
      <c r="Y174" s="8">
        <v>116</v>
      </c>
      <c r="Z174" s="9" t="s">
        <v>49</v>
      </c>
      <c r="AA174" s="9">
        <v>27</v>
      </c>
      <c r="AB174" s="9">
        <v>25</v>
      </c>
      <c r="AC174" s="9">
        <v>29</v>
      </c>
      <c r="AD174" s="9">
        <v>29</v>
      </c>
      <c r="AE174" s="9">
        <v>24</v>
      </c>
      <c r="AF174" s="9">
        <v>22</v>
      </c>
      <c r="AJ174" s="85">
        <f>VLOOKUP($C174,Hoja3!$C$5:$U$202,18,FALSE)</f>
        <v>2.7797119389850398</v>
      </c>
      <c r="AK174" s="94">
        <f t="shared" si="24"/>
        <v>389.34063070513349</v>
      </c>
      <c r="AL174" s="92">
        <f t="shared" si="25"/>
        <v>5.1368900193586448E-2</v>
      </c>
      <c r="AM174">
        <v>111468782.97544</v>
      </c>
      <c r="AN174">
        <f t="shared" si="26"/>
        <v>111.46878297543999</v>
      </c>
      <c r="AO174" s="85">
        <f t="shared" si="27"/>
        <v>0.79583552916065448</v>
      </c>
      <c r="AP174" s="93">
        <f t="shared" si="28"/>
        <v>0.1794224308020535</v>
      </c>
      <c r="AQ174" s="85">
        <f>VLOOKUP($C174,Hoja3!$C$5:$W$202,21,FALSE)</f>
        <v>2.431</v>
      </c>
      <c r="AR174" s="94">
        <f t="shared" si="29"/>
        <v>340.49825810000004</v>
      </c>
      <c r="AS174" s="92">
        <f t="shared" si="30"/>
        <v>5.8737451732062178E-2</v>
      </c>
      <c r="AT174" s="85">
        <f>VLOOKUP($C174,Hoja3!$C$5:$AB$202,26,FALSE)</f>
        <v>0.3487119389850396</v>
      </c>
      <c r="AU174" s="94">
        <f t="shared" si="31"/>
        <v>48.84237260513347</v>
      </c>
      <c r="AV174" s="92">
        <f t="shared" si="32"/>
        <v>0.40948051728957058</v>
      </c>
      <c r="AW174" s="103">
        <f t="shared" si="33"/>
        <v>2.7853938363967474</v>
      </c>
      <c r="AX174" s="86">
        <f t="shared" si="34"/>
        <v>390.13646623429412</v>
      </c>
      <c r="AY174" s="92">
        <f t="shared" si="35"/>
        <v>5.1264113280784986E-2</v>
      </c>
    </row>
    <row r="175" spans="1:51" x14ac:dyDescent="0.25">
      <c r="A175">
        <v>199</v>
      </c>
      <c r="B175" t="s">
        <v>52</v>
      </c>
      <c r="C175" t="s">
        <v>378</v>
      </c>
      <c r="D175" t="s">
        <v>379</v>
      </c>
      <c r="E175">
        <v>250</v>
      </c>
      <c r="F175" t="s">
        <v>506</v>
      </c>
      <c r="G175" s="5">
        <v>2011.58</v>
      </c>
      <c r="H175" s="5">
        <v>0.2</v>
      </c>
      <c r="I175" s="6">
        <v>0.1</v>
      </c>
      <c r="J175" s="5">
        <v>2.1</v>
      </c>
      <c r="K175" s="7">
        <v>0.1</v>
      </c>
      <c r="L175" s="5">
        <v>4329.1559999999999</v>
      </c>
      <c r="M175" s="6">
        <v>0.05</v>
      </c>
      <c r="N175" s="5">
        <v>912.58019999999999</v>
      </c>
      <c r="O175" s="6">
        <v>0.22</v>
      </c>
      <c r="P175" s="5">
        <v>3645.2669999999998</v>
      </c>
      <c r="Q175" s="7">
        <v>0.06</v>
      </c>
      <c r="R175" s="5">
        <v>3586.2249999999999</v>
      </c>
      <c r="S175" s="7">
        <v>0.06</v>
      </c>
      <c r="T175" s="8">
        <v>133</v>
      </c>
      <c r="U175" s="8">
        <v>145</v>
      </c>
      <c r="V175" s="8">
        <v>104</v>
      </c>
      <c r="W175" s="8">
        <v>98</v>
      </c>
      <c r="X175" s="8">
        <v>121</v>
      </c>
      <c r="Y175" s="8">
        <v>117</v>
      </c>
      <c r="Z175" s="9" t="s">
        <v>49</v>
      </c>
      <c r="AA175" s="9">
        <v>20</v>
      </c>
      <c r="AB175" s="9">
        <v>24</v>
      </c>
      <c r="AC175" s="9">
        <v>13</v>
      </c>
      <c r="AD175" s="9">
        <v>15</v>
      </c>
      <c r="AE175" s="9">
        <v>21</v>
      </c>
      <c r="AF175" s="9">
        <v>23</v>
      </c>
      <c r="AJ175" s="85">
        <f>VLOOKUP($C175,Hoja3!$C$5:$U$202,18,FALSE)</f>
        <v>7.3150000000000004</v>
      </c>
      <c r="AK175" s="94">
        <f t="shared" si="24"/>
        <v>266.65128105000002</v>
      </c>
      <c r="AL175" s="92">
        <f t="shared" si="25"/>
        <v>7.5004327454364583E-2</v>
      </c>
      <c r="AM175" t="s">
        <v>478</v>
      </c>
      <c r="AN175">
        <f t="shared" si="26"/>
        <v>0</v>
      </c>
      <c r="AO175" s="85">
        <f t="shared" si="27"/>
        <v>0</v>
      </c>
      <c r="AP175" s="93" t="str">
        <f t="shared" si="28"/>
        <v/>
      </c>
      <c r="AQ175" s="85">
        <f>VLOOKUP($C175,Hoja3!$C$5:$W$202,21,FALSE)</f>
        <v>5.5350000000000001</v>
      </c>
      <c r="AR175" s="94">
        <f t="shared" si="29"/>
        <v>201.76552844999998</v>
      </c>
      <c r="AS175" s="92">
        <f t="shared" si="30"/>
        <v>9.9124960312317434E-2</v>
      </c>
      <c r="AT175" s="85">
        <f>VLOOKUP($C175,Hoja3!$C$5:$AB$202,26,FALSE)</f>
        <v>1.78</v>
      </c>
      <c r="AU175" s="94">
        <f t="shared" si="31"/>
        <v>64.885752599999989</v>
      </c>
      <c r="AV175" s="92">
        <f t="shared" si="32"/>
        <v>0.30823407602734665</v>
      </c>
      <c r="AW175" s="103">
        <f t="shared" si="33"/>
        <v>7.3150000000000004</v>
      </c>
      <c r="AX175" s="86">
        <f t="shared" si="34"/>
        <v>266.65128105000002</v>
      </c>
      <c r="AY175" s="92">
        <f t="shared" si="35"/>
        <v>7.5004327454364569E-2</v>
      </c>
    </row>
    <row r="176" spans="1:51" x14ac:dyDescent="0.25">
      <c r="A176">
        <v>160</v>
      </c>
      <c r="B176" t="s">
        <v>52</v>
      </c>
      <c r="C176" t="s">
        <v>380</v>
      </c>
      <c r="D176" t="s">
        <v>381</v>
      </c>
      <c r="E176">
        <v>250</v>
      </c>
      <c r="F176" t="s">
        <v>465</v>
      </c>
      <c r="G176" s="5">
        <v>16950.47</v>
      </c>
      <c r="H176" s="5">
        <v>0.4</v>
      </c>
      <c r="I176" s="6">
        <v>0.02</v>
      </c>
      <c r="J176" s="5">
        <v>12.91</v>
      </c>
      <c r="K176" s="7">
        <v>0.08</v>
      </c>
      <c r="L176" s="5">
        <v>23429.31</v>
      </c>
      <c r="M176" s="6">
        <v>0.02</v>
      </c>
      <c r="N176" s="5">
        <v>0</v>
      </c>
      <c r="O176" s="6">
        <v>0</v>
      </c>
      <c r="P176" s="5">
        <v>22393.53</v>
      </c>
      <c r="Q176" s="7">
        <v>0.06</v>
      </c>
      <c r="R176" s="5">
        <v>22030.1</v>
      </c>
      <c r="S176" s="7">
        <v>0.06</v>
      </c>
      <c r="T176" s="8">
        <v>155</v>
      </c>
      <c r="U176" s="8">
        <v>150</v>
      </c>
      <c r="V176" s="8">
        <v>111</v>
      </c>
      <c r="W176" s="8">
        <v>125</v>
      </c>
      <c r="X176" s="8">
        <v>125</v>
      </c>
      <c r="Y176" s="8">
        <v>120</v>
      </c>
      <c r="Z176" s="9" t="s">
        <v>49</v>
      </c>
      <c r="AA176" s="9">
        <v>29</v>
      </c>
      <c r="AB176" s="9">
        <v>27</v>
      </c>
      <c r="AC176" s="9">
        <v>17</v>
      </c>
      <c r="AD176" s="9">
        <v>21</v>
      </c>
      <c r="AE176" s="9">
        <v>23</v>
      </c>
      <c r="AF176" s="9">
        <v>24</v>
      </c>
      <c r="AJ176" s="85">
        <f>VLOOKUP($C176,Hoja3!$C$5:$U$202,18,FALSE)</f>
        <v>2.3318402203856747</v>
      </c>
      <c r="AK176" s="94">
        <f t="shared" si="24"/>
        <v>522.18133930413217</v>
      </c>
      <c r="AL176" s="92">
        <f t="shared" si="25"/>
        <v>7.6601741558410888E-2</v>
      </c>
      <c r="AM176">
        <v>733762725.97994196</v>
      </c>
      <c r="AN176">
        <f t="shared" si="26"/>
        <v>733.76272597994193</v>
      </c>
      <c r="AO176" s="85">
        <f t="shared" si="27"/>
        <v>3.276672887123834</v>
      </c>
      <c r="AP176" s="93">
        <f t="shared" si="28"/>
        <v>5.4513534939485929E-2</v>
      </c>
      <c r="AQ176" s="85">
        <f>VLOOKUP($C176,Hoja3!$C$5:$W$202,21,FALSE)</f>
        <v>1.5209999999999999</v>
      </c>
      <c r="AR176" s="94">
        <f t="shared" si="29"/>
        <v>340.60559129999996</v>
      </c>
      <c r="AS176" s="92">
        <f t="shared" si="30"/>
        <v>0.11743788423240722</v>
      </c>
      <c r="AT176" s="85">
        <f>VLOOKUP($C176,Hoja3!$C$5:$AB$202,26,FALSE)</f>
        <v>0.81084022038567494</v>
      </c>
      <c r="AU176" s="94">
        <f t="shared" si="31"/>
        <v>181.57574800413221</v>
      </c>
      <c r="AV176" s="92">
        <f t="shared" si="32"/>
        <v>0.22029373657923582</v>
      </c>
      <c r="AW176" s="103">
        <f t="shared" si="33"/>
        <v>2.3464724507090038</v>
      </c>
      <c r="AX176" s="86">
        <f t="shared" si="34"/>
        <v>525.45801219125599</v>
      </c>
      <c r="AY176" s="92">
        <f t="shared" si="35"/>
        <v>7.6124065238234132E-2</v>
      </c>
    </row>
    <row r="177" spans="1:51" x14ac:dyDescent="0.25">
      <c r="A177">
        <v>171</v>
      </c>
      <c r="B177" t="s">
        <v>52</v>
      </c>
      <c r="C177" t="s">
        <v>382</v>
      </c>
      <c r="D177" t="s">
        <v>383</v>
      </c>
      <c r="E177">
        <v>250</v>
      </c>
      <c r="F177" t="s">
        <v>480</v>
      </c>
      <c r="G177" s="5">
        <v>5141</v>
      </c>
      <c r="H177" s="5">
        <v>0.4</v>
      </c>
      <c r="I177" s="6">
        <v>7.0000000000000007E-2</v>
      </c>
      <c r="J177" s="5">
        <v>12.66</v>
      </c>
      <c r="K177" s="7">
        <v>0.25</v>
      </c>
      <c r="L177" s="5">
        <v>35978.089999999997</v>
      </c>
      <c r="M177" s="6">
        <v>0.01</v>
      </c>
      <c r="N177" s="5">
        <v>3028.8980000000001</v>
      </c>
      <c r="O177" s="6">
        <v>0.13</v>
      </c>
      <c r="P177" s="5">
        <v>29717.01</v>
      </c>
      <c r="Q177" s="7">
        <v>0.04</v>
      </c>
      <c r="R177" s="5">
        <v>29624.9</v>
      </c>
      <c r="S177" s="7">
        <v>0.04</v>
      </c>
      <c r="T177" s="8">
        <v>141</v>
      </c>
      <c r="U177" s="8">
        <v>129</v>
      </c>
      <c r="V177" s="8">
        <v>114</v>
      </c>
      <c r="W177" s="8">
        <v>104</v>
      </c>
      <c r="X177" s="8">
        <v>127</v>
      </c>
      <c r="Y177" s="8">
        <v>121</v>
      </c>
      <c r="Z177" s="9" t="s">
        <v>49</v>
      </c>
      <c r="AA177" s="9">
        <v>23</v>
      </c>
      <c r="AB177" s="9">
        <v>18</v>
      </c>
      <c r="AC177" s="9">
        <v>19</v>
      </c>
      <c r="AD177" s="9">
        <v>17</v>
      </c>
      <c r="AE177" s="9">
        <v>25</v>
      </c>
      <c r="AF177" s="9">
        <v>25</v>
      </c>
      <c r="AJ177" s="85">
        <f>VLOOKUP($C177,Hoja3!$C$5:$U$202,18,FALSE)</f>
        <v>3.1721786015164279</v>
      </c>
      <c r="AK177" s="94">
        <f t="shared" si="24"/>
        <v>942.67663223049703</v>
      </c>
      <c r="AL177" s="92">
        <f t="shared" si="25"/>
        <v>4.2432366128939393E-2</v>
      </c>
      <c r="AM177">
        <v>1196453702.0323901</v>
      </c>
      <c r="AN177">
        <f t="shared" si="26"/>
        <v>1196.4537020323901</v>
      </c>
      <c r="AO177" s="85">
        <f t="shared" si="27"/>
        <v>4.0261577528573369</v>
      </c>
      <c r="AP177" s="93">
        <f t="shared" si="28"/>
        <v>3.3432133589501097E-2</v>
      </c>
      <c r="AQ177" s="85">
        <f>VLOOKUP($C177,Hoja3!$C$5:$W$202,21,FALSE)</f>
        <v>2.5579999999999998</v>
      </c>
      <c r="AR177" s="94">
        <f t="shared" si="29"/>
        <v>760.16111579999995</v>
      </c>
      <c r="AS177" s="92">
        <f t="shared" si="30"/>
        <v>5.2620423708339331E-2</v>
      </c>
      <c r="AT177" s="85">
        <f>VLOOKUP($C177,Hoja3!$C$5:$AB$202,26,FALSE)</f>
        <v>0.614178601516428</v>
      </c>
      <c r="AU177" s="94">
        <f t="shared" si="31"/>
        <v>182.51551643049706</v>
      </c>
      <c r="AV177" s="92">
        <f t="shared" si="32"/>
        <v>0.21915944891859224</v>
      </c>
      <c r="AW177" s="103">
        <f t="shared" si="33"/>
        <v>3.1857269287298906</v>
      </c>
      <c r="AX177" s="86">
        <f t="shared" si="34"/>
        <v>946.70278998335436</v>
      </c>
      <c r="AY177" s="92">
        <f t="shared" si="35"/>
        <v>4.2251908860122096E-2</v>
      </c>
    </row>
    <row r="178" spans="1:51" x14ac:dyDescent="0.25">
      <c r="A178">
        <v>162</v>
      </c>
      <c r="B178" t="s">
        <v>52</v>
      </c>
      <c r="C178" t="s">
        <v>384</v>
      </c>
      <c r="D178" t="s">
        <v>385</v>
      </c>
      <c r="E178">
        <v>250</v>
      </c>
      <c r="F178" t="s">
        <v>467</v>
      </c>
      <c r="G178" s="5">
        <v>916.08</v>
      </c>
      <c r="H178" s="5">
        <v>0</v>
      </c>
      <c r="I178" s="6">
        <v>0.03</v>
      </c>
      <c r="J178" s="5">
        <v>0.82</v>
      </c>
      <c r="K178" s="7">
        <v>0.09</v>
      </c>
      <c r="L178" s="5">
        <v>0</v>
      </c>
      <c r="M178" s="6">
        <v>0</v>
      </c>
      <c r="N178" s="5">
        <v>0</v>
      </c>
      <c r="O178" s="6">
        <v>0</v>
      </c>
      <c r="P178" s="5">
        <v>2013.0150000000001</v>
      </c>
      <c r="Q178" s="7">
        <v>0.04</v>
      </c>
      <c r="R178" s="5">
        <v>2008.7750000000001</v>
      </c>
      <c r="S178" s="7">
        <v>0.04</v>
      </c>
      <c r="T178" s="8">
        <v>152</v>
      </c>
      <c r="U178" s="8">
        <v>148</v>
      </c>
      <c r="V178" s="8">
        <v>150</v>
      </c>
      <c r="W178" s="8">
        <v>155</v>
      </c>
      <c r="X178" s="8">
        <v>129</v>
      </c>
      <c r="Y178" s="8">
        <v>123</v>
      </c>
      <c r="Z178" s="9" t="s">
        <v>49</v>
      </c>
      <c r="AA178" s="9">
        <v>28</v>
      </c>
      <c r="AB178" s="9">
        <v>26</v>
      </c>
      <c r="AC178" s="9">
        <v>30</v>
      </c>
      <c r="AD178" s="9">
        <v>30</v>
      </c>
      <c r="AE178" s="9">
        <v>26</v>
      </c>
      <c r="AF178" s="9">
        <v>26</v>
      </c>
      <c r="AJ178" s="85">
        <f>VLOOKUP($C178,Hoja3!$C$5:$U$202,18,FALSE)</f>
        <v>2.5533260088074865</v>
      </c>
      <c r="AK178" s="94">
        <f t="shared" si="24"/>
        <v>51.398835556196026</v>
      </c>
      <c r="AL178" s="92">
        <f t="shared" si="25"/>
        <v>0</v>
      </c>
      <c r="AM178">
        <v>25333843.9251808</v>
      </c>
      <c r="AN178">
        <f t="shared" si="26"/>
        <v>25.333843925180801</v>
      </c>
      <c r="AO178" s="85">
        <f t="shared" si="27"/>
        <v>1.2585024912969252</v>
      </c>
      <c r="AP178" s="93">
        <f t="shared" si="28"/>
        <v>0</v>
      </c>
      <c r="AQ178" s="85">
        <f>VLOOKUP($C178,Hoja3!$C$5:$W$202,21,FALSE)</f>
        <v>1.9337415387282046</v>
      </c>
      <c r="AR178" s="94">
        <f t="shared" si="29"/>
        <v>38.926507235829575</v>
      </c>
      <c r="AS178" s="92">
        <f t="shared" si="30"/>
        <v>0</v>
      </c>
      <c r="AT178" s="85">
        <f>VLOOKUP($C178,Hoja3!$C$5:$AB$202,26,FALSE)</f>
        <v>0.61958447007928186</v>
      </c>
      <c r="AU178" s="94">
        <f t="shared" si="31"/>
        <v>12.472328320366458</v>
      </c>
      <c r="AV178" s="92">
        <f t="shared" si="32"/>
        <v>0</v>
      </c>
      <c r="AW178" s="103">
        <f t="shared" si="33"/>
        <v>2.615844295620894</v>
      </c>
      <c r="AX178" s="86">
        <f t="shared" si="34"/>
        <v>52.657338047492949</v>
      </c>
      <c r="AY178" s="92">
        <f t="shared" si="35"/>
        <v>0</v>
      </c>
    </row>
    <row r="179" spans="1:51" x14ac:dyDescent="0.25">
      <c r="A179">
        <v>180</v>
      </c>
      <c r="B179" t="s">
        <v>52</v>
      </c>
      <c r="C179" t="s">
        <v>386</v>
      </c>
      <c r="D179" t="s">
        <v>387</v>
      </c>
      <c r="E179">
        <v>250</v>
      </c>
      <c r="F179" t="s">
        <v>488</v>
      </c>
      <c r="G179" s="5">
        <v>2575</v>
      </c>
      <c r="H179" s="5">
        <v>0.2</v>
      </c>
      <c r="I179" s="6">
        <v>0.06</v>
      </c>
      <c r="J179" s="5">
        <v>2.94</v>
      </c>
      <c r="K179" s="7">
        <v>0.11</v>
      </c>
      <c r="L179" s="5">
        <v>0</v>
      </c>
      <c r="M179" s="6">
        <v>0</v>
      </c>
      <c r="N179" s="5">
        <v>0</v>
      </c>
      <c r="O179" s="6">
        <v>0</v>
      </c>
      <c r="P179" s="5">
        <v>8720.5439999999999</v>
      </c>
      <c r="Q179" s="7">
        <v>0.03</v>
      </c>
      <c r="R179" s="5">
        <v>8627.5400000000009</v>
      </c>
      <c r="S179" s="7">
        <v>0.03</v>
      </c>
      <c r="T179" s="8">
        <v>144</v>
      </c>
      <c r="U179" s="8">
        <v>143</v>
      </c>
      <c r="V179" s="8">
        <v>148</v>
      </c>
      <c r="W179" s="8">
        <v>153</v>
      </c>
      <c r="X179" s="8">
        <v>130</v>
      </c>
      <c r="Y179" s="8">
        <v>124</v>
      </c>
      <c r="Z179" s="9" t="s">
        <v>49</v>
      </c>
      <c r="AA179" s="9">
        <v>24</v>
      </c>
      <c r="AB179" s="9">
        <v>23</v>
      </c>
      <c r="AC179" s="9">
        <v>28</v>
      </c>
      <c r="AD179" s="9">
        <v>28</v>
      </c>
      <c r="AE179" s="9">
        <v>27</v>
      </c>
      <c r="AF179" s="9">
        <v>27</v>
      </c>
      <c r="AJ179" s="85">
        <f>VLOOKUP($C179,Hoja3!$C$5:$U$202,18,FALSE)</f>
        <v>2.3926204512032081</v>
      </c>
      <c r="AK179" s="94">
        <f t="shared" si="24"/>
        <v>208.6495192001743</v>
      </c>
      <c r="AL179" s="92">
        <f t="shared" si="25"/>
        <v>9.5854522342859502E-2</v>
      </c>
      <c r="AM179">
        <v>258589927.05050799</v>
      </c>
      <c r="AN179">
        <f t="shared" si="26"/>
        <v>258.58992705050798</v>
      </c>
      <c r="AO179" s="85">
        <f t="shared" si="27"/>
        <v>2.9652958238672724</v>
      </c>
      <c r="AP179" s="93">
        <f t="shared" si="28"/>
        <v>7.7342533130045646E-2</v>
      </c>
      <c r="AQ179" s="85">
        <f>VLOOKUP($C179,Hoja3!$C$5:$W$202,21,FALSE)</f>
        <v>2.0779999999999998</v>
      </c>
      <c r="AR179" s="94">
        <f t="shared" si="29"/>
        <v>181.21290431999998</v>
      </c>
      <c r="AS179" s="92">
        <f t="shared" si="30"/>
        <v>0.11036741602398485</v>
      </c>
      <c r="AT179" s="85">
        <f>VLOOKUP($C179,Hoja3!$C$5:$AB$202,26,FALSE)</f>
        <v>0.31462045120320847</v>
      </c>
      <c r="AU179" s="94">
        <f t="shared" si="31"/>
        <v>27.436614880174325</v>
      </c>
      <c r="AV179" s="92">
        <f t="shared" si="32"/>
        <v>0.72895290061646723</v>
      </c>
      <c r="AW179" s="103">
        <f t="shared" si="33"/>
        <v>2.4266240159334278</v>
      </c>
      <c r="AX179" s="86">
        <f t="shared" si="34"/>
        <v>211.61481502404158</v>
      </c>
      <c r="AY179" s="92">
        <f t="shared" si="35"/>
        <v>9.451134126751852E-2</v>
      </c>
    </row>
    <row r="180" spans="1:51" x14ac:dyDescent="0.25">
      <c r="A180">
        <v>193</v>
      </c>
      <c r="B180" t="s">
        <v>52</v>
      </c>
      <c r="C180" t="s">
        <v>388</v>
      </c>
      <c r="D180" t="s">
        <v>389</v>
      </c>
      <c r="E180">
        <v>250</v>
      </c>
      <c r="F180" t="s">
        <v>501</v>
      </c>
      <c r="G180" s="5">
        <v>11618.83</v>
      </c>
      <c r="H180" s="5">
        <v>0.1</v>
      </c>
      <c r="I180" s="6">
        <v>0.01</v>
      </c>
      <c r="J180" s="5">
        <v>3.1</v>
      </c>
      <c r="K180" s="7">
        <v>0.03</v>
      </c>
      <c r="L180" s="5">
        <v>15485.35</v>
      </c>
      <c r="M180" s="6">
        <v>0.01</v>
      </c>
      <c r="N180" s="5">
        <v>1124.175</v>
      </c>
      <c r="O180" s="6">
        <v>0.09</v>
      </c>
      <c r="P180" s="5">
        <v>12954.02</v>
      </c>
      <c r="Q180" s="7">
        <v>0.02</v>
      </c>
      <c r="R180" s="5">
        <v>12900.46</v>
      </c>
      <c r="S180" s="7">
        <v>0.02</v>
      </c>
      <c r="T180" s="8">
        <v>163</v>
      </c>
      <c r="U180" s="8">
        <v>165</v>
      </c>
      <c r="V180" s="8">
        <v>119</v>
      </c>
      <c r="W180" s="8">
        <v>106</v>
      </c>
      <c r="X180" s="8">
        <v>132</v>
      </c>
      <c r="Y180" s="8">
        <v>126</v>
      </c>
      <c r="Z180" s="9" t="s">
        <v>49</v>
      </c>
      <c r="AA180" s="9">
        <v>33</v>
      </c>
      <c r="AB180" s="9">
        <v>34</v>
      </c>
      <c r="AC180" s="9">
        <v>21</v>
      </c>
      <c r="AD180" s="9">
        <v>19</v>
      </c>
      <c r="AE180" s="9">
        <v>28</v>
      </c>
      <c r="AF180" s="9">
        <v>28</v>
      </c>
      <c r="AJ180" s="85">
        <f>VLOOKUP($C180,Hoja3!$C$5:$U$202,18,FALSE)</f>
        <v>5.3369999999999997</v>
      </c>
      <c r="AK180" s="94">
        <f t="shared" si="24"/>
        <v>691.35604739999997</v>
      </c>
      <c r="AL180" s="92">
        <f t="shared" si="25"/>
        <v>1.4464327082416146E-2</v>
      </c>
      <c r="AM180" t="s">
        <v>478</v>
      </c>
      <c r="AN180">
        <f t="shared" si="26"/>
        <v>0</v>
      </c>
      <c r="AO180" s="85">
        <f t="shared" si="27"/>
        <v>0</v>
      </c>
      <c r="AP180" s="93" t="str">
        <f t="shared" si="28"/>
        <v/>
      </c>
      <c r="AQ180" s="85">
        <f>VLOOKUP($C180,Hoja3!$C$5:$W$202,21,FALSE)</f>
        <v>3.2770000000000001</v>
      </c>
      <c r="AR180" s="94">
        <f t="shared" si="29"/>
        <v>424.50323540000005</v>
      </c>
      <c r="AS180" s="92">
        <f t="shared" si="30"/>
        <v>2.355694648729172E-2</v>
      </c>
      <c r="AT180" s="85">
        <f>VLOOKUP($C180,Hoja3!$C$5:$AB$202,26,FALSE)</f>
        <v>2.06</v>
      </c>
      <c r="AU180" s="94">
        <f t="shared" si="31"/>
        <v>266.85281200000003</v>
      </c>
      <c r="AV180" s="92">
        <f t="shared" si="32"/>
        <v>3.7473841572259692E-2</v>
      </c>
      <c r="AW180" s="103">
        <f t="shared" si="33"/>
        <v>5.3369999999999997</v>
      </c>
      <c r="AX180" s="86">
        <f t="shared" si="34"/>
        <v>691.35604739999997</v>
      </c>
      <c r="AY180" s="92">
        <f t="shared" si="35"/>
        <v>1.4464327082416146E-2</v>
      </c>
    </row>
    <row r="181" spans="1:51" x14ac:dyDescent="0.25">
      <c r="A181">
        <v>187</v>
      </c>
      <c r="B181" t="s">
        <v>52</v>
      </c>
      <c r="C181" t="s">
        <v>390</v>
      </c>
      <c r="D181" t="s">
        <v>391</v>
      </c>
      <c r="E181">
        <v>250</v>
      </c>
      <c r="F181" t="s">
        <v>496</v>
      </c>
      <c r="G181" s="5">
        <v>7239</v>
      </c>
      <c r="H181" s="5">
        <v>0.1</v>
      </c>
      <c r="I181" s="6">
        <v>0.01</v>
      </c>
      <c r="J181" s="5">
        <v>3.01</v>
      </c>
      <c r="K181" s="7">
        <v>0.04</v>
      </c>
      <c r="L181" s="5">
        <v>12035.29</v>
      </c>
      <c r="M181" s="6">
        <v>0.01</v>
      </c>
      <c r="N181" s="5">
        <v>2692.1239999999998</v>
      </c>
      <c r="O181" s="6">
        <v>0.04</v>
      </c>
      <c r="P181" s="5">
        <v>12170.33</v>
      </c>
      <c r="Q181" s="7">
        <v>0.02</v>
      </c>
      <c r="R181" s="5">
        <v>12077.07</v>
      </c>
      <c r="S181" s="7">
        <v>0.02</v>
      </c>
      <c r="T181" s="8">
        <v>164</v>
      </c>
      <c r="U181" s="8">
        <v>162</v>
      </c>
      <c r="V181" s="8">
        <v>118</v>
      </c>
      <c r="W181" s="8">
        <v>110</v>
      </c>
      <c r="X181" s="8">
        <v>133</v>
      </c>
      <c r="Y181" s="8">
        <v>127</v>
      </c>
      <c r="Z181" s="9" t="s">
        <v>49</v>
      </c>
      <c r="AA181" s="9">
        <v>34</v>
      </c>
      <c r="AB181" s="9">
        <v>32</v>
      </c>
      <c r="AC181" s="9">
        <v>20</v>
      </c>
      <c r="AD181" s="9">
        <v>20</v>
      </c>
      <c r="AE181" s="9">
        <v>29</v>
      </c>
      <c r="AF181" s="9">
        <v>29</v>
      </c>
      <c r="AJ181" s="85">
        <f>VLOOKUP($C181,Hoja3!$C$5:$U$202,18,FALSE)</f>
        <v>7.4</v>
      </c>
      <c r="AK181" s="94">
        <f t="shared" si="24"/>
        <v>900.60442000000012</v>
      </c>
      <c r="AL181" s="92">
        <f t="shared" si="25"/>
        <v>1.1103654143736047E-2</v>
      </c>
      <c r="AM181">
        <v>1068297951.8895</v>
      </c>
      <c r="AN181">
        <f t="shared" si="26"/>
        <v>1068.2979518894999</v>
      </c>
      <c r="AO181" s="85">
        <f t="shared" si="27"/>
        <v>8.7778881253795085</v>
      </c>
      <c r="AP181" s="93">
        <f t="shared" si="28"/>
        <v>9.3606844254573249E-3</v>
      </c>
      <c r="AQ181" s="85">
        <f>VLOOKUP($C181,Hoja3!$C$5:$W$202,21,FALSE)</f>
        <v>2.8000000000000007</v>
      </c>
      <c r="AR181" s="94">
        <f t="shared" si="29"/>
        <v>340.76924000000008</v>
      </c>
      <c r="AS181" s="92">
        <f t="shared" si="30"/>
        <v>2.9345371665588121E-2</v>
      </c>
      <c r="AT181" s="85">
        <f>VLOOKUP($C181,Hoja3!$C$5:$AB$202,26,FALSE)</f>
        <v>4.5999999999999996</v>
      </c>
      <c r="AU181" s="94">
        <f t="shared" si="31"/>
        <v>559.83517999999992</v>
      </c>
      <c r="AV181" s="92">
        <f t="shared" si="32"/>
        <v>1.7862400144271037E-2</v>
      </c>
      <c r="AW181" s="103">
        <f t="shared" si="33"/>
        <v>7.4721253090539008</v>
      </c>
      <c r="AX181" s="86">
        <f t="shared" si="34"/>
        <v>909.38230812537961</v>
      </c>
      <c r="AY181" s="92">
        <f t="shared" si="35"/>
        <v>1.0996475201518068E-2</v>
      </c>
    </row>
    <row r="182" spans="1:51" x14ac:dyDescent="0.25">
      <c r="A182">
        <v>179</v>
      </c>
      <c r="B182" t="s">
        <v>52</v>
      </c>
      <c r="C182" t="s">
        <v>392</v>
      </c>
      <c r="D182" t="s">
        <v>393</v>
      </c>
      <c r="E182">
        <v>250</v>
      </c>
      <c r="F182" t="s">
        <v>487</v>
      </c>
      <c r="G182" s="5">
        <v>515.29999999999995</v>
      </c>
      <c r="H182" s="5">
        <v>0</v>
      </c>
      <c r="I182" s="6">
        <v>0.02</v>
      </c>
      <c r="J182" s="5">
        <v>0.19</v>
      </c>
      <c r="K182" s="7">
        <v>0.04</v>
      </c>
      <c r="L182" s="5">
        <v>0</v>
      </c>
      <c r="M182" s="6">
        <v>0</v>
      </c>
      <c r="N182" s="5">
        <v>0</v>
      </c>
      <c r="O182" s="6">
        <v>0</v>
      </c>
      <c r="P182" s="5">
        <v>986.20159999999998</v>
      </c>
      <c r="Q182" s="7">
        <v>0.02</v>
      </c>
      <c r="R182" s="5">
        <v>804.52959999999996</v>
      </c>
      <c r="S182" s="7">
        <v>0.02</v>
      </c>
      <c r="T182" s="8">
        <v>156</v>
      </c>
      <c r="U182" s="8">
        <v>157</v>
      </c>
      <c r="V182" s="8">
        <v>153</v>
      </c>
      <c r="W182" s="8">
        <v>158</v>
      </c>
      <c r="X182" s="8">
        <v>136</v>
      </c>
      <c r="Y182" s="8">
        <v>130</v>
      </c>
      <c r="Z182" s="9" t="s">
        <v>49</v>
      </c>
      <c r="AA182" s="9">
        <v>30</v>
      </c>
      <c r="AB182" s="9">
        <v>31</v>
      </c>
      <c r="AC182" s="9">
        <v>33</v>
      </c>
      <c r="AD182" s="9">
        <v>33</v>
      </c>
      <c r="AE182" s="9">
        <v>30</v>
      </c>
      <c r="AF182" s="9">
        <v>30</v>
      </c>
      <c r="AJ182" s="85">
        <f>VLOOKUP($C182,Hoja3!$C$5:$U$202,18,FALSE)</f>
        <v>11.471</v>
      </c>
      <c r="AK182" s="94">
        <f t="shared" si="24"/>
        <v>113.127185536</v>
      </c>
      <c r="AL182" s="92">
        <f t="shared" si="25"/>
        <v>0</v>
      </c>
      <c r="AM182">
        <v>57878384.849075399</v>
      </c>
      <c r="AN182">
        <f t="shared" si="26"/>
        <v>57.878384849075402</v>
      </c>
      <c r="AO182" s="85">
        <f t="shared" si="27"/>
        <v>5.8688187941568337</v>
      </c>
      <c r="AP182" s="93">
        <f t="shared" si="28"/>
        <v>0</v>
      </c>
      <c r="AQ182" s="85">
        <f>VLOOKUP($C182,Hoja3!$C$5:$W$202,21,FALSE)</f>
        <v>1.601</v>
      </c>
      <c r="AR182" s="94">
        <f t="shared" si="29"/>
        <v>15.789087616</v>
      </c>
      <c r="AS182" s="92">
        <f t="shared" si="30"/>
        <v>0</v>
      </c>
      <c r="AT182" s="85">
        <f>VLOOKUP($C182,Hoja3!$C$5:$AB$202,26,FALSE)</f>
        <v>9.8699999999999992</v>
      </c>
      <c r="AU182" s="94">
        <f t="shared" si="31"/>
        <v>97.338097919999981</v>
      </c>
      <c r="AV182" s="92">
        <f t="shared" si="32"/>
        <v>0</v>
      </c>
      <c r="AW182" s="103">
        <f t="shared" si="33"/>
        <v>12.066093213614421</v>
      </c>
      <c r="AX182" s="86">
        <f t="shared" si="34"/>
        <v>118.99600433015684</v>
      </c>
      <c r="AY182" s="92">
        <f t="shared" si="35"/>
        <v>0</v>
      </c>
    </row>
    <row r="183" spans="1:51" x14ac:dyDescent="0.25">
      <c r="A183">
        <v>189</v>
      </c>
      <c r="B183" t="s">
        <v>52</v>
      </c>
      <c r="C183" t="s">
        <v>394</v>
      </c>
      <c r="D183" t="s">
        <v>395</v>
      </c>
      <c r="E183">
        <v>250</v>
      </c>
      <c r="F183" t="s">
        <v>498</v>
      </c>
      <c r="G183" s="5">
        <v>121669</v>
      </c>
      <c r="H183" s="5">
        <v>0.8</v>
      </c>
      <c r="I183" s="6">
        <v>0.01</v>
      </c>
      <c r="J183" s="5">
        <v>33.6</v>
      </c>
      <c r="K183" s="7">
        <v>0.03</v>
      </c>
      <c r="L183" s="5">
        <v>168996.2</v>
      </c>
      <c r="M183" s="6">
        <v>0</v>
      </c>
      <c r="N183" s="5">
        <v>0</v>
      </c>
      <c r="O183" s="6">
        <v>0</v>
      </c>
      <c r="P183" s="5">
        <v>193668.7</v>
      </c>
      <c r="Q183" s="7">
        <v>0.02</v>
      </c>
      <c r="R183" s="5">
        <v>176768.7</v>
      </c>
      <c r="S183" s="7">
        <v>0.02</v>
      </c>
      <c r="T183" s="8">
        <v>167</v>
      </c>
      <c r="U183" s="8">
        <v>166</v>
      </c>
      <c r="V183" s="8">
        <v>155</v>
      </c>
      <c r="W183" s="8">
        <v>160</v>
      </c>
      <c r="X183" s="8">
        <v>137</v>
      </c>
      <c r="Y183" s="8">
        <v>131</v>
      </c>
      <c r="Z183" s="9" t="s">
        <v>49</v>
      </c>
      <c r="AA183" s="9">
        <v>35</v>
      </c>
      <c r="AB183" s="9">
        <v>35</v>
      </c>
      <c r="AC183" s="9">
        <v>34</v>
      </c>
      <c r="AD183" s="9">
        <v>34</v>
      </c>
      <c r="AE183" s="9">
        <v>31</v>
      </c>
      <c r="AF183" s="9">
        <v>31</v>
      </c>
      <c r="AJ183" s="85">
        <f>VLOOKUP($C183,Hoja3!$C$5:$U$202,18,FALSE)</f>
        <v>2.8317592679493195</v>
      </c>
      <c r="AK183" s="94">
        <f t="shared" si="24"/>
        <v>5484.2313613669648</v>
      </c>
      <c r="AL183" s="92">
        <f t="shared" si="25"/>
        <v>1.4587276635254809E-2</v>
      </c>
      <c r="AM183">
        <v>2042480346.6464901</v>
      </c>
      <c r="AN183">
        <f t="shared" si="26"/>
        <v>2042.48034664649</v>
      </c>
      <c r="AO183" s="85">
        <f t="shared" si="27"/>
        <v>1.0546259393730064</v>
      </c>
      <c r="AP183" s="93">
        <f t="shared" si="28"/>
        <v>3.9168063541639701E-2</v>
      </c>
      <c r="AQ183" s="85">
        <f>VLOOKUP($C183,Hoja3!$C$5:$W$202,21,FALSE)</f>
        <v>1.7090000000000001</v>
      </c>
      <c r="AR183" s="94">
        <f t="shared" si="29"/>
        <v>3309.7980830000001</v>
      </c>
      <c r="AS183" s="92">
        <f t="shared" si="30"/>
        <v>2.4170658751330239E-2</v>
      </c>
      <c r="AT183" s="85">
        <f>VLOOKUP($C183,Hoja3!$C$5:$AB$202,26,FALSE)</f>
        <v>1.1227592679493197</v>
      </c>
      <c r="AU183" s="94">
        <f t="shared" si="31"/>
        <v>2174.4332783669643</v>
      </c>
      <c r="AV183" s="92">
        <f t="shared" si="32"/>
        <v>3.6791195570774808E-2</v>
      </c>
      <c r="AW183" s="103">
        <f t="shared" si="33"/>
        <v>2.8323038195156669</v>
      </c>
      <c r="AX183" s="86">
        <f t="shared" si="34"/>
        <v>5485.285987306338</v>
      </c>
      <c r="AY183" s="92">
        <f t="shared" si="35"/>
        <v>1.4584472019349648E-2</v>
      </c>
    </row>
    <row r="184" spans="1:51" x14ac:dyDescent="0.25">
      <c r="A184">
        <v>166</v>
      </c>
      <c r="B184" t="s">
        <v>52</v>
      </c>
      <c r="C184" t="s">
        <v>396</v>
      </c>
      <c r="D184" t="s">
        <v>397</v>
      </c>
      <c r="E184">
        <v>250</v>
      </c>
      <c r="F184" t="s">
        <v>471</v>
      </c>
      <c r="G184" s="5">
        <v>12566</v>
      </c>
      <c r="H184" s="5">
        <v>0</v>
      </c>
      <c r="I184" s="6">
        <v>0</v>
      </c>
      <c r="J184" s="5">
        <v>1.71</v>
      </c>
      <c r="K184" s="7">
        <v>0.01</v>
      </c>
      <c r="L184" s="5">
        <v>8108.9390000000003</v>
      </c>
      <c r="M184" s="6">
        <v>0</v>
      </c>
      <c r="N184" s="5">
        <v>1186.4580000000001</v>
      </c>
      <c r="O184" s="6">
        <v>0</v>
      </c>
      <c r="P184" s="5">
        <v>11897.62</v>
      </c>
      <c r="Q184" s="7">
        <v>0.01</v>
      </c>
      <c r="R184" s="5">
        <v>8619.1730000000007</v>
      </c>
      <c r="S184" s="7">
        <v>0.02</v>
      </c>
      <c r="T184" s="8">
        <v>172</v>
      </c>
      <c r="U184" s="8">
        <v>173</v>
      </c>
      <c r="V184" s="8">
        <v>161</v>
      </c>
      <c r="W184" s="8">
        <v>165</v>
      </c>
      <c r="X184" s="8">
        <v>144</v>
      </c>
      <c r="Y184" s="8">
        <v>133</v>
      </c>
      <c r="Z184" s="9" t="s">
        <v>49</v>
      </c>
      <c r="AA184" s="9">
        <v>37</v>
      </c>
      <c r="AB184" s="9">
        <v>38</v>
      </c>
      <c r="AC184" s="9">
        <v>37</v>
      </c>
      <c r="AD184" s="9">
        <v>37</v>
      </c>
      <c r="AE184" s="9">
        <v>34</v>
      </c>
      <c r="AF184" s="9">
        <v>32</v>
      </c>
      <c r="AJ184" s="85">
        <f>VLOOKUP($C184,Hoja3!$C$5:$U$202,18,FALSE)</f>
        <v>2.7869999999999999</v>
      </c>
      <c r="AK184" s="94">
        <f t="shared" si="24"/>
        <v>331.58666940000001</v>
      </c>
      <c r="AL184" s="92">
        <f t="shared" si="25"/>
        <v>0</v>
      </c>
      <c r="AM184">
        <v>273088591.53121197</v>
      </c>
      <c r="AN184">
        <f t="shared" si="26"/>
        <v>273.08859153121199</v>
      </c>
      <c r="AO184" s="85">
        <f t="shared" si="27"/>
        <v>2.2953211779432525</v>
      </c>
      <c r="AP184" s="93">
        <f t="shared" si="28"/>
        <v>0</v>
      </c>
      <c r="AQ184" s="85">
        <f>VLOOKUP($C184,Hoja3!$C$5:$W$202,21,FALSE)</f>
        <v>1.387</v>
      </c>
      <c r="AR184" s="94">
        <f t="shared" si="29"/>
        <v>165.01998940000001</v>
      </c>
      <c r="AS184" s="92">
        <f t="shared" si="30"/>
        <v>0</v>
      </c>
      <c r="AT184" s="85">
        <f>VLOOKUP($C184,Hoja3!$C$5:$AB$202,26,FALSE)</f>
        <v>1.4</v>
      </c>
      <c r="AU184" s="94">
        <f t="shared" si="31"/>
        <v>166.56668000000002</v>
      </c>
      <c r="AV184" s="92">
        <f t="shared" si="32"/>
        <v>0</v>
      </c>
      <c r="AW184" s="103">
        <f t="shared" si="33"/>
        <v>2.8062922717143701</v>
      </c>
      <c r="AX184" s="86">
        <f t="shared" si="34"/>
        <v>333.88199057794327</v>
      </c>
      <c r="AY184" s="92">
        <f t="shared" si="35"/>
        <v>0</v>
      </c>
    </row>
    <row r="185" spans="1:51" x14ac:dyDescent="0.25">
      <c r="A185">
        <v>155</v>
      </c>
      <c r="B185" t="s">
        <v>52</v>
      </c>
      <c r="C185" t="s">
        <v>398</v>
      </c>
      <c r="D185" t="s">
        <v>399</v>
      </c>
      <c r="E185">
        <v>250</v>
      </c>
      <c r="F185" t="s">
        <v>455</v>
      </c>
      <c r="G185" s="5">
        <v>25224.82</v>
      </c>
      <c r="H185" s="5">
        <v>0.2</v>
      </c>
      <c r="I185" s="6">
        <v>0.01</v>
      </c>
      <c r="J185" s="5">
        <v>7.57</v>
      </c>
      <c r="K185" s="7">
        <v>0.03</v>
      </c>
      <c r="L185" s="5">
        <v>72456.399999999994</v>
      </c>
      <c r="M185" s="6">
        <v>0</v>
      </c>
      <c r="N185" s="5">
        <v>0</v>
      </c>
      <c r="O185" s="6">
        <v>0</v>
      </c>
      <c r="P185" s="5">
        <v>84390.58</v>
      </c>
      <c r="Q185" s="7">
        <v>0.01</v>
      </c>
      <c r="R185" s="5">
        <v>75515.5</v>
      </c>
      <c r="S185" s="7">
        <v>0.01</v>
      </c>
      <c r="T185" s="8">
        <v>168</v>
      </c>
      <c r="U185" s="8">
        <v>167</v>
      </c>
      <c r="V185" s="8">
        <v>156</v>
      </c>
      <c r="W185" s="8">
        <v>161</v>
      </c>
      <c r="X185" s="8">
        <v>142</v>
      </c>
      <c r="Y185" s="8">
        <v>137</v>
      </c>
      <c r="Z185" s="9" t="s">
        <v>49</v>
      </c>
      <c r="AA185" s="9">
        <v>36</v>
      </c>
      <c r="AB185" s="9">
        <v>36</v>
      </c>
      <c r="AC185" s="9">
        <v>35</v>
      </c>
      <c r="AD185" s="9">
        <v>35</v>
      </c>
      <c r="AE185" s="9">
        <v>32</v>
      </c>
      <c r="AF185" s="9">
        <v>33</v>
      </c>
      <c r="AJ185" s="85">
        <f>VLOOKUP($C185,Hoja3!$C$5:$U$202,18,FALSE)</f>
        <v>6.7899999999999991</v>
      </c>
      <c r="AK185" s="94">
        <f t="shared" si="24"/>
        <v>5730.1203819999992</v>
      </c>
      <c r="AL185" s="92">
        <f t="shared" si="25"/>
        <v>3.4903280675962602E-3</v>
      </c>
      <c r="AM185">
        <v>3643618789.60466</v>
      </c>
      <c r="AN185">
        <f t="shared" si="26"/>
        <v>3643.6187896046599</v>
      </c>
      <c r="AO185" s="85">
        <f t="shared" si="27"/>
        <v>4.3175657633881173</v>
      </c>
      <c r="AP185" s="93">
        <f t="shared" si="28"/>
        <v>5.4890484309336992E-3</v>
      </c>
      <c r="AQ185" s="85">
        <f>VLOOKUP($C185,Hoja3!$C$5:$W$202,21,FALSE)</f>
        <v>2.15</v>
      </c>
      <c r="AR185" s="94">
        <f t="shared" si="29"/>
        <v>1814.3974700000001</v>
      </c>
      <c r="AS185" s="92">
        <f t="shared" si="30"/>
        <v>1.1022943059990046E-2</v>
      </c>
      <c r="AT185" s="85">
        <f>VLOOKUP($C185,Hoja3!$C$5:$AB$202,26,FALSE)</f>
        <v>4.6399999999999997</v>
      </c>
      <c r="AU185" s="94">
        <f t="shared" si="31"/>
        <v>3915.7229119999997</v>
      </c>
      <c r="AV185" s="92">
        <f t="shared" si="32"/>
        <v>5.1076137023660789E-3</v>
      </c>
      <c r="AW185" s="103">
        <f t="shared" si="33"/>
        <v>6.7951161702685159</v>
      </c>
      <c r="AX185" s="86">
        <f t="shared" si="34"/>
        <v>5734.4379477633875</v>
      </c>
      <c r="AY185" s="92">
        <f t="shared" si="35"/>
        <v>3.4877001342041958E-3</v>
      </c>
    </row>
    <row r="186" spans="1:51" x14ac:dyDescent="0.25">
      <c r="A186">
        <v>175</v>
      </c>
      <c r="B186" t="s">
        <v>52</v>
      </c>
      <c r="C186" t="s">
        <v>400</v>
      </c>
      <c r="D186" t="s">
        <v>401</v>
      </c>
      <c r="E186">
        <v>250</v>
      </c>
      <c r="F186" t="s">
        <v>483</v>
      </c>
      <c r="G186" s="5">
        <v>3259.31</v>
      </c>
      <c r="H186" s="5">
        <v>0</v>
      </c>
      <c r="I186" s="6">
        <v>0</v>
      </c>
      <c r="J186" s="5">
        <v>0.62</v>
      </c>
      <c r="K186" s="7">
        <v>0.02</v>
      </c>
      <c r="L186" s="5">
        <v>4711.2060000000001</v>
      </c>
      <c r="M186" s="6">
        <v>0</v>
      </c>
      <c r="N186" s="5">
        <v>339.34440000000001</v>
      </c>
      <c r="O186" s="6">
        <v>0</v>
      </c>
      <c r="P186" s="5">
        <v>4510.59</v>
      </c>
      <c r="Q186" s="7">
        <v>0.01</v>
      </c>
      <c r="R186" s="5">
        <v>4230.6899999999996</v>
      </c>
      <c r="S186" s="7">
        <v>0.01</v>
      </c>
      <c r="T186" s="8">
        <v>178</v>
      </c>
      <c r="U186" s="8">
        <v>171</v>
      </c>
      <c r="V186" s="8">
        <v>159</v>
      </c>
      <c r="W186" s="8">
        <v>163</v>
      </c>
      <c r="X186" s="8">
        <v>143</v>
      </c>
      <c r="Y186" s="8">
        <v>138</v>
      </c>
      <c r="Z186" s="9" t="s">
        <v>49</v>
      </c>
      <c r="AA186" s="9">
        <v>40</v>
      </c>
      <c r="AB186" s="9">
        <v>37</v>
      </c>
      <c r="AC186" s="9">
        <v>36</v>
      </c>
      <c r="AD186" s="9">
        <v>36</v>
      </c>
      <c r="AE186" s="9">
        <v>33</v>
      </c>
      <c r="AF186" s="9">
        <v>34</v>
      </c>
      <c r="AJ186" s="85">
        <f>VLOOKUP($C186,Hoja3!$C$5:$U$202,18,FALSE)</f>
        <v>2.4726754436176304</v>
      </c>
      <c r="AK186" s="94">
        <f t="shared" si="24"/>
        <v>111.53225129227249</v>
      </c>
      <c r="AL186" s="92">
        <f t="shared" si="25"/>
        <v>0</v>
      </c>
      <c r="AM186">
        <v>134605294.70743799</v>
      </c>
      <c r="AN186">
        <f t="shared" si="26"/>
        <v>134.60529470743799</v>
      </c>
      <c r="AO186" s="85">
        <f t="shared" si="27"/>
        <v>2.9842059399643501</v>
      </c>
      <c r="AP186" s="93">
        <f t="shared" si="28"/>
        <v>0</v>
      </c>
      <c r="AQ186" s="85">
        <f>VLOOKUP($C186,Hoja3!$C$5:$W$202,21,FALSE)</f>
        <v>2.012</v>
      </c>
      <c r="AR186" s="94">
        <f t="shared" si="29"/>
        <v>90.753070800000003</v>
      </c>
      <c r="AS186" s="92">
        <f t="shared" si="30"/>
        <v>0</v>
      </c>
      <c r="AT186" s="85">
        <f>VLOOKUP($C186,Hoja3!$C$5:$AB$202,26,FALSE)</f>
        <v>0.46067544361763024</v>
      </c>
      <c r="AU186" s="94">
        <f t="shared" si="31"/>
        <v>20.779180492272467</v>
      </c>
      <c r="AV186" s="92">
        <f t="shared" si="32"/>
        <v>0</v>
      </c>
      <c r="AW186" s="103">
        <f t="shared" si="33"/>
        <v>2.5388354346601405</v>
      </c>
      <c r="AX186" s="86">
        <f t="shared" si="34"/>
        <v>114.51645723223685</v>
      </c>
      <c r="AY186" s="92">
        <f t="shared" si="35"/>
        <v>0</v>
      </c>
    </row>
    <row r="187" spans="1:51" x14ac:dyDescent="0.25">
      <c r="A187">
        <v>156</v>
      </c>
      <c r="B187" t="s">
        <v>52</v>
      </c>
      <c r="C187" t="s">
        <v>402</v>
      </c>
      <c r="D187" t="s">
        <v>403</v>
      </c>
      <c r="E187">
        <v>250</v>
      </c>
      <c r="F187" t="s">
        <v>457</v>
      </c>
      <c r="G187" s="5">
        <v>3585</v>
      </c>
      <c r="H187" s="5">
        <v>0</v>
      </c>
      <c r="I187" s="6">
        <v>0</v>
      </c>
      <c r="J187" s="5">
        <v>0.51</v>
      </c>
      <c r="K187" s="7">
        <v>0.01</v>
      </c>
      <c r="L187" s="5">
        <v>7535.5810000000001</v>
      </c>
      <c r="M187" s="6">
        <v>0</v>
      </c>
      <c r="N187" s="5">
        <v>0</v>
      </c>
      <c r="O187" s="6">
        <v>0</v>
      </c>
      <c r="P187" s="5">
        <v>6633.0559999999996</v>
      </c>
      <c r="Q187" s="7">
        <v>0.01</v>
      </c>
      <c r="R187" s="5">
        <v>6632.8540000000003</v>
      </c>
      <c r="S187" s="7">
        <v>0.01</v>
      </c>
      <c r="T187" s="8">
        <v>176</v>
      </c>
      <c r="U187" s="8">
        <v>177</v>
      </c>
      <c r="V187" s="8">
        <v>165</v>
      </c>
      <c r="W187" s="8">
        <v>166</v>
      </c>
      <c r="X187" s="8">
        <v>145</v>
      </c>
      <c r="Y187" s="8">
        <v>139</v>
      </c>
      <c r="Z187" s="9" t="s">
        <v>49</v>
      </c>
      <c r="AA187" s="9">
        <v>38</v>
      </c>
      <c r="AB187" s="9">
        <v>39</v>
      </c>
      <c r="AC187" s="9">
        <v>38</v>
      </c>
      <c r="AD187" s="9">
        <v>38</v>
      </c>
      <c r="AE187" s="9">
        <v>35</v>
      </c>
      <c r="AF187" s="9">
        <v>35</v>
      </c>
      <c r="AJ187" s="85">
        <f>VLOOKUP($C187,Hoja3!$C$5:$U$202,18,FALSE)</f>
        <v>4.2029999999999994</v>
      </c>
      <c r="AK187" s="94">
        <f t="shared" si="24"/>
        <v>278.78734367999994</v>
      </c>
      <c r="AL187" s="92">
        <f t="shared" si="25"/>
        <v>0</v>
      </c>
      <c r="AM187">
        <v>359906884.75427401</v>
      </c>
      <c r="AN187">
        <f t="shared" si="26"/>
        <v>359.90688475427402</v>
      </c>
      <c r="AO187" s="85">
        <f t="shared" si="27"/>
        <v>5.4259587851251974</v>
      </c>
      <c r="AP187" s="93">
        <f t="shared" si="28"/>
        <v>0</v>
      </c>
      <c r="AQ187" s="85">
        <f>VLOOKUP($C187,Hoja3!$C$5:$W$202,21,FALSE)</f>
        <v>2.2229999999999999</v>
      </c>
      <c r="AR187" s="94">
        <f t="shared" si="29"/>
        <v>147.45283487999998</v>
      </c>
      <c r="AS187" s="92">
        <f t="shared" si="30"/>
        <v>0</v>
      </c>
      <c r="AT187" s="85">
        <f>VLOOKUP($C187,Hoja3!$C$5:$AB$202,26,FALSE)</f>
        <v>1.98</v>
      </c>
      <c r="AU187" s="94">
        <f t="shared" si="31"/>
        <v>131.33450879999998</v>
      </c>
      <c r="AV187" s="92">
        <f t="shared" si="32"/>
        <v>0</v>
      </c>
      <c r="AW187" s="103">
        <f t="shared" si="33"/>
        <v>4.2848017936999954</v>
      </c>
      <c r="AX187" s="86">
        <f t="shared" si="34"/>
        <v>284.21330246512514</v>
      </c>
      <c r="AY187" s="92">
        <f t="shared" si="35"/>
        <v>0</v>
      </c>
    </row>
    <row r="188" spans="1:51" x14ac:dyDescent="0.25">
      <c r="A188">
        <v>163</v>
      </c>
      <c r="B188" t="s">
        <v>52</v>
      </c>
      <c r="C188" t="s">
        <v>404</v>
      </c>
      <c r="D188" t="s">
        <v>405</v>
      </c>
      <c r="E188">
        <v>250</v>
      </c>
      <c r="F188" t="s">
        <v>469</v>
      </c>
      <c r="G188" s="5">
        <v>6664.35</v>
      </c>
      <c r="H188" s="5">
        <v>0</v>
      </c>
      <c r="I188" s="6">
        <v>0</v>
      </c>
      <c r="J188" s="5">
        <v>0.66</v>
      </c>
      <c r="K188" s="7">
        <v>0.01</v>
      </c>
      <c r="L188" s="5">
        <v>9469.4159999999993</v>
      </c>
      <c r="M188" s="6">
        <v>0</v>
      </c>
      <c r="N188" s="5">
        <v>1130.5630000000001</v>
      </c>
      <c r="O188" s="6">
        <v>0</v>
      </c>
      <c r="P188" s="5">
        <v>7587.6729999999998</v>
      </c>
      <c r="Q188" s="7">
        <v>0.01</v>
      </c>
      <c r="R188" s="5">
        <v>6734.4129999999996</v>
      </c>
      <c r="S188" s="7">
        <v>0.01</v>
      </c>
      <c r="T188" s="8">
        <v>177</v>
      </c>
      <c r="U188" s="8">
        <v>178</v>
      </c>
      <c r="V188" s="8">
        <v>166</v>
      </c>
      <c r="W188" s="8">
        <v>167</v>
      </c>
      <c r="X188" s="8">
        <v>146</v>
      </c>
      <c r="Y188" s="8">
        <v>140</v>
      </c>
      <c r="Z188" s="9" t="s">
        <v>49</v>
      </c>
      <c r="AA188" s="9">
        <v>39</v>
      </c>
      <c r="AB188" s="9">
        <v>40</v>
      </c>
      <c r="AC188" s="9">
        <v>39</v>
      </c>
      <c r="AD188" s="9">
        <v>39</v>
      </c>
      <c r="AE188" s="9">
        <v>36</v>
      </c>
      <c r="AF188" s="9">
        <v>36</v>
      </c>
      <c r="AJ188" s="85">
        <f>VLOOKUP($C188,Hoja3!$C$5:$U$202,18,FALSE)</f>
        <v>1.306</v>
      </c>
      <c r="AK188" s="94">
        <f t="shared" si="24"/>
        <v>99.095009379999993</v>
      </c>
      <c r="AL188" s="92">
        <f t="shared" si="25"/>
        <v>0</v>
      </c>
      <c r="AM188">
        <v>194813331.56617501</v>
      </c>
      <c r="AN188">
        <f t="shared" si="26"/>
        <v>194.81333156617501</v>
      </c>
      <c r="AO188" s="85">
        <f t="shared" si="27"/>
        <v>2.5674977238235623</v>
      </c>
      <c r="AP188" s="93">
        <f t="shared" si="28"/>
        <v>0</v>
      </c>
      <c r="AQ188" s="85">
        <f>VLOOKUP($C188,Hoja3!$C$5:$W$202,21,FALSE)</f>
        <v>1.006</v>
      </c>
      <c r="AR188" s="94">
        <f t="shared" si="29"/>
        <v>76.331990379999993</v>
      </c>
      <c r="AS188" s="92">
        <f t="shared" si="30"/>
        <v>0</v>
      </c>
      <c r="AT188" s="85">
        <f>VLOOKUP($C188,Hoja3!$C$5:$AB$202,26,FALSE)</f>
        <v>0.3</v>
      </c>
      <c r="AU188" s="94">
        <f t="shared" si="31"/>
        <v>22.763019</v>
      </c>
      <c r="AV188" s="92">
        <f t="shared" si="32"/>
        <v>0</v>
      </c>
      <c r="AW188" s="103">
        <f t="shared" si="33"/>
        <v>1.3398377487251172</v>
      </c>
      <c r="AX188" s="86">
        <f t="shared" si="34"/>
        <v>101.66250710382356</v>
      </c>
      <c r="AY188" s="92">
        <f t="shared" si="35"/>
        <v>0</v>
      </c>
    </row>
    <row r="189" spans="1:51" x14ac:dyDescent="0.25">
      <c r="A189">
        <v>183</v>
      </c>
      <c r="B189" t="s">
        <v>52</v>
      </c>
      <c r="C189" t="s">
        <v>406</v>
      </c>
      <c r="D189" t="s">
        <v>407</v>
      </c>
      <c r="E189">
        <v>250</v>
      </c>
      <c r="F189" t="s">
        <v>492</v>
      </c>
      <c r="G189" s="5">
        <v>3622.14</v>
      </c>
      <c r="H189" s="5">
        <v>0</v>
      </c>
      <c r="I189" s="6">
        <v>0</v>
      </c>
      <c r="J189" s="5">
        <v>0.42</v>
      </c>
      <c r="K189" s="7">
        <v>0.01</v>
      </c>
      <c r="L189" s="5">
        <v>4195.38</v>
      </c>
      <c r="M189" s="6">
        <v>0</v>
      </c>
      <c r="N189" s="5">
        <v>645.71600000000001</v>
      </c>
      <c r="O189" s="6">
        <v>0</v>
      </c>
      <c r="P189" s="5">
        <v>3636.297</v>
      </c>
      <c r="Q189" s="7">
        <v>0.01</v>
      </c>
      <c r="R189" s="5">
        <v>3672.2710000000002</v>
      </c>
      <c r="S189" s="7">
        <v>0.01</v>
      </c>
      <c r="T189" s="8">
        <v>179</v>
      </c>
      <c r="U189" s="8">
        <v>179</v>
      </c>
      <c r="V189" s="8">
        <v>167</v>
      </c>
      <c r="W189" s="8">
        <v>168</v>
      </c>
      <c r="X189" s="8">
        <v>147</v>
      </c>
      <c r="Y189" s="8">
        <v>141</v>
      </c>
      <c r="Z189" s="9" t="s">
        <v>49</v>
      </c>
      <c r="AA189" s="9">
        <v>41</v>
      </c>
      <c r="AB189" s="9">
        <v>41</v>
      </c>
      <c r="AC189" s="9">
        <v>40</v>
      </c>
      <c r="AD189" s="9">
        <v>40</v>
      </c>
      <c r="AE189" s="9">
        <v>37</v>
      </c>
      <c r="AF189" s="9">
        <v>37</v>
      </c>
      <c r="AJ189" s="85">
        <f>VLOOKUP($C189,Hoja3!$C$5:$U$202,18,FALSE)</f>
        <v>4.8683750000000003</v>
      </c>
      <c r="AK189" s="94">
        <f t="shared" si="24"/>
        <v>177.02857407375004</v>
      </c>
      <c r="AL189" s="92">
        <f t="shared" si="25"/>
        <v>0</v>
      </c>
      <c r="AM189">
        <v>144729860.74889401</v>
      </c>
      <c r="AN189">
        <f t="shared" si="26"/>
        <v>144.729860748894</v>
      </c>
      <c r="AO189" s="85">
        <f t="shared" si="27"/>
        <v>3.9801441067353407</v>
      </c>
      <c r="AP189" s="93">
        <f t="shared" si="28"/>
        <v>0</v>
      </c>
      <c r="AQ189" s="85">
        <f>VLOOKUP($C189,Hoja3!$C$5:$W$202,21,FALSE)</f>
        <v>4.0289999999999999</v>
      </c>
      <c r="AR189" s="94">
        <f t="shared" si="29"/>
        <v>146.50640612999999</v>
      </c>
      <c r="AS189" s="92">
        <f t="shared" si="30"/>
        <v>0</v>
      </c>
      <c r="AT189" s="85">
        <f>VLOOKUP($C189,Hoja3!$C$5:$AB$202,26,FALSE)</f>
        <v>0.83937500000000009</v>
      </c>
      <c r="AU189" s="94">
        <f t="shared" si="31"/>
        <v>30.522167943750006</v>
      </c>
      <c r="AV189" s="92">
        <f t="shared" si="32"/>
        <v>0</v>
      </c>
      <c r="AW189" s="103">
        <f t="shared" si="33"/>
        <v>4.9778309687158497</v>
      </c>
      <c r="AX189" s="86">
        <f t="shared" si="34"/>
        <v>181.00871818048537</v>
      </c>
      <c r="AY189" s="92">
        <f t="shared" si="35"/>
        <v>0</v>
      </c>
    </row>
    <row r="190" spans="1:51" x14ac:dyDescent="0.25">
      <c r="A190">
        <v>168</v>
      </c>
      <c r="B190" t="s">
        <v>52</v>
      </c>
      <c r="C190" t="s">
        <v>408</v>
      </c>
      <c r="D190" t="s">
        <v>409</v>
      </c>
      <c r="E190">
        <v>250</v>
      </c>
      <c r="F190" t="s">
        <v>475</v>
      </c>
      <c r="G190" s="5">
        <v>2524.8000000000002</v>
      </c>
      <c r="H190" s="5">
        <v>1.5</v>
      </c>
      <c r="I190" s="6">
        <v>0.59</v>
      </c>
      <c r="J190" s="5">
        <v>71.19</v>
      </c>
      <c r="K190" s="7">
        <v>2.82</v>
      </c>
      <c r="L190" s="5">
        <v>0</v>
      </c>
      <c r="M190" s="6">
        <v>0</v>
      </c>
      <c r="N190" s="5">
        <v>0</v>
      </c>
      <c r="O190" s="6">
        <v>0</v>
      </c>
      <c r="P190" s="5">
        <v>0</v>
      </c>
      <c r="Q190" s="7">
        <v>0</v>
      </c>
      <c r="R190" s="5">
        <v>0</v>
      </c>
      <c r="S190" s="7">
        <v>0</v>
      </c>
      <c r="T190" s="8">
        <v>85</v>
      </c>
      <c r="U190" s="8">
        <v>58</v>
      </c>
      <c r="V190" s="8">
        <v>131</v>
      </c>
      <c r="W190" s="8">
        <v>136</v>
      </c>
      <c r="X190" s="8">
        <v>155</v>
      </c>
      <c r="Y190" s="8">
        <v>155</v>
      </c>
      <c r="Z190" s="9" t="s">
        <v>49</v>
      </c>
      <c r="AA190" s="9">
        <v>5</v>
      </c>
      <c r="AB190" s="9">
        <v>3</v>
      </c>
      <c r="AC190" s="9">
        <v>23</v>
      </c>
      <c r="AD190" s="9">
        <v>23</v>
      </c>
      <c r="AE190" s="9">
        <v>38</v>
      </c>
      <c r="AF190" s="9">
        <v>38</v>
      </c>
      <c r="AJ190" s="85">
        <f>VLOOKUP($C190,Hoja3!$C$5:$U$202,18,FALSE)</f>
        <v>7.29</v>
      </c>
      <c r="AK190" s="94">
        <f t="shared" si="24"/>
        <v>0</v>
      </c>
      <c r="AL190" s="92" t="str">
        <f t="shared" si="25"/>
        <v/>
      </c>
      <c r="AM190">
        <v>0</v>
      </c>
      <c r="AN190">
        <f t="shared" si="26"/>
        <v>0</v>
      </c>
      <c r="AO190" s="88" t="e">
        <f t="shared" si="27"/>
        <v>#DIV/0!</v>
      </c>
      <c r="AP190" s="93" t="str">
        <f t="shared" si="28"/>
        <v/>
      </c>
      <c r="AQ190" s="85">
        <f>VLOOKUP($C190,Hoja3!$C$5:$W$202,21,FALSE)</f>
        <v>5.34</v>
      </c>
      <c r="AR190" s="94">
        <f t="shared" si="29"/>
        <v>0</v>
      </c>
      <c r="AS190" s="92" t="str">
        <f t="shared" si="30"/>
        <v/>
      </c>
      <c r="AT190" s="85">
        <f>VLOOKUP($C190,Hoja3!$C$5:$AB$202,26,FALSE)</f>
        <v>1.9500000000000002</v>
      </c>
      <c r="AU190" s="94">
        <f t="shared" si="31"/>
        <v>0</v>
      </c>
      <c r="AV190" s="92" t="str">
        <f t="shared" si="32"/>
        <v/>
      </c>
      <c r="AW190" s="103" t="e">
        <f t="shared" si="33"/>
        <v>#DIV/0!</v>
      </c>
      <c r="AX190" s="86" t="e">
        <f t="shared" si="34"/>
        <v>#DIV/0!</v>
      </c>
      <c r="AY190" s="92" t="str">
        <f t="shared" si="35"/>
        <v/>
      </c>
    </row>
    <row r="191" spans="1:51" x14ac:dyDescent="0.25">
      <c r="A191">
        <v>152</v>
      </c>
      <c r="B191" t="s">
        <v>48</v>
      </c>
      <c r="C191" t="s">
        <v>410</v>
      </c>
      <c r="D191" t="s">
        <v>411</v>
      </c>
      <c r="E191">
        <v>250</v>
      </c>
      <c r="F191" t="s">
        <v>552</v>
      </c>
      <c r="G191" s="5">
        <v>78902.78</v>
      </c>
      <c r="H191" s="5">
        <v>20.9</v>
      </c>
      <c r="I191" s="6">
        <v>0.27</v>
      </c>
      <c r="J191" s="5">
        <v>459.49</v>
      </c>
      <c r="K191" s="7">
        <v>0.57999999999999996</v>
      </c>
      <c r="L191" s="5">
        <v>0</v>
      </c>
      <c r="M191" s="6">
        <v>0</v>
      </c>
      <c r="N191" s="5">
        <v>0</v>
      </c>
      <c r="O191" s="6">
        <v>0</v>
      </c>
      <c r="P191" s="5">
        <v>0</v>
      </c>
      <c r="Q191" s="7">
        <v>0</v>
      </c>
      <c r="R191" s="5">
        <v>0</v>
      </c>
      <c r="S191" s="7">
        <v>0</v>
      </c>
      <c r="T191" s="8">
        <v>110</v>
      </c>
      <c r="U191" s="8">
        <v>116</v>
      </c>
      <c r="V191" s="8">
        <v>147</v>
      </c>
      <c r="W191" s="8">
        <v>152</v>
      </c>
      <c r="X191" s="8">
        <v>166</v>
      </c>
      <c r="Y191" s="8">
        <v>166</v>
      </c>
      <c r="Z191" s="9" t="s">
        <v>49</v>
      </c>
      <c r="AA191" s="9">
        <v>12</v>
      </c>
      <c r="AB191" s="9">
        <v>12</v>
      </c>
      <c r="AC191" s="9">
        <v>27</v>
      </c>
      <c r="AD191" s="9">
        <v>27</v>
      </c>
      <c r="AE191" s="9">
        <v>39</v>
      </c>
      <c r="AF191" s="9">
        <v>39</v>
      </c>
      <c r="AJ191" s="85">
        <f>VLOOKUP($C191,Hoja3!$C$5:$U$202,18,FALSE)</f>
        <v>6.5510000000000002</v>
      </c>
      <c r="AK191" s="94">
        <f t="shared" si="24"/>
        <v>0</v>
      </c>
      <c r="AL191" s="92" t="str">
        <f t="shared" si="25"/>
        <v/>
      </c>
      <c r="AM191">
        <v>0</v>
      </c>
      <c r="AN191">
        <f t="shared" si="26"/>
        <v>0</v>
      </c>
      <c r="AO191" s="88" t="e">
        <f t="shared" si="27"/>
        <v>#DIV/0!</v>
      </c>
      <c r="AP191" s="93" t="str">
        <f t="shared" si="28"/>
        <v/>
      </c>
      <c r="AQ191" s="85">
        <f>VLOOKUP($C191,Hoja3!$C$5:$W$202,21,FALSE)</f>
        <v>2.1110000000000002</v>
      </c>
      <c r="AR191" s="94">
        <f t="shared" si="29"/>
        <v>0</v>
      </c>
      <c r="AS191" s="92" t="str">
        <f t="shared" si="30"/>
        <v/>
      </c>
      <c r="AT191" s="85">
        <f>VLOOKUP($C191,Hoja3!$C$5:$AB$202,26,FALSE)</f>
        <v>4.4400000000000004</v>
      </c>
      <c r="AU191" s="94">
        <f t="shared" si="31"/>
        <v>0</v>
      </c>
      <c r="AV191" s="92" t="str">
        <f t="shared" si="32"/>
        <v/>
      </c>
      <c r="AW191" s="103" t="e">
        <f t="shared" si="33"/>
        <v>#DIV/0!</v>
      </c>
      <c r="AX191" s="86" t="e">
        <f t="shared" si="34"/>
        <v>#DIV/0!</v>
      </c>
      <c r="AY191" s="92" t="str">
        <f t="shared" si="35"/>
        <v/>
      </c>
    </row>
    <row r="192" spans="1:51" x14ac:dyDescent="0.25">
      <c r="A192">
        <v>196</v>
      </c>
      <c r="B192" t="s">
        <v>52</v>
      </c>
      <c r="C192" t="s">
        <v>412</v>
      </c>
      <c r="D192" t="s">
        <v>413</v>
      </c>
      <c r="E192">
        <v>250</v>
      </c>
      <c r="F192" t="s">
        <v>937</v>
      </c>
      <c r="G192" s="5">
        <v>3573.37</v>
      </c>
      <c r="H192" s="5">
        <v>0.1</v>
      </c>
      <c r="I192" s="6">
        <v>0.02</v>
      </c>
      <c r="J192" s="5">
        <v>1.64</v>
      </c>
      <c r="K192" s="7">
        <v>0.05</v>
      </c>
      <c r="L192" s="5">
        <v>0</v>
      </c>
      <c r="M192" s="6">
        <v>0</v>
      </c>
      <c r="N192" s="5">
        <v>0</v>
      </c>
      <c r="O192" s="6">
        <v>0</v>
      </c>
      <c r="P192" s="5">
        <v>0</v>
      </c>
      <c r="Q192" s="7">
        <v>0</v>
      </c>
      <c r="R192" s="5">
        <v>0</v>
      </c>
      <c r="S192" s="7">
        <v>0</v>
      </c>
      <c r="T192" s="8">
        <v>157</v>
      </c>
      <c r="U192" s="8">
        <v>156</v>
      </c>
      <c r="V192" s="8">
        <v>152</v>
      </c>
      <c r="W192" s="8">
        <v>157</v>
      </c>
      <c r="X192" s="8">
        <v>167</v>
      </c>
      <c r="Y192" s="8">
        <v>167</v>
      </c>
      <c r="Z192" s="9" t="s">
        <v>49</v>
      </c>
      <c r="AA192" s="9">
        <v>31</v>
      </c>
      <c r="AB192" s="9">
        <v>30</v>
      </c>
      <c r="AC192" s="9">
        <v>32</v>
      </c>
      <c r="AD192" s="9">
        <v>32</v>
      </c>
      <c r="AE192" s="9">
        <v>40</v>
      </c>
      <c r="AF192" s="9">
        <v>40</v>
      </c>
      <c r="AJ192" s="85" t="e">
        <f>VLOOKUP($C192,Hoja3!$C$5:$U$202,18,FALSE)</f>
        <v>#N/A</v>
      </c>
      <c r="AK192" s="94">
        <f t="shared" si="24"/>
        <v>0</v>
      </c>
      <c r="AL192" s="92" t="str">
        <f t="shared" si="25"/>
        <v/>
      </c>
      <c r="AM192" t="s">
        <v>478</v>
      </c>
      <c r="AN192">
        <f t="shared" si="26"/>
        <v>0</v>
      </c>
      <c r="AO192" s="88" t="e">
        <f t="shared" si="27"/>
        <v>#DIV/0!</v>
      </c>
      <c r="AP192" s="93" t="str">
        <f t="shared" si="28"/>
        <v/>
      </c>
      <c r="AQ192" s="85" t="e">
        <f>VLOOKUP($C192,Hoja3!$C$5:$W$202,21,FALSE)</f>
        <v>#N/A</v>
      </c>
      <c r="AR192" s="94">
        <f t="shared" si="29"/>
        <v>0</v>
      </c>
      <c r="AS192" s="92" t="str">
        <f t="shared" si="30"/>
        <v/>
      </c>
      <c r="AT192" s="85" t="e">
        <f>VLOOKUP($C192,Hoja3!$C$5:$AB$202,26,FALSE)</f>
        <v>#N/A</v>
      </c>
      <c r="AU192" s="94">
        <f t="shared" si="31"/>
        <v>0</v>
      </c>
      <c r="AV192" s="92" t="str">
        <f t="shared" si="32"/>
        <v/>
      </c>
      <c r="AW192" s="103" t="e">
        <f t="shared" si="33"/>
        <v>#DIV/0!</v>
      </c>
      <c r="AX192" s="86" t="e">
        <f t="shared" si="34"/>
        <v>#DIV/0!</v>
      </c>
      <c r="AY192" s="92" t="str">
        <f t="shared" si="35"/>
        <v/>
      </c>
    </row>
    <row r="193" spans="1:51" x14ac:dyDescent="0.25">
      <c r="A193">
        <v>158</v>
      </c>
      <c r="B193" t="s">
        <v>52</v>
      </c>
      <c r="C193" t="s">
        <v>414</v>
      </c>
      <c r="D193" t="s">
        <v>415</v>
      </c>
      <c r="E193">
        <v>250</v>
      </c>
      <c r="F193" t="s">
        <v>460</v>
      </c>
      <c r="G193" s="5">
        <v>3120</v>
      </c>
      <c r="H193" s="5">
        <v>0</v>
      </c>
      <c r="I193" s="6">
        <v>0</v>
      </c>
      <c r="J193" s="5">
        <v>0</v>
      </c>
      <c r="K193" s="7">
        <v>0</v>
      </c>
      <c r="L193" s="5">
        <v>0</v>
      </c>
      <c r="M193" s="6">
        <v>0</v>
      </c>
      <c r="N193" s="5">
        <v>0</v>
      </c>
      <c r="O193" s="6">
        <v>0</v>
      </c>
      <c r="P193" s="5">
        <v>8820.3130000000001</v>
      </c>
      <c r="Q193" s="7">
        <v>0</v>
      </c>
      <c r="R193" s="5">
        <v>8809.8130000000001</v>
      </c>
      <c r="S193" s="7">
        <v>0</v>
      </c>
      <c r="T193" s="8">
        <v>188</v>
      </c>
      <c r="U193" s="8">
        <v>188</v>
      </c>
      <c r="V193" s="8">
        <v>176</v>
      </c>
      <c r="W193" s="8">
        <v>176</v>
      </c>
      <c r="X193" s="8">
        <v>176</v>
      </c>
      <c r="Y193" s="8">
        <v>176</v>
      </c>
      <c r="Z193" s="9" t="s">
        <v>49</v>
      </c>
      <c r="AA193" s="9">
        <v>42</v>
      </c>
      <c r="AB193" s="9">
        <v>42</v>
      </c>
      <c r="AC193" s="9">
        <v>41</v>
      </c>
      <c r="AD193" s="9">
        <v>41</v>
      </c>
      <c r="AE193" s="9">
        <v>41</v>
      </c>
      <c r="AF193" s="9">
        <v>41</v>
      </c>
      <c r="AJ193" s="85">
        <f>VLOOKUP($C193,Hoja3!$C$5:$U$202,18,FALSE)</f>
        <v>5.0741029207232264</v>
      </c>
      <c r="AK193" s="94">
        <f t="shared" si="24"/>
        <v>447.55175954993041</v>
      </c>
      <c r="AL193" s="92">
        <f t="shared" si="25"/>
        <v>0</v>
      </c>
      <c r="AM193">
        <v>329368609.954283</v>
      </c>
      <c r="AN193">
        <f t="shared" si="26"/>
        <v>329.36860995428299</v>
      </c>
      <c r="AO193" s="85">
        <f t="shared" si="27"/>
        <v>3.7342054636188422</v>
      </c>
      <c r="AP193" s="93">
        <f t="shared" si="28"/>
        <v>0</v>
      </c>
      <c r="AQ193" s="85">
        <f>VLOOKUP($C193,Hoja3!$C$5:$W$202,21,FALSE)</f>
        <v>3.2719999999999998</v>
      </c>
      <c r="AR193" s="94">
        <f t="shared" si="29"/>
        <v>288.60064136</v>
      </c>
      <c r="AS193" s="92">
        <f t="shared" si="30"/>
        <v>0</v>
      </c>
      <c r="AT193" s="85">
        <f>VLOOKUP($C193,Hoja3!$C$5:$AB$202,26,FALSE)</f>
        <v>1.8021029207232266</v>
      </c>
      <c r="AU193" s="94">
        <f t="shared" si="31"/>
        <v>158.95111818993047</v>
      </c>
      <c r="AV193" s="92">
        <f t="shared" si="32"/>
        <v>0</v>
      </c>
      <c r="AW193" s="103">
        <f t="shared" si="33"/>
        <v>5.1164393487345539</v>
      </c>
      <c r="AX193" s="86">
        <f t="shared" si="34"/>
        <v>451.28596501354923</v>
      </c>
      <c r="AY193" s="92">
        <f t="shared" si="35"/>
        <v>0</v>
      </c>
    </row>
    <row r="194" spans="1:51" x14ac:dyDescent="0.25">
      <c r="A194">
        <v>161</v>
      </c>
      <c r="B194" t="s">
        <v>52</v>
      </c>
      <c r="C194" t="s">
        <v>416</v>
      </c>
      <c r="D194" t="s">
        <v>417</v>
      </c>
      <c r="E194">
        <v>250</v>
      </c>
      <c r="F194" t="s">
        <v>463</v>
      </c>
      <c r="G194" s="5">
        <v>1948.98</v>
      </c>
      <c r="H194" s="5">
        <v>0</v>
      </c>
      <c r="I194" s="6">
        <v>0</v>
      </c>
      <c r="J194" s="5">
        <v>0</v>
      </c>
      <c r="K194" s="7">
        <v>0</v>
      </c>
      <c r="L194" s="5">
        <v>0</v>
      </c>
      <c r="M194" s="6">
        <v>0</v>
      </c>
      <c r="N194" s="5">
        <v>0</v>
      </c>
      <c r="O194" s="6">
        <v>0</v>
      </c>
      <c r="P194" s="5">
        <v>1648.0889999999999</v>
      </c>
      <c r="Q194" s="7">
        <v>0</v>
      </c>
      <c r="R194" s="5">
        <v>1578.8720000000001</v>
      </c>
      <c r="S194" s="7">
        <v>0</v>
      </c>
      <c r="T194" s="8">
        <v>189</v>
      </c>
      <c r="U194" s="8">
        <v>189</v>
      </c>
      <c r="V194" s="8">
        <v>177</v>
      </c>
      <c r="W194" s="8">
        <v>177</v>
      </c>
      <c r="X194" s="8">
        <v>177</v>
      </c>
      <c r="Y194" s="8">
        <v>177</v>
      </c>
      <c r="Z194" s="9" t="s">
        <v>49</v>
      </c>
      <c r="AA194" s="9">
        <v>43</v>
      </c>
      <c r="AB194" s="9">
        <v>43</v>
      </c>
      <c r="AC194" s="9">
        <v>42</v>
      </c>
      <c r="AD194" s="9">
        <v>42</v>
      </c>
      <c r="AE194" s="9">
        <v>42</v>
      </c>
      <c r="AF194" s="9">
        <v>42</v>
      </c>
      <c r="AJ194" s="85">
        <f>VLOOKUP($C194,Hoja3!$C$5:$U$202,18,FALSE)</f>
        <v>6.8741266088783819</v>
      </c>
      <c r="AK194" s="94">
        <f t="shared" si="24"/>
        <v>113.29172448699762</v>
      </c>
      <c r="AL194" s="92">
        <f t="shared" si="25"/>
        <v>0</v>
      </c>
      <c r="AM194">
        <v>90372801.970108703</v>
      </c>
      <c r="AN194">
        <f t="shared" si="26"/>
        <v>90.372801970108696</v>
      </c>
      <c r="AO194" s="85">
        <f t="shared" si="27"/>
        <v>5.4834903922123566</v>
      </c>
      <c r="AP194" s="93">
        <f t="shared" si="28"/>
        <v>0</v>
      </c>
      <c r="AQ194" s="85">
        <f>VLOOKUP($C194,Hoja3!$C$5:$W$202,21,FALSE)</f>
        <v>2.3809824008405567</v>
      </c>
      <c r="AR194" s="94">
        <f t="shared" si="29"/>
        <v>39.240709040189124</v>
      </c>
      <c r="AS194" s="92">
        <f t="shared" si="30"/>
        <v>0</v>
      </c>
      <c r="AT194" s="85">
        <f>VLOOKUP($C194,Hoja3!$C$5:$AB$202,26,FALSE)</f>
        <v>4.4931442080378252</v>
      </c>
      <c r="AU194" s="94">
        <f t="shared" si="31"/>
        <v>74.05101544680852</v>
      </c>
      <c r="AV194" s="92">
        <f t="shared" si="32"/>
        <v>0</v>
      </c>
      <c r="AW194" s="103">
        <f t="shared" si="33"/>
        <v>7.2068447079745077</v>
      </c>
      <c r="AX194" s="86">
        <f t="shared" si="34"/>
        <v>118.77521487920998</v>
      </c>
      <c r="AY194" s="92">
        <f t="shared" si="35"/>
        <v>0</v>
      </c>
    </row>
    <row r="195" spans="1:51" x14ac:dyDescent="0.25">
      <c r="A195">
        <v>167</v>
      </c>
      <c r="B195" t="s">
        <v>52</v>
      </c>
      <c r="C195" t="s">
        <v>418</v>
      </c>
      <c r="D195" t="s">
        <v>419</v>
      </c>
      <c r="E195">
        <v>250</v>
      </c>
      <c r="F195" t="s">
        <v>473</v>
      </c>
      <c r="G195" s="5">
        <v>17298.400000000001</v>
      </c>
      <c r="H195" s="5">
        <v>0</v>
      </c>
      <c r="I195" s="6">
        <v>0</v>
      </c>
      <c r="J195" s="5">
        <v>0.36</v>
      </c>
      <c r="K195" s="7">
        <v>0</v>
      </c>
      <c r="L195" s="5">
        <v>21734.400000000001</v>
      </c>
      <c r="M195" s="6">
        <v>0</v>
      </c>
      <c r="N195" s="5">
        <v>1967.586</v>
      </c>
      <c r="O195" s="6">
        <v>0</v>
      </c>
      <c r="P195" s="5">
        <v>22780.28</v>
      </c>
      <c r="Q195" s="7">
        <v>0</v>
      </c>
      <c r="R195" s="5">
        <v>21729.09</v>
      </c>
      <c r="S195" s="7">
        <v>0</v>
      </c>
      <c r="T195" s="8">
        <v>190</v>
      </c>
      <c r="U195" s="8">
        <v>190</v>
      </c>
      <c r="V195" s="8">
        <v>178</v>
      </c>
      <c r="W195" s="8">
        <v>178</v>
      </c>
      <c r="X195" s="8">
        <v>178</v>
      </c>
      <c r="Y195" s="8">
        <v>178</v>
      </c>
      <c r="Z195" s="9" t="s">
        <v>49</v>
      </c>
      <c r="AA195" s="9">
        <v>44</v>
      </c>
      <c r="AB195" s="9">
        <v>44</v>
      </c>
      <c r="AC195" s="9">
        <v>43</v>
      </c>
      <c r="AD195" s="9">
        <v>43</v>
      </c>
      <c r="AE195" s="9">
        <v>43</v>
      </c>
      <c r="AF195" s="9">
        <v>43</v>
      </c>
      <c r="AJ195" s="85">
        <f>VLOOKUP($C195,Hoja3!$C$5:$U$202,18,FALSE)</f>
        <v>1.9482116402116401</v>
      </c>
      <c r="AK195" s="94">
        <f t="shared" si="24"/>
        <v>443.80806663280418</v>
      </c>
      <c r="AL195" s="92">
        <f t="shared" si="25"/>
        <v>0</v>
      </c>
      <c r="AM195">
        <v>1024198191.18176</v>
      </c>
      <c r="AN195">
        <f t="shared" si="26"/>
        <v>1024.19819118176</v>
      </c>
      <c r="AO195" s="85">
        <f t="shared" si="27"/>
        <v>4.4959859632180112</v>
      </c>
      <c r="AP195" s="93">
        <f t="shared" si="28"/>
        <v>0</v>
      </c>
      <c r="AQ195" s="85">
        <f>VLOOKUP($C195,Hoja3!$C$5:$W$202,21,FALSE)</f>
        <v>0.873</v>
      </c>
      <c r="AR195" s="94">
        <f t="shared" si="29"/>
        <v>198.87184439999999</v>
      </c>
      <c r="AS195" s="92">
        <f t="shared" si="30"/>
        <v>0</v>
      </c>
      <c r="AT195" s="85">
        <f>VLOOKUP($C195,Hoja3!$C$5:$AB$202,26,FALSE)</f>
        <v>1.0752116402116401</v>
      </c>
      <c r="AU195" s="94">
        <f t="shared" si="31"/>
        <v>244.93622223280417</v>
      </c>
      <c r="AV195" s="92">
        <f t="shared" si="32"/>
        <v>0</v>
      </c>
      <c r="AW195" s="103">
        <f t="shared" si="33"/>
        <v>1.9679479470665955</v>
      </c>
      <c r="AX195" s="86">
        <f t="shared" si="34"/>
        <v>448.30405259602219</v>
      </c>
      <c r="AY195" s="92">
        <f t="shared" si="35"/>
        <v>0</v>
      </c>
    </row>
    <row r="196" spans="1:51" x14ac:dyDescent="0.25">
      <c r="A196">
        <v>173</v>
      </c>
      <c r="B196" t="s">
        <v>52</v>
      </c>
      <c r="C196" t="s">
        <v>420</v>
      </c>
      <c r="D196" t="s">
        <v>421</v>
      </c>
      <c r="E196">
        <v>250</v>
      </c>
      <c r="F196" t="s">
        <v>481</v>
      </c>
      <c r="G196" s="5">
        <v>680.13</v>
      </c>
      <c r="H196" s="5">
        <v>0</v>
      </c>
      <c r="I196" s="6">
        <v>0</v>
      </c>
      <c r="J196" s="5">
        <v>0</v>
      </c>
      <c r="K196" s="7">
        <v>0</v>
      </c>
      <c r="L196" s="5">
        <v>962.9896</v>
      </c>
      <c r="M196" s="6">
        <v>0</v>
      </c>
      <c r="N196" s="5">
        <v>121.2264</v>
      </c>
      <c r="O196" s="6">
        <v>0</v>
      </c>
      <c r="P196" s="5">
        <v>806.524</v>
      </c>
      <c r="Q196" s="7">
        <v>0</v>
      </c>
      <c r="R196" s="5">
        <v>742.93960000000004</v>
      </c>
      <c r="S196" s="7">
        <v>0</v>
      </c>
      <c r="T196" s="8">
        <v>191</v>
      </c>
      <c r="U196" s="8">
        <v>191</v>
      </c>
      <c r="V196" s="8">
        <v>179</v>
      </c>
      <c r="W196" s="8">
        <v>179</v>
      </c>
      <c r="X196" s="8">
        <v>179</v>
      </c>
      <c r="Y196" s="8">
        <v>179</v>
      </c>
      <c r="Z196" s="9" t="s">
        <v>49</v>
      </c>
      <c r="AA196" s="9">
        <v>45</v>
      </c>
      <c r="AB196" s="9">
        <v>45</v>
      </c>
      <c r="AC196" s="9">
        <v>44</v>
      </c>
      <c r="AD196" s="9">
        <v>44</v>
      </c>
      <c r="AE196" s="9">
        <v>44</v>
      </c>
      <c r="AF196" s="9">
        <v>44</v>
      </c>
      <c r="AJ196" s="85">
        <f>VLOOKUP($C196,Hoja3!$C$5:$U$202,18,FALSE)</f>
        <v>2.9842700284668564</v>
      </c>
      <c r="AK196" s="94">
        <f t="shared" si="24"/>
        <v>24.06885400439203</v>
      </c>
      <c r="AL196" s="92">
        <f t="shared" si="25"/>
        <v>0</v>
      </c>
      <c r="AM196">
        <v>21544425.040421799</v>
      </c>
      <c r="AN196">
        <f t="shared" si="26"/>
        <v>21.5444250404218</v>
      </c>
      <c r="AO196" s="85">
        <f t="shared" si="27"/>
        <v>2.6712689319129748</v>
      </c>
      <c r="AP196" s="93">
        <f t="shared" si="28"/>
        <v>0</v>
      </c>
      <c r="AQ196" s="85">
        <f>VLOOKUP($C196,Hoja3!$C$5:$W$202,21,FALSE)</f>
        <v>2.48</v>
      </c>
      <c r="AR196" s="94">
        <f t="shared" si="29"/>
        <v>20.0017952</v>
      </c>
      <c r="AS196" s="92">
        <f t="shared" si="30"/>
        <v>0</v>
      </c>
      <c r="AT196" s="85">
        <f>VLOOKUP($C196,Hoja3!$C$5:$AB$202,26,FALSE)</f>
        <v>0.50427002846685642</v>
      </c>
      <c r="AU196" s="94">
        <f t="shared" si="31"/>
        <v>4.0670588043920297</v>
      </c>
      <c r="AV196" s="92">
        <f t="shared" si="32"/>
        <v>0</v>
      </c>
      <c r="AW196" s="103">
        <f t="shared" si="33"/>
        <v>3.3154776468282416</v>
      </c>
      <c r="AX196" s="86">
        <f t="shared" si="34"/>
        <v>26.740122936305006</v>
      </c>
      <c r="AY196" s="92">
        <f t="shared" si="35"/>
        <v>0</v>
      </c>
    </row>
    <row r="197" spans="1:51" x14ac:dyDescent="0.25">
      <c r="A197">
        <v>174</v>
      </c>
      <c r="B197" t="s">
        <v>52</v>
      </c>
      <c r="C197" t="s">
        <v>422</v>
      </c>
      <c r="D197" t="s">
        <v>423</v>
      </c>
      <c r="E197">
        <v>250</v>
      </c>
      <c r="F197" t="s">
        <v>482</v>
      </c>
      <c r="G197" s="5">
        <v>12649</v>
      </c>
      <c r="H197" s="5">
        <v>0</v>
      </c>
      <c r="I197" s="6">
        <v>0</v>
      </c>
      <c r="J197" s="5">
        <v>0</v>
      </c>
      <c r="K197" s="7">
        <v>0</v>
      </c>
      <c r="L197" s="5">
        <v>35413.61</v>
      </c>
      <c r="M197" s="6">
        <v>0</v>
      </c>
      <c r="N197" s="5">
        <v>3511.3139999999999</v>
      </c>
      <c r="O197" s="6">
        <v>0</v>
      </c>
      <c r="P197" s="5">
        <v>31305.89</v>
      </c>
      <c r="Q197" s="7">
        <v>0</v>
      </c>
      <c r="R197" s="5">
        <v>30775.89</v>
      </c>
      <c r="S197" s="7">
        <v>0</v>
      </c>
      <c r="T197" s="8">
        <v>192</v>
      </c>
      <c r="U197" s="8">
        <v>192</v>
      </c>
      <c r="V197" s="8">
        <v>180</v>
      </c>
      <c r="W197" s="8">
        <v>180</v>
      </c>
      <c r="X197" s="8">
        <v>180</v>
      </c>
      <c r="Y197" s="8">
        <v>180</v>
      </c>
      <c r="Z197" s="9" t="s">
        <v>49</v>
      </c>
      <c r="AA197" s="9">
        <v>46</v>
      </c>
      <c r="AB197" s="9">
        <v>46</v>
      </c>
      <c r="AC197" s="9">
        <v>45</v>
      </c>
      <c r="AD197" s="9">
        <v>45</v>
      </c>
      <c r="AE197" s="9">
        <v>45</v>
      </c>
      <c r="AF197" s="9">
        <v>45</v>
      </c>
      <c r="AJ197" s="85">
        <f>VLOOKUP($C197,Hoja3!$C$5:$U$202,18,FALSE)</f>
        <v>5.3915444839857649</v>
      </c>
      <c r="AK197" s="94">
        <f t="shared" ref="AK197:AK208" si="36">IFERROR(AJ197*$P197/100,0)</f>
        <v>1687.8709854576512</v>
      </c>
      <c r="AL197" s="92">
        <f t="shared" ref="AL197:AL208" si="37">IFERROR($H197/AK197*100,"")</f>
        <v>0</v>
      </c>
      <c r="AM197">
        <v>3180860010.2831502</v>
      </c>
      <c r="AN197">
        <f t="shared" ref="AN197:AN208" si="38">IF(AM197="",0,AM197/1000000)</f>
        <v>3180.8600102831501</v>
      </c>
      <c r="AO197" s="85">
        <f t="shared" ref="AO197:AO208" si="39">IF(AN197="","",AN197*100/P197)</f>
        <v>10.160580038718432</v>
      </c>
      <c r="AP197" s="93">
        <f t="shared" ref="AP197:AP208" si="40">IFERROR(H197/AN197*100,"")</f>
        <v>0</v>
      </c>
      <c r="AQ197" s="85">
        <f>VLOOKUP($C197,Hoja3!$C$5:$W$202,21,FALSE)</f>
        <v>3.024</v>
      </c>
      <c r="AR197" s="94">
        <f t="shared" ref="AR197:AR208" si="41">IFERROR(AQ197*$P197/100,0)</f>
        <v>946.69011360000002</v>
      </c>
      <c r="AS197" s="92">
        <f t="shared" ref="AS197:AS208" si="42">IFERROR($H197/AR197*100,"")</f>
        <v>0</v>
      </c>
      <c r="AT197" s="85">
        <f>VLOOKUP($C197,Hoja3!$C$5:$AB$202,26,FALSE)</f>
        <v>2.3675444839857653</v>
      </c>
      <c r="AU197" s="94">
        <f t="shared" ref="AU197:AU208" si="43">IFERROR(AT197*$P197/100,0)</f>
        <v>741.18087185765137</v>
      </c>
      <c r="AV197" s="92">
        <f t="shared" ref="AV197:AV208" si="44">IFERROR($H197/AU197*100,"")</f>
        <v>0</v>
      </c>
      <c r="AW197" s="103">
        <f t="shared" ref="AW197:AW208" si="45">AX197/$P197*100</f>
        <v>5.4240002935433864</v>
      </c>
      <c r="AX197" s="86">
        <f t="shared" ref="AX197:AX208" si="46">AO197+AK197</f>
        <v>1698.0315654963697</v>
      </c>
      <c r="AY197" s="92">
        <f t="shared" ref="AY197:AY208" si="47">IFERROR(H197*100/AX197,"")</f>
        <v>0</v>
      </c>
    </row>
    <row r="198" spans="1:51" x14ac:dyDescent="0.25">
      <c r="A198">
        <v>176</v>
      </c>
      <c r="B198" t="s">
        <v>52</v>
      </c>
      <c r="C198" t="s">
        <v>424</v>
      </c>
      <c r="D198" t="s">
        <v>425</v>
      </c>
      <c r="E198">
        <v>250</v>
      </c>
      <c r="F198" t="s">
        <v>484</v>
      </c>
      <c r="G198" s="5">
        <v>465.72</v>
      </c>
      <c r="H198" s="5">
        <v>0</v>
      </c>
      <c r="I198" s="6">
        <v>0</v>
      </c>
      <c r="J198" s="5">
        <v>0</v>
      </c>
      <c r="K198" s="7">
        <v>0</v>
      </c>
      <c r="L198" s="5">
        <v>0</v>
      </c>
      <c r="M198" s="6">
        <v>0</v>
      </c>
      <c r="N198" s="5">
        <v>0</v>
      </c>
      <c r="O198" s="6">
        <v>0</v>
      </c>
      <c r="P198" s="5">
        <v>878.51760000000002</v>
      </c>
      <c r="Q198" s="7">
        <v>0</v>
      </c>
      <c r="R198" s="5">
        <v>877.2636</v>
      </c>
      <c r="S198" s="7">
        <v>0</v>
      </c>
      <c r="T198" s="8">
        <v>193</v>
      </c>
      <c r="U198" s="8">
        <v>193</v>
      </c>
      <c r="V198" s="8">
        <v>181</v>
      </c>
      <c r="W198" s="8">
        <v>181</v>
      </c>
      <c r="X198" s="8">
        <v>181</v>
      </c>
      <c r="Y198" s="8">
        <v>181</v>
      </c>
      <c r="Z198" s="9" t="s">
        <v>49</v>
      </c>
      <c r="AA198" s="9">
        <v>47</v>
      </c>
      <c r="AB198" s="9">
        <v>47</v>
      </c>
      <c r="AC198" s="9">
        <v>46</v>
      </c>
      <c r="AD198" s="9">
        <v>46</v>
      </c>
      <c r="AE198" s="9">
        <v>46</v>
      </c>
      <c r="AF198" s="9">
        <v>46</v>
      </c>
      <c r="AJ198" s="85">
        <f>VLOOKUP($C198,Hoja3!$C$5:$U$202,18,FALSE)</f>
        <v>5.4369999999999994</v>
      </c>
      <c r="AK198" s="94">
        <f t="shared" si="36"/>
        <v>47.765001911999995</v>
      </c>
      <c r="AL198" s="92">
        <f t="shared" si="37"/>
        <v>0</v>
      </c>
      <c r="AM198">
        <v>18801322.404173601</v>
      </c>
      <c r="AN198">
        <f t="shared" si="38"/>
        <v>18.8013224041736</v>
      </c>
      <c r="AO198" s="85">
        <f t="shared" si="39"/>
        <v>2.1401190373617558</v>
      </c>
      <c r="AP198" s="93">
        <f t="shared" si="40"/>
        <v>0</v>
      </c>
      <c r="AQ198" s="85">
        <f>VLOOKUP($C198,Hoja3!$C$5:$W$202,21,FALSE)</f>
        <v>2.3119999999999998</v>
      </c>
      <c r="AR198" s="94">
        <f t="shared" si="41"/>
        <v>20.311326911999998</v>
      </c>
      <c r="AS198" s="92">
        <f t="shared" si="42"/>
        <v>0</v>
      </c>
      <c r="AT198" s="85">
        <f>VLOOKUP($C198,Hoja3!$C$5:$AB$202,26,FALSE)</f>
        <v>3.125</v>
      </c>
      <c r="AU198" s="94">
        <f t="shared" si="43"/>
        <v>27.453674999999997</v>
      </c>
      <c r="AV198" s="92">
        <f t="shared" si="44"/>
        <v>0</v>
      </c>
      <c r="AW198" s="103">
        <f t="shared" si="45"/>
        <v>5.6806057100463043</v>
      </c>
      <c r="AX198" s="86">
        <f t="shared" si="46"/>
        <v>49.905120949361752</v>
      </c>
      <c r="AY198" s="92">
        <f t="shared" si="47"/>
        <v>0</v>
      </c>
    </row>
    <row r="199" spans="1:51" x14ac:dyDescent="0.25">
      <c r="A199">
        <v>182</v>
      </c>
      <c r="B199" t="s">
        <v>52</v>
      </c>
      <c r="C199" t="s">
        <v>426</v>
      </c>
      <c r="D199" t="s">
        <v>427</v>
      </c>
      <c r="E199">
        <v>250</v>
      </c>
      <c r="F199" t="s">
        <v>491</v>
      </c>
      <c r="G199" s="5">
        <v>3869</v>
      </c>
      <c r="H199" s="5">
        <v>0</v>
      </c>
      <c r="I199" s="6">
        <v>0</v>
      </c>
      <c r="J199" s="5">
        <v>0</v>
      </c>
      <c r="K199" s="7">
        <v>0</v>
      </c>
      <c r="L199" s="5">
        <v>0</v>
      </c>
      <c r="M199" s="6">
        <v>0</v>
      </c>
      <c r="N199" s="5">
        <v>0</v>
      </c>
      <c r="O199" s="6">
        <v>0</v>
      </c>
      <c r="P199" s="5">
        <v>9251.3880000000008</v>
      </c>
      <c r="Q199" s="7">
        <v>0</v>
      </c>
      <c r="R199" s="5">
        <v>8909.3580000000002</v>
      </c>
      <c r="S199" s="7">
        <v>0</v>
      </c>
      <c r="T199" s="8">
        <v>194</v>
      </c>
      <c r="U199" s="8">
        <v>194</v>
      </c>
      <c r="V199" s="8">
        <v>182</v>
      </c>
      <c r="W199" s="8">
        <v>182</v>
      </c>
      <c r="X199" s="8">
        <v>182</v>
      </c>
      <c r="Y199" s="8">
        <v>182</v>
      </c>
      <c r="Z199" s="9" t="s">
        <v>49</v>
      </c>
      <c r="AA199" s="9">
        <v>48</v>
      </c>
      <c r="AB199" s="9">
        <v>48</v>
      </c>
      <c r="AC199" s="9">
        <v>47</v>
      </c>
      <c r="AD199" s="9">
        <v>47</v>
      </c>
      <c r="AE199" s="9">
        <v>47</v>
      </c>
      <c r="AF199" s="9">
        <v>47</v>
      </c>
      <c r="AJ199" s="85">
        <f>VLOOKUP($C199,Hoja3!$C$5:$U$202,18,FALSE)</f>
        <v>4.8840000000000003</v>
      </c>
      <c r="AK199" s="94">
        <f t="shared" si="36"/>
        <v>451.83778992000009</v>
      </c>
      <c r="AL199" s="92">
        <f t="shared" si="37"/>
        <v>0</v>
      </c>
      <c r="AM199">
        <v>416069977.53456002</v>
      </c>
      <c r="AN199">
        <f t="shared" si="38"/>
        <v>416.06997753456005</v>
      </c>
      <c r="AO199" s="85">
        <f t="shared" si="39"/>
        <v>4.497378961238681</v>
      </c>
      <c r="AP199" s="93">
        <f t="shared" si="40"/>
        <v>0</v>
      </c>
      <c r="AQ199" s="85">
        <f>VLOOKUP($C199,Hoja3!$C$5:$W$202,21,FALSE)</f>
        <v>2.8170000000000002</v>
      </c>
      <c r="AR199" s="94">
        <f t="shared" si="41"/>
        <v>260.61159996000004</v>
      </c>
      <c r="AS199" s="92">
        <f t="shared" si="42"/>
        <v>0</v>
      </c>
      <c r="AT199" s="85">
        <f>VLOOKUP($C199,Hoja3!$C$5:$AB$202,26,FALSE)</f>
        <v>2.0670000000000002</v>
      </c>
      <c r="AU199" s="94">
        <f t="shared" si="43"/>
        <v>191.22618996000006</v>
      </c>
      <c r="AV199" s="92">
        <f t="shared" si="44"/>
        <v>0</v>
      </c>
      <c r="AW199" s="103">
        <f t="shared" si="45"/>
        <v>4.9326130185139654</v>
      </c>
      <c r="AX199" s="86">
        <f t="shared" si="46"/>
        <v>456.33516888123876</v>
      </c>
      <c r="AY199" s="92">
        <f t="shared" si="47"/>
        <v>0</v>
      </c>
    </row>
    <row r="200" spans="1:51" x14ac:dyDescent="0.25">
      <c r="A200">
        <v>184</v>
      </c>
      <c r="B200" t="s">
        <v>52</v>
      </c>
      <c r="C200" t="s">
        <v>428</v>
      </c>
      <c r="D200" t="s">
        <v>429</v>
      </c>
      <c r="E200">
        <v>250</v>
      </c>
      <c r="F200" t="s">
        <v>493</v>
      </c>
      <c r="G200" s="5">
        <v>13089.17</v>
      </c>
      <c r="H200" s="5">
        <v>0</v>
      </c>
      <c r="I200" s="6">
        <v>0</v>
      </c>
      <c r="J200" s="5">
        <v>0</v>
      </c>
      <c r="K200" s="7">
        <v>0</v>
      </c>
      <c r="L200" s="5">
        <v>10933.72</v>
      </c>
      <c r="M200" s="6">
        <v>0</v>
      </c>
      <c r="N200" s="5">
        <v>1393.4449999999999</v>
      </c>
      <c r="O200" s="6">
        <v>0</v>
      </c>
      <c r="P200" s="5">
        <v>9728.7289999999994</v>
      </c>
      <c r="Q200" s="7">
        <v>0</v>
      </c>
      <c r="R200" s="5">
        <v>9798.2780000000002</v>
      </c>
      <c r="S200" s="7">
        <v>0</v>
      </c>
      <c r="T200" s="8">
        <v>195</v>
      </c>
      <c r="U200" s="8">
        <v>195</v>
      </c>
      <c r="V200" s="8">
        <v>183</v>
      </c>
      <c r="W200" s="8">
        <v>183</v>
      </c>
      <c r="X200" s="8">
        <v>183</v>
      </c>
      <c r="Y200" s="8">
        <v>183</v>
      </c>
      <c r="Z200" s="9" t="s">
        <v>49</v>
      </c>
      <c r="AA200" s="9">
        <v>49</v>
      </c>
      <c r="AB200" s="9">
        <v>49</v>
      </c>
      <c r="AC200" s="9">
        <v>48</v>
      </c>
      <c r="AD200" s="9">
        <v>48</v>
      </c>
      <c r="AE200" s="9">
        <v>48</v>
      </c>
      <c r="AF200" s="9">
        <v>48</v>
      </c>
      <c r="AJ200" s="85">
        <f>VLOOKUP($C200,Hoja3!$C$5:$U$202,18,FALSE)</f>
        <v>9.1210000000000004</v>
      </c>
      <c r="AK200" s="94">
        <f t="shared" si="36"/>
        <v>887.35737209000001</v>
      </c>
      <c r="AL200" s="92">
        <f t="shared" si="37"/>
        <v>0</v>
      </c>
      <c r="AM200">
        <v>340798984.364326</v>
      </c>
      <c r="AN200">
        <f t="shared" si="38"/>
        <v>340.79898436432597</v>
      </c>
      <c r="AO200" s="85">
        <f t="shared" si="39"/>
        <v>3.5030165231689154</v>
      </c>
      <c r="AP200" s="93">
        <f t="shared" si="40"/>
        <v>0</v>
      </c>
      <c r="AQ200" s="85">
        <f>VLOOKUP($C200,Hoja3!$C$5:$W$202,21,FALSE)</f>
        <v>2.3919999999999999</v>
      </c>
      <c r="AR200" s="94">
        <f t="shared" si="41"/>
        <v>232.71119767999997</v>
      </c>
      <c r="AS200" s="92">
        <f t="shared" si="42"/>
        <v>0</v>
      </c>
      <c r="AT200" s="85">
        <f>VLOOKUP($C200,Hoja3!$C$5:$AB$202,26,FALSE)</f>
        <v>6.7290000000000001</v>
      </c>
      <c r="AU200" s="94">
        <f t="shared" si="43"/>
        <v>654.64617440999996</v>
      </c>
      <c r="AV200" s="92">
        <f t="shared" si="44"/>
        <v>0</v>
      </c>
      <c r="AW200" s="103">
        <f t="shared" si="45"/>
        <v>9.1570069287896594</v>
      </c>
      <c r="AX200" s="86">
        <f t="shared" si="46"/>
        <v>890.86038861316888</v>
      </c>
      <c r="AY200" s="92">
        <f t="shared" si="47"/>
        <v>0</v>
      </c>
    </row>
    <row r="201" spans="1:51" x14ac:dyDescent="0.25">
      <c r="A201">
        <v>188</v>
      </c>
      <c r="B201" t="s">
        <v>52</v>
      </c>
      <c r="C201" t="s">
        <v>430</v>
      </c>
      <c r="D201" t="s">
        <v>431</v>
      </c>
      <c r="E201">
        <v>250</v>
      </c>
      <c r="F201" t="s">
        <v>497</v>
      </c>
      <c r="G201" s="5">
        <v>2800</v>
      </c>
      <c r="H201" s="5">
        <v>0</v>
      </c>
      <c r="I201" s="6">
        <v>0</v>
      </c>
      <c r="J201" s="5">
        <v>0</v>
      </c>
      <c r="K201" s="7">
        <v>0</v>
      </c>
      <c r="L201" s="5">
        <v>0</v>
      </c>
      <c r="M201" s="6">
        <v>0</v>
      </c>
      <c r="N201" s="5">
        <v>0</v>
      </c>
      <c r="O201" s="6">
        <v>0</v>
      </c>
      <c r="P201" s="5">
        <v>5548.8140000000003</v>
      </c>
      <c r="Q201" s="7">
        <v>0</v>
      </c>
      <c r="R201" s="5">
        <v>5492.6840000000002</v>
      </c>
      <c r="S201" s="7">
        <v>0</v>
      </c>
      <c r="T201" s="8">
        <v>196</v>
      </c>
      <c r="U201" s="8">
        <v>196</v>
      </c>
      <c r="V201" s="8">
        <v>184</v>
      </c>
      <c r="W201" s="8">
        <v>184</v>
      </c>
      <c r="X201" s="8">
        <v>184</v>
      </c>
      <c r="Y201" s="8">
        <v>184</v>
      </c>
      <c r="Z201" s="9" t="s">
        <v>49</v>
      </c>
      <c r="AA201" s="9">
        <v>50</v>
      </c>
      <c r="AB201" s="9">
        <v>50</v>
      </c>
      <c r="AC201" s="9">
        <v>49</v>
      </c>
      <c r="AD201" s="9">
        <v>49</v>
      </c>
      <c r="AE201" s="9">
        <v>49</v>
      </c>
      <c r="AF201" s="9">
        <v>49</v>
      </c>
      <c r="AJ201" s="85">
        <f>VLOOKUP($C201,Hoja3!$C$5:$U$202,18,FALSE)</f>
        <v>2.9122755671253251</v>
      </c>
      <c r="AK201" s="94">
        <f t="shared" si="36"/>
        <v>161.59675438722945</v>
      </c>
      <c r="AL201" s="92">
        <f t="shared" si="37"/>
        <v>0</v>
      </c>
      <c r="AM201">
        <v>269211144.658759</v>
      </c>
      <c r="AN201">
        <f t="shared" si="38"/>
        <v>269.211144658759</v>
      </c>
      <c r="AO201" s="85">
        <f t="shared" si="39"/>
        <v>4.8516880302486083</v>
      </c>
      <c r="AP201" s="93">
        <f t="shared" si="40"/>
        <v>0</v>
      </c>
      <c r="AQ201" s="85">
        <f>VLOOKUP($C201,Hoja3!$C$5:$W$202,21,FALSE)</f>
        <v>2.3809999999999998</v>
      </c>
      <c r="AR201" s="94">
        <f t="shared" si="41"/>
        <v>132.11726134</v>
      </c>
      <c r="AS201" s="92">
        <f t="shared" si="42"/>
        <v>0</v>
      </c>
      <c r="AT201" s="85">
        <f>VLOOKUP($C201,Hoja3!$C$5:$AB$202,26,FALSE)</f>
        <v>0.53127556712532531</v>
      </c>
      <c r="AU201" s="94">
        <f t="shared" si="43"/>
        <v>29.479493047229447</v>
      </c>
      <c r="AV201" s="92">
        <f t="shared" si="44"/>
        <v>0</v>
      </c>
      <c r="AW201" s="103">
        <f t="shared" si="45"/>
        <v>2.9997120540980116</v>
      </c>
      <c r="AX201" s="86">
        <f t="shared" si="46"/>
        <v>166.44844241747805</v>
      </c>
      <c r="AY201" s="92">
        <f t="shared" si="47"/>
        <v>0</v>
      </c>
    </row>
    <row r="202" spans="1:51" x14ac:dyDescent="0.25">
      <c r="A202">
        <v>192</v>
      </c>
      <c r="B202" t="s">
        <v>52</v>
      </c>
      <c r="C202" t="s">
        <v>432</v>
      </c>
      <c r="D202" t="s">
        <v>433</v>
      </c>
      <c r="E202">
        <v>250</v>
      </c>
      <c r="F202" t="s">
        <v>500</v>
      </c>
      <c r="G202" s="5">
        <v>310.97000000000003</v>
      </c>
      <c r="H202" s="5">
        <v>0</v>
      </c>
      <c r="I202" s="6">
        <v>0</v>
      </c>
      <c r="J202" s="5">
        <v>0</v>
      </c>
      <c r="K202" s="7">
        <v>0</v>
      </c>
      <c r="L202" s="5">
        <v>0</v>
      </c>
      <c r="M202" s="6">
        <v>0</v>
      </c>
      <c r="N202" s="5">
        <v>0</v>
      </c>
      <c r="O202" s="6">
        <v>0</v>
      </c>
      <c r="P202" s="5">
        <v>196.8066</v>
      </c>
      <c r="Q202" s="7">
        <v>0</v>
      </c>
      <c r="R202" s="5">
        <v>199.5976</v>
      </c>
      <c r="S202" s="7">
        <v>0</v>
      </c>
      <c r="T202" s="8">
        <v>197</v>
      </c>
      <c r="U202" s="8">
        <v>197</v>
      </c>
      <c r="V202" s="8">
        <v>185</v>
      </c>
      <c r="W202" s="8">
        <v>185</v>
      </c>
      <c r="X202" s="8">
        <v>185</v>
      </c>
      <c r="Y202" s="8">
        <v>185</v>
      </c>
      <c r="Z202" s="9" t="s">
        <v>49</v>
      </c>
      <c r="AA202" s="9">
        <v>51</v>
      </c>
      <c r="AB202" s="9">
        <v>51</v>
      </c>
      <c r="AC202" s="9">
        <v>50</v>
      </c>
      <c r="AD202" s="9">
        <v>50</v>
      </c>
      <c r="AE202" s="9">
        <v>50</v>
      </c>
      <c r="AF202" s="9">
        <v>50</v>
      </c>
      <c r="AJ202" s="85">
        <f>VLOOKUP($C202,Hoja3!$C$5:$U$202,18,FALSE)</f>
        <v>4.9269999999999996</v>
      </c>
      <c r="AK202" s="94">
        <f t="shared" si="36"/>
        <v>9.6966611819999997</v>
      </c>
      <c r="AL202" s="92">
        <f t="shared" si="37"/>
        <v>0</v>
      </c>
      <c r="AM202" t="s">
        <v>478</v>
      </c>
      <c r="AN202">
        <f t="shared" si="38"/>
        <v>0</v>
      </c>
      <c r="AO202" s="88">
        <f t="shared" si="39"/>
        <v>0</v>
      </c>
      <c r="AP202" s="93" t="str">
        <f t="shared" si="40"/>
        <v/>
      </c>
      <c r="AQ202" s="85">
        <f>VLOOKUP($C202,Hoja3!$C$5:$W$202,21,FALSE)</f>
        <v>4.1849999999999996</v>
      </c>
      <c r="AR202" s="94">
        <f t="shared" si="41"/>
        <v>8.2363562099999985</v>
      </c>
      <c r="AS202" s="92">
        <f t="shared" si="42"/>
        <v>0</v>
      </c>
      <c r="AT202" s="85">
        <f>VLOOKUP($C202,Hoja3!$C$5:$AB$202,26,FALSE)</f>
        <v>0.74199999999999999</v>
      </c>
      <c r="AU202" s="94">
        <f t="shared" si="43"/>
        <v>1.4603049720000001</v>
      </c>
      <c r="AV202" s="92">
        <f t="shared" si="44"/>
        <v>0</v>
      </c>
      <c r="AW202" s="103">
        <f t="shared" si="45"/>
        <v>4.9269999999999996</v>
      </c>
      <c r="AX202" s="86">
        <f t="shared" si="46"/>
        <v>9.6966611819999997</v>
      </c>
      <c r="AY202" s="92">
        <f t="shared" si="47"/>
        <v>0</v>
      </c>
    </row>
    <row r="203" spans="1:51" x14ac:dyDescent="0.25">
      <c r="A203">
        <v>194</v>
      </c>
      <c r="B203" t="s">
        <v>52</v>
      </c>
      <c r="C203" t="s">
        <v>434</v>
      </c>
      <c r="D203" t="s">
        <v>435</v>
      </c>
      <c r="E203">
        <v>250</v>
      </c>
      <c r="F203" t="s">
        <v>502</v>
      </c>
      <c r="G203" s="5">
        <v>2495</v>
      </c>
      <c r="H203" s="5">
        <v>0</v>
      </c>
      <c r="I203" s="6">
        <v>0</v>
      </c>
      <c r="J203" s="5">
        <v>0</v>
      </c>
      <c r="K203" s="7">
        <v>0</v>
      </c>
      <c r="L203" s="5">
        <v>0</v>
      </c>
      <c r="M203" s="6">
        <v>0</v>
      </c>
      <c r="N203" s="5">
        <v>0</v>
      </c>
      <c r="O203" s="6">
        <v>0</v>
      </c>
      <c r="P203" s="5">
        <v>936.60919999999999</v>
      </c>
      <c r="Q203" s="7">
        <v>0</v>
      </c>
      <c r="R203" s="5">
        <v>854.66849999999999</v>
      </c>
      <c r="S203" s="7">
        <v>0</v>
      </c>
      <c r="T203" s="8">
        <v>198</v>
      </c>
      <c r="U203" s="8">
        <v>198</v>
      </c>
      <c r="V203" s="8">
        <v>186</v>
      </c>
      <c r="W203" s="8">
        <v>186</v>
      </c>
      <c r="X203" s="8">
        <v>186</v>
      </c>
      <c r="Y203" s="8">
        <v>186</v>
      </c>
      <c r="Z203" s="9" t="s">
        <v>49</v>
      </c>
      <c r="AA203" s="9">
        <v>52</v>
      </c>
      <c r="AB203" s="9">
        <v>52</v>
      </c>
      <c r="AC203" s="9">
        <v>51</v>
      </c>
      <c r="AD203" s="9">
        <v>51</v>
      </c>
      <c r="AE203" s="9">
        <v>51</v>
      </c>
      <c r="AF203" s="9">
        <v>51</v>
      </c>
      <c r="AJ203" s="85">
        <f>VLOOKUP($C203,Hoja3!$C$5:$U$202,18,FALSE)</f>
        <v>7.524</v>
      </c>
      <c r="AK203" s="94">
        <f t="shared" si="36"/>
        <v>70.470476207999994</v>
      </c>
      <c r="AL203" s="92">
        <f t="shared" si="37"/>
        <v>0</v>
      </c>
      <c r="AM203" t="s">
        <v>478</v>
      </c>
      <c r="AN203">
        <f t="shared" si="38"/>
        <v>0</v>
      </c>
      <c r="AO203" s="88">
        <f t="shared" si="39"/>
        <v>0</v>
      </c>
      <c r="AP203" s="93" t="str">
        <f t="shared" si="40"/>
        <v/>
      </c>
      <c r="AQ203" s="85">
        <f>VLOOKUP($C203,Hoja3!$C$5:$W$202,21,FALSE)</f>
        <v>3.1379999999999999</v>
      </c>
      <c r="AR203" s="94">
        <f t="shared" si="41"/>
        <v>29.390796695999999</v>
      </c>
      <c r="AS203" s="92">
        <f t="shared" si="42"/>
        <v>0</v>
      </c>
      <c r="AT203" s="85">
        <f>VLOOKUP($C203,Hoja3!$C$5:$AB$202,26,FALSE)</f>
        <v>4.3860000000000001</v>
      </c>
      <c r="AU203" s="94">
        <f t="shared" si="43"/>
        <v>41.079679512000006</v>
      </c>
      <c r="AV203" s="92">
        <f t="shared" si="44"/>
        <v>0</v>
      </c>
      <c r="AW203" s="103">
        <f t="shared" si="45"/>
        <v>7.524</v>
      </c>
      <c r="AX203" s="86">
        <f t="shared" si="46"/>
        <v>70.470476207999994</v>
      </c>
      <c r="AY203" s="92">
        <f t="shared" si="47"/>
        <v>0</v>
      </c>
    </row>
    <row r="204" spans="1:51" x14ac:dyDescent="0.25">
      <c r="A204">
        <v>195</v>
      </c>
      <c r="B204" t="s">
        <v>52</v>
      </c>
      <c r="C204" t="s">
        <v>436</v>
      </c>
      <c r="D204" t="s">
        <v>437</v>
      </c>
      <c r="E204">
        <v>250</v>
      </c>
      <c r="F204" t="s">
        <v>503</v>
      </c>
      <c r="G204" s="5">
        <v>523</v>
      </c>
      <c r="H204" s="5">
        <v>0</v>
      </c>
      <c r="I204" s="6">
        <v>0</v>
      </c>
      <c r="J204" s="5">
        <v>0</v>
      </c>
      <c r="K204" s="7">
        <v>0</v>
      </c>
      <c r="L204" s="5">
        <v>2141.9110000000001</v>
      </c>
      <c r="M204" s="6">
        <v>0</v>
      </c>
      <c r="N204" s="5">
        <v>233.35560000000001</v>
      </c>
      <c r="O204" s="6">
        <v>0</v>
      </c>
      <c r="P204" s="5">
        <v>1905.0150000000001</v>
      </c>
      <c r="Q204" s="7">
        <v>0</v>
      </c>
      <c r="R204" s="5">
        <v>1905.002</v>
      </c>
      <c r="S204" s="7">
        <v>0</v>
      </c>
      <c r="T204" s="8">
        <v>199</v>
      </c>
      <c r="U204" s="8">
        <v>199</v>
      </c>
      <c r="V204" s="8">
        <v>187</v>
      </c>
      <c r="W204" s="8">
        <v>187</v>
      </c>
      <c r="X204" s="8">
        <v>187</v>
      </c>
      <c r="Y204" s="8">
        <v>187</v>
      </c>
      <c r="Z204" s="9" t="s">
        <v>49</v>
      </c>
      <c r="AA204" s="9">
        <v>53</v>
      </c>
      <c r="AB204" s="9">
        <v>53</v>
      </c>
      <c r="AC204" s="9">
        <v>52</v>
      </c>
      <c r="AD204" s="9">
        <v>52</v>
      </c>
      <c r="AE204" s="9">
        <v>52</v>
      </c>
      <c r="AF204" s="9">
        <v>52</v>
      </c>
      <c r="AJ204" s="85">
        <f>VLOOKUP($C204,Hoja3!$C$5:$U$202,18,FALSE)</f>
        <v>2.0680000000000001</v>
      </c>
      <c r="AK204" s="94">
        <f t="shared" si="36"/>
        <v>39.395710200000003</v>
      </c>
      <c r="AL204" s="92">
        <f t="shared" si="37"/>
        <v>0</v>
      </c>
      <c r="AM204" t="s">
        <v>478</v>
      </c>
      <c r="AN204">
        <f t="shared" si="38"/>
        <v>0</v>
      </c>
      <c r="AO204" s="88">
        <f t="shared" si="39"/>
        <v>0</v>
      </c>
      <c r="AP204" s="93" t="str">
        <f t="shared" si="40"/>
        <v/>
      </c>
      <c r="AQ204" s="85">
        <f>VLOOKUP($C204,Hoja3!$C$5:$W$202,21,FALSE)</f>
        <v>1.4570000000000001</v>
      </c>
      <c r="AR204" s="94">
        <f t="shared" si="41"/>
        <v>27.756068550000006</v>
      </c>
      <c r="AS204" s="92">
        <f t="shared" si="42"/>
        <v>0</v>
      </c>
      <c r="AT204" s="85">
        <f>VLOOKUP($C204,Hoja3!$C$5:$AB$202,26,FALSE)</f>
        <v>0.61099999999999999</v>
      </c>
      <c r="AU204" s="94">
        <f t="shared" si="43"/>
        <v>11.639641650000002</v>
      </c>
      <c r="AV204" s="92">
        <f t="shared" si="44"/>
        <v>0</v>
      </c>
      <c r="AW204" s="103">
        <f t="shared" si="45"/>
        <v>2.0680000000000001</v>
      </c>
      <c r="AX204" s="86">
        <f t="shared" si="46"/>
        <v>39.395710200000003</v>
      </c>
      <c r="AY204" s="92">
        <f t="shared" si="47"/>
        <v>0</v>
      </c>
    </row>
    <row r="205" spans="1:51" x14ac:dyDescent="0.25">
      <c r="A205">
        <v>201</v>
      </c>
      <c r="B205" t="s">
        <v>52</v>
      </c>
      <c r="C205" t="s">
        <v>438</v>
      </c>
      <c r="D205" t="s">
        <v>439</v>
      </c>
      <c r="E205">
        <v>250</v>
      </c>
      <c r="F205" t="s">
        <v>508</v>
      </c>
      <c r="G205" s="5">
        <v>1644</v>
      </c>
      <c r="H205" s="5">
        <v>0</v>
      </c>
      <c r="I205" s="6">
        <v>0</v>
      </c>
      <c r="J205" s="5">
        <v>0</v>
      </c>
      <c r="K205" s="7">
        <v>0</v>
      </c>
      <c r="L205" s="5">
        <v>0</v>
      </c>
      <c r="M205" s="6">
        <v>0</v>
      </c>
      <c r="N205" s="5">
        <v>0</v>
      </c>
      <c r="O205" s="6">
        <v>0</v>
      </c>
      <c r="P205" s="5">
        <v>3153.4009999999998</v>
      </c>
      <c r="Q205" s="7">
        <v>0</v>
      </c>
      <c r="R205" s="5">
        <v>2825.645</v>
      </c>
      <c r="S205" s="7">
        <v>0</v>
      </c>
      <c r="T205" s="8">
        <v>200</v>
      </c>
      <c r="U205" s="8">
        <v>200</v>
      </c>
      <c r="V205" s="8">
        <v>188</v>
      </c>
      <c r="W205" s="8">
        <v>188</v>
      </c>
      <c r="X205" s="8">
        <v>188</v>
      </c>
      <c r="Y205" s="8">
        <v>188</v>
      </c>
      <c r="Z205" s="9" t="s">
        <v>49</v>
      </c>
      <c r="AA205" s="9">
        <v>54</v>
      </c>
      <c r="AB205" s="9">
        <v>54</v>
      </c>
      <c r="AC205" s="9">
        <v>53</v>
      </c>
      <c r="AD205" s="9">
        <v>53</v>
      </c>
      <c r="AE205" s="9">
        <v>53</v>
      </c>
      <c r="AF205" s="9">
        <v>53</v>
      </c>
      <c r="AJ205" s="85">
        <f>VLOOKUP($C205,Hoja3!$C$5:$U$202,18,FALSE)</f>
        <v>5.7317279658432447</v>
      </c>
      <c r="AK205" s="94">
        <f t="shared" si="36"/>
        <v>180.74436699218052</v>
      </c>
      <c r="AL205" s="92">
        <f t="shared" si="37"/>
        <v>0</v>
      </c>
      <c r="AM205" t="s">
        <v>478</v>
      </c>
      <c r="AN205">
        <f t="shared" si="38"/>
        <v>0</v>
      </c>
      <c r="AO205" s="88">
        <f t="shared" si="39"/>
        <v>0</v>
      </c>
      <c r="AP205" s="93" t="str">
        <f t="shared" si="40"/>
        <v/>
      </c>
      <c r="AQ205" s="85">
        <f>VLOOKUP($C205,Hoja3!$C$5:$W$202,21,FALSE)</f>
        <v>3.4239999999999999</v>
      </c>
      <c r="AR205" s="94">
        <f t="shared" si="41"/>
        <v>107.97245024</v>
      </c>
      <c r="AS205" s="92">
        <f t="shared" si="42"/>
        <v>0</v>
      </c>
      <c r="AT205" s="85">
        <f>VLOOKUP($C205,Hoja3!$C$5:$AB$202,26,FALSE)</f>
        <v>2.3077279658432448</v>
      </c>
      <c r="AU205" s="94">
        <f t="shared" si="43"/>
        <v>72.77191675218053</v>
      </c>
      <c r="AV205" s="92">
        <f t="shared" si="44"/>
        <v>0</v>
      </c>
      <c r="AW205" s="103">
        <f t="shared" si="45"/>
        <v>5.7317279658432447</v>
      </c>
      <c r="AX205" s="86">
        <f t="shared" si="46"/>
        <v>180.74436699218052</v>
      </c>
      <c r="AY205" s="92">
        <f t="shared" si="47"/>
        <v>0</v>
      </c>
    </row>
    <row r="206" spans="1:51" x14ac:dyDescent="0.25">
      <c r="A206">
        <v>185</v>
      </c>
      <c r="B206" t="s">
        <v>52</v>
      </c>
      <c r="C206" t="s">
        <v>440</v>
      </c>
      <c r="D206" t="s">
        <v>441</v>
      </c>
      <c r="E206">
        <v>250</v>
      </c>
      <c r="F206" t="e">
        <v>#N/A</v>
      </c>
      <c r="G206" s="5">
        <v>2340.94</v>
      </c>
      <c r="H206" s="5">
        <v>0.9</v>
      </c>
      <c r="I206" s="6">
        <v>0.38</v>
      </c>
      <c r="J206" s="5">
        <v>16.89</v>
      </c>
      <c r="K206" s="7">
        <v>0.72</v>
      </c>
      <c r="L206" s="5"/>
      <c r="M206" s="6"/>
      <c r="N206" s="5"/>
      <c r="O206" s="6"/>
      <c r="P206" s="5"/>
      <c r="Q206" s="7"/>
      <c r="R206" s="5"/>
      <c r="S206" s="7"/>
      <c r="T206" s="8">
        <v>98</v>
      </c>
      <c r="U206" s="8">
        <v>104</v>
      </c>
      <c r="V206" s="8">
        <v>199</v>
      </c>
      <c r="W206" s="8">
        <v>199</v>
      </c>
      <c r="X206" s="8">
        <v>199</v>
      </c>
      <c r="Y206" s="8">
        <v>199</v>
      </c>
      <c r="Z206" s="9" t="s">
        <v>49</v>
      </c>
      <c r="AA206" s="9">
        <v>8</v>
      </c>
      <c r="AB206" s="9">
        <v>11</v>
      </c>
      <c r="AC206" s="9">
        <v>54</v>
      </c>
      <c r="AD206" s="9">
        <v>54</v>
      </c>
      <c r="AE206" s="9">
        <v>54</v>
      </c>
      <c r="AF206" s="9">
        <v>54</v>
      </c>
      <c r="AJ206" s="85" t="e">
        <f>VLOOKUP($C206,Hoja3!$C$5:$U$202,18,FALSE)</f>
        <v>#N/A</v>
      </c>
      <c r="AK206" s="94">
        <f t="shared" si="36"/>
        <v>0</v>
      </c>
      <c r="AL206" s="92" t="str">
        <f t="shared" si="37"/>
        <v/>
      </c>
      <c r="AM206" t="s">
        <v>478</v>
      </c>
      <c r="AN206">
        <f t="shared" si="38"/>
        <v>0</v>
      </c>
      <c r="AO206" s="88" t="e">
        <f t="shared" si="39"/>
        <v>#DIV/0!</v>
      </c>
      <c r="AP206" s="93" t="str">
        <f t="shared" si="40"/>
        <v/>
      </c>
      <c r="AQ206" s="85" t="e">
        <f>VLOOKUP($C206,Hoja3!$C$5:$W$202,21,FALSE)</f>
        <v>#N/A</v>
      </c>
      <c r="AR206" s="94">
        <f t="shared" si="41"/>
        <v>0</v>
      </c>
      <c r="AS206" s="92" t="str">
        <f t="shared" si="42"/>
        <v/>
      </c>
      <c r="AT206" s="85" t="e">
        <f>VLOOKUP($C206,Hoja3!$C$5:$AB$202,26,FALSE)</f>
        <v>#N/A</v>
      </c>
      <c r="AU206" s="94">
        <f t="shared" si="43"/>
        <v>0</v>
      </c>
      <c r="AV206" s="92" t="str">
        <f t="shared" si="44"/>
        <v/>
      </c>
      <c r="AW206" s="103" t="e">
        <f t="shared" si="45"/>
        <v>#DIV/0!</v>
      </c>
      <c r="AX206" s="86" t="e">
        <f t="shared" si="46"/>
        <v>#DIV/0!</v>
      </c>
      <c r="AY206" s="92" t="str">
        <f t="shared" si="47"/>
        <v/>
      </c>
    </row>
    <row r="207" spans="1:51" x14ac:dyDescent="0.25">
      <c r="A207">
        <v>190</v>
      </c>
      <c r="B207" t="s">
        <v>52</v>
      </c>
      <c r="C207" t="s">
        <v>442</v>
      </c>
      <c r="D207" t="s">
        <v>443</v>
      </c>
      <c r="E207">
        <v>250</v>
      </c>
      <c r="F207" t="s">
        <v>965</v>
      </c>
      <c r="G207" s="5">
        <v>42937.46</v>
      </c>
      <c r="H207" s="5">
        <v>0</v>
      </c>
      <c r="I207" s="6">
        <v>0</v>
      </c>
      <c r="J207" s="5">
        <v>0</v>
      </c>
      <c r="K207" s="7">
        <v>0</v>
      </c>
      <c r="L207" s="5"/>
      <c r="M207" s="6"/>
      <c r="N207" s="5"/>
      <c r="O207" s="6"/>
      <c r="P207" s="5"/>
      <c r="Q207" s="7"/>
      <c r="R207" s="5"/>
      <c r="S207" s="7"/>
      <c r="T207" s="8">
        <v>203</v>
      </c>
      <c r="U207" s="8">
        <v>203</v>
      </c>
      <c r="V207" s="8">
        <v>204</v>
      </c>
      <c r="W207" s="8">
        <v>204</v>
      </c>
      <c r="X207" s="8">
        <v>204</v>
      </c>
      <c r="Y207" s="8">
        <v>204</v>
      </c>
      <c r="Z207" s="9" t="s">
        <v>49</v>
      </c>
      <c r="AA207" s="9">
        <v>55</v>
      </c>
      <c r="AB207" s="9">
        <v>55</v>
      </c>
      <c r="AC207" s="9">
        <v>55</v>
      </c>
      <c r="AD207" s="9">
        <v>55</v>
      </c>
      <c r="AE207" s="9">
        <v>55</v>
      </c>
      <c r="AF207" s="9">
        <v>55</v>
      </c>
      <c r="AJ207" s="85" t="e">
        <f>VLOOKUP($C207,Hoja3!$C$5:$U$202,18,FALSE)</f>
        <v>#N/A</v>
      </c>
      <c r="AK207" s="94">
        <f t="shared" si="36"/>
        <v>0</v>
      </c>
      <c r="AL207" s="92" t="str">
        <f t="shared" si="37"/>
        <v/>
      </c>
      <c r="AM207" t="s">
        <v>478</v>
      </c>
      <c r="AN207">
        <f t="shared" si="38"/>
        <v>0</v>
      </c>
      <c r="AO207" s="88" t="e">
        <f t="shared" si="39"/>
        <v>#DIV/0!</v>
      </c>
      <c r="AP207" s="93" t="str">
        <f t="shared" si="40"/>
        <v/>
      </c>
      <c r="AQ207" s="85" t="e">
        <f>VLOOKUP($C207,Hoja3!$C$5:$W$202,21,FALSE)</f>
        <v>#N/A</v>
      </c>
      <c r="AR207" s="94">
        <f t="shared" si="41"/>
        <v>0</v>
      </c>
      <c r="AS207" s="92" t="str">
        <f t="shared" si="42"/>
        <v/>
      </c>
      <c r="AT207" s="85" t="e">
        <f>VLOOKUP($C207,Hoja3!$C$5:$AB$202,26,FALSE)</f>
        <v>#N/A</v>
      </c>
      <c r="AU207" s="94">
        <f t="shared" si="43"/>
        <v>0</v>
      </c>
      <c r="AV207" s="92" t="str">
        <f t="shared" si="44"/>
        <v/>
      </c>
      <c r="AW207" s="103" t="e">
        <f t="shared" si="45"/>
        <v>#DIV/0!</v>
      </c>
      <c r="AX207" s="86" t="e">
        <f t="shared" si="46"/>
        <v>#DIV/0!</v>
      </c>
      <c r="AY207" s="92" t="str">
        <f t="shared" si="47"/>
        <v/>
      </c>
    </row>
    <row r="208" spans="1:51" x14ac:dyDescent="0.25">
      <c r="A208">
        <v>203</v>
      </c>
      <c r="B208" t="s">
        <v>52</v>
      </c>
      <c r="C208" t="s">
        <v>444</v>
      </c>
      <c r="D208" t="s">
        <v>445</v>
      </c>
      <c r="E208">
        <v>250</v>
      </c>
      <c r="F208" t="e">
        <v>#N/A</v>
      </c>
      <c r="G208" s="5">
        <v>2172.69</v>
      </c>
      <c r="H208" s="5">
        <v>0</v>
      </c>
      <c r="I208" s="6">
        <v>0</v>
      </c>
      <c r="J208" s="5">
        <v>0</v>
      </c>
      <c r="K208" s="7">
        <v>0</v>
      </c>
      <c r="L208" s="5"/>
      <c r="M208" s="6"/>
      <c r="N208" s="5"/>
      <c r="O208" s="6"/>
      <c r="P208" s="5"/>
      <c r="Q208" s="7"/>
      <c r="R208" s="5"/>
      <c r="S208" s="7"/>
      <c r="T208" s="8">
        <v>204</v>
      </c>
      <c r="U208" s="8">
        <v>204</v>
      </c>
      <c r="V208" s="8">
        <v>205</v>
      </c>
      <c r="W208" s="8">
        <v>205</v>
      </c>
      <c r="X208" s="8">
        <v>205</v>
      </c>
      <c r="Y208" s="8">
        <v>205</v>
      </c>
      <c r="Z208" s="9" t="s">
        <v>49</v>
      </c>
      <c r="AA208" s="9">
        <v>56</v>
      </c>
      <c r="AB208" s="9">
        <v>56</v>
      </c>
      <c r="AC208" s="9">
        <v>56</v>
      </c>
      <c r="AD208" s="9">
        <v>56</v>
      </c>
      <c r="AE208" s="9">
        <v>56</v>
      </c>
      <c r="AF208" s="9">
        <v>56</v>
      </c>
      <c r="AJ208" s="85" t="e">
        <f>VLOOKUP($C208,Hoja3!$C$5:$U$202,18,FALSE)</f>
        <v>#N/A</v>
      </c>
      <c r="AK208" s="94">
        <f t="shared" si="36"/>
        <v>0</v>
      </c>
      <c r="AL208" s="92" t="str">
        <f t="shared" si="37"/>
        <v/>
      </c>
      <c r="AM208" t="s">
        <v>478</v>
      </c>
      <c r="AN208">
        <f t="shared" si="38"/>
        <v>0</v>
      </c>
      <c r="AO208" s="88" t="e">
        <f t="shared" si="39"/>
        <v>#DIV/0!</v>
      </c>
      <c r="AP208" s="93" t="str">
        <f t="shared" si="40"/>
        <v/>
      </c>
      <c r="AQ208" s="85" t="e">
        <f>VLOOKUP($C208,Hoja3!$C$5:$W$202,21,FALSE)</f>
        <v>#N/A</v>
      </c>
      <c r="AR208" s="94">
        <f t="shared" si="41"/>
        <v>0</v>
      </c>
      <c r="AS208" s="92" t="str">
        <f t="shared" si="42"/>
        <v/>
      </c>
      <c r="AT208" s="85" t="e">
        <f>VLOOKUP($C208,Hoja3!$C$5:$AB$202,26,FALSE)</f>
        <v>#N/A</v>
      </c>
      <c r="AU208" s="94">
        <f t="shared" si="43"/>
        <v>0</v>
      </c>
      <c r="AV208" s="92" t="str">
        <f t="shared" si="44"/>
        <v/>
      </c>
      <c r="AW208" s="103" t="e">
        <f t="shared" si="45"/>
        <v>#DIV/0!</v>
      </c>
      <c r="AX208" s="86" t="e">
        <f t="shared" si="46"/>
        <v>#DIV/0!</v>
      </c>
      <c r="AY208" s="92" t="str">
        <f t="shared" si="47"/>
        <v/>
      </c>
    </row>
    <row r="209" spans="7:10" x14ac:dyDescent="0.25">
      <c r="G209" s="5">
        <f>SUM(G4:G208)</f>
        <v>96458096.409999967</v>
      </c>
      <c r="H209" s="5">
        <f>SUM(H4:H208)</f>
        <v>111491.00000000001</v>
      </c>
      <c r="I209" s="85">
        <f>H209/G209*1000</f>
        <v>1.1558490593272952</v>
      </c>
      <c r="J209" s="5">
        <f>SUM(J4:J208)</f>
        <v>1241336.6800000009</v>
      </c>
    </row>
  </sheetData>
  <mergeCells count="27">
    <mergeCell ref="AW1:AX2"/>
    <mergeCell ref="AY1:AY2"/>
    <mergeCell ref="AM1:AO2"/>
    <mergeCell ref="AP1:AP2"/>
    <mergeCell ref="AQ1:AR2"/>
    <mergeCell ref="AS1:AS2"/>
    <mergeCell ref="AT1:AU2"/>
    <mergeCell ref="AV1:AV2"/>
    <mergeCell ref="AD1:AD3"/>
    <mergeCell ref="AE1:AE3"/>
    <mergeCell ref="AF1:AF3"/>
    <mergeCell ref="AL1:AL2"/>
    <mergeCell ref="AJ1:AK2"/>
    <mergeCell ref="AC1:AC3"/>
    <mergeCell ref="B1:B3"/>
    <mergeCell ref="C1:C3"/>
    <mergeCell ref="G1:G3"/>
    <mergeCell ref="H1:I2"/>
    <mergeCell ref="J1:K2"/>
    <mergeCell ref="T1:T3"/>
    <mergeCell ref="U1:U3"/>
    <mergeCell ref="V1:V3"/>
    <mergeCell ref="W1:W3"/>
    <mergeCell ref="X1:X3"/>
    <mergeCell ref="Y1:Y3"/>
    <mergeCell ref="AA1:AA3"/>
    <mergeCell ref="AB1:A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Y216"/>
  <sheetViews>
    <sheetView workbookViewId="0">
      <pane xSplit="6" topLeftCell="AM1" activePane="topRight" state="frozen"/>
      <selection activeCell="Q123" sqref="Q123"/>
      <selection pane="topRight" activeCell="Q123" sqref="Q123"/>
    </sheetView>
  </sheetViews>
  <sheetFormatPr defaultColWidth="11.42578125" defaultRowHeight="15" x14ac:dyDescent="0.25"/>
  <cols>
    <col min="1" max="1" width="8" customWidth="1"/>
    <col min="2" max="2" width="9.42578125" customWidth="1"/>
    <col min="3" max="3" width="10" customWidth="1"/>
    <col min="4" max="4" width="22.85546875" hidden="1" customWidth="1"/>
    <col min="5" max="5" width="11.42578125" hidden="1" customWidth="1"/>
    <col min="6" max="6" width="11.42578125" customWidth="1"/>
    <col min="7" max="7" width="15.28515625" customWidth="1"/>
    <col min="8" max="9" width="11.42578125" customWidth="1"/>
    <col min="10" max="10" width="12.140625" customWidth="1"/>
    <col min="11" max="11" width="11.42578125" hidden="1" customWidth="1"/>
    <col min="12" max="12" width="14.85546875" hidden="1" customWidth="1"/>
    <col min="13" max="13" width="12.28515625" hidden="1" customWidth="1"/>
    <col min="14" max="14" width="14.42578125" hidden="1" customWidth="1"/>
    <col min="15" max="15" width="12.28515625" hidden="1" customWidth="1"/>
    <col min="16" max="16" width="15.28515625" customWidth="1"/>
    <col min="17" max="17" width="12.28515625" hidden="1" customWidth="1"/>
    <col min="18" max="18" width="15.28515625" hidden="1" customWidth="1"/>
    <col min="19" max="19" width="13.28515625" hidden="1" customWidth="1"/>
    <col min="20" max="35" width="11.42578125" hidden="1" customWidth="1"/>
    <col min="36" max="36" width="15.140625" customWidth="1"/>
    <col min="37" max="37" width="15.7109375" customWidth="1"/>
    <col min="38" max="38" width="16.85546875" style="93" customWidth="1"/>
    <col min="39" max="41" width="11.42578125" customWidth="1"/>
    <col min="42" max="42" width="11.42578125" style="93"/>
    <col min="43" max="43" width="15.140625" customWidth="1"/>
    <col min="44" max="44" width="15.7109375" customWidth="1"/>
    <col min="45" max="45" width="16.85546875" style="93" customWidth="1"/>
    <col min="46" max="46" width="11.42578125" hidden="1" customWidth="1"/>
    <col min="47" max="47" width="12.7109375" hidden="1" customWidth="1"/>
    <col min="49" max="49" width="11.42578125" customWidth="1"/>
    <col min="50" max="50" width="14.7109375" customWidth="1"/>
    <col min="51" max="51" width="11.42578125" style="93"/>
  </cols>
  <sheetData>
    <row r="1" spans="1:51" ht="15" customHeight="1" x14ac:dyDescent="0.25">
      <c r="A1" s="89"/>
      <c r="B1" s="305" t="s">
        <v>0</v>
      </c>
      <c r="C1" s="305" t="s">
        <v>1</v>
      </c>
      <c r="D1" s="10"/>
      <c r="E1" s="10"/>
      <c r="F1" s="10"/>
      <c r="G1" s="304" t="s">
        <v>2</v>
      </c>
      <c r="H1" s="305" t="s">
        <v>3</v>
      </c>
      <c r="I1" s="305"/>
      <c r="J1" s="305" t="s">
        <v>4</v>
      </c>
      <c r="K1" s="305"/>
      <c r="L1" s="3" t="s">
        <v>5</v>
      </c>
      <c r="M1" s="4"/>
      <c r="N1" s="4"/>
      <c r="O1" s="4"/>
      <c r="P1" s="4"/>
      <c r="Q1" s="4"/>
      <c r="R1" s="4"/>
      <c r="S1" s="4"/>
      <c r="T1" s="304" t="s">
        <v>6</v>
      </c>
      <c r="U1" s="304" t="s">
        <v>7</v>
      </c>
      <c r="V1" s="304" t="s">
        <v>8</v>
      </c>
      <c r="W1" s="304" t="s">
        <v>9</v>
      </c>
      <c r="X1" s="304" t="s">
        <v>10</v>
      </c>
      <c r="Y1" s="304" t="s">
        <v>11</v>
      </c>
      <c r="AA1" s="304" t="s">
        <v>6</v>
      </c>
      <c r="AB1" s="304" t="s">
        <v>7</v>
      </c>
      <c r="AC1" s="304" t="s">
        <v>8</v>
      </c>
      <c r="AD1" s="304" t="s">
        <v>9</v>
      </c>
      <c r="AE1" s="304" t="s">
        <v>10</v>
      </c>
      <c r="AF1" s="304" t="s">
        <v>11</v>
      </c>
      <c r="AG1" t="s">
        <v>23</v>
      </c>
      <c r="AH1">
        <f t="shared" ref="AH1:AH9" si="0">MATCH(AG1,$B$10:$B$214,0)+9</f>
        <v>10</v>
      </c>
      <c r="AJ1" s="305" t="s">
        <v>675</v>
      </c>
      <c r="AK1" s="305" t="s">
        <v>675</v>
      </c>
      <c r="AL1" s="307" t="s">
        <v>674</v>
      </c>
      <c r="AM1" s="305" t="s">
        <v>692</v>
      </c>
      <c r="AN1" s="305"/>
      <c r="AO1" s="305" t="s">
        <v>675</v>
      </c>
      <c r="AP1" s="307" t="s">
        <v>694</v>
      </c>
      <c r="AQ1" s="305" t="s">
        <v>899</v>
      </c>
      <c r="AR1" s="305" t="s">
        <v>675</v>
      </c>
      <c r="AS1" s="307" t="s">
        <v>900</v>
      </c>
      <c r="AT1" s="305" t="s">
        <v>901</v>
      </c>
      <c r="AU1" s="305" t="s">
        <v>675</v>
      </c>
      <c r="AV1" s="307" t="s">
        <v>902</v>
      </c>
      <c r="AW1" s="305" t="s">
        <v>903</v>
      </c>
      <c r="AX1" s="305" t="s">
        <v>675</v>
      </c>
      <c r="AY1" s="307" t="s">
        <v>904</v>
      </c>
    </row>
    <row r="2" spans="1:51" x14ac:dyDescent="0.25">
      <c r="A2" s="89"/>
      <c r="B2" s="305"/>
      <c r="C2" s="305"/>
      <c r="D2" s="10"/>
      <c r="E2" s="10"/>
      <c r="F2" s="10"/>
      <c r="G2" s="304"/>
      <c r="H2" s="305"/>
      <c r="I2" s="305"/>
      <c r="J2" s="305"/>
      <c r="K2" s="305"/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304"/>
      <c r="U2" s="304"/>
      <c r="V2" s="304"/>
      <c r="W2" s="304"/>
      <c r="X2" s="304"/>
      <c r="Y2" s="304"/>
      <c r="AA2" s="304"/>
      <c r="AB2" s="304"/>
      <c r="AC2" s="304"/>
      <c r="AD2" s="304"/>
      <c r="AE2" s="304"/>
      <c r="AF2" s="304"/>
      <c r="AG2" t="s">
        <v>27</v>
      </c>
      <c r="AH2">
        <f t="shared" si="0"/>
        <v>56</v>
      </c>
      <c r="AJ2" s="305"/>
      <c r="AK2" s="305"/>
      <c r="AL2" s="307"/>
      <c r="AM2" s="305"/>
      <c r="AN2" s="305"/>
      <c r="AO2" s="305"/>
      <c r="AP2" s="307"/>
      <c r="AQ2" s="305"/>
      <c r="AR2" s="305"/>
      <c r="AS2" s="307"/>
      <c r="AT2" s="305"/>
      <c r="AU2" s="305"/>
      <c r="AV2" s="307"/>
      <c r="AW2" s="305"/>
      <c r="AX2" s="305"/>
      <c r="AY2" s="307"/>
    </row>
    <row r="3" spans="1:51" x14ac:dyDescent="0.25">
      <c r="A3" s="8"/>
      <c r="B3" s="305"/>
      <c r="C3" s="305"/>
      <c r="D3" s="10"/>
      <c r="E3" s="10"/>
      <c r="F3" s="10"/>
      <c r="G3" s="304"/>
      <c r="H3" s="10" t="s">
        <v>20</v>
      </c>
      <c r="I3" s="10" t="s">
        <v>21</v>
      </c>
      <c r="J3" s="10" t="s">
        <v>20</v>
      </c>
      <c r="K3" s="10" t="s">
        <v>22</v>
      </c>
      <c r="L3" s="10" t="s">
        <v>20</v>
      </c>
      <c r="M3" s="10" t="s">
        <v>21</v>
      </c>
      <c r="N3" s="10" t="s">
        <v>20</v>
      </c>
      <c r="O3" s="10" t="s">
        <v>21</v>
      </c>
      <c r="P3" s="10" t="s">
        <v>20</v>
      </c>
      <c r="Q3" s="10" t="s">
        <v>22</v>
      </c>
      <c r="R3" s="10" t="s">
        <v>20</v>
      </c>
      <c r="S3" s="10" t="s">
        <v>22</v>
      </c>
      <c r="T3" s="304"/>
      <c r="U3" s="304"/>
      <c r="V3" s="304"/>
      <c r="W3" s="304"/>
      <c r="X3" s="304"/>
      <c r="Y3" s="304"/>
      <c r="AA3" s="304"/>
      <c r="AB3" s="304"/>
      <c r="AC3" s="304"/>
      <c r="AD3" s="304"/>
      <c r="AE3" s="304"/>
      <c r="AF3" s="304"/>
      <c r="AG3" t="s">
        <v>31</v>
      </c>
      <c r="AH3">
        <f t="shared" si="0"/>
        <v>103</v>
      </c>
      <c r="AJ3" s="4" t="s">
        <v>676</v>
      </c>
      <c r="AK3" s="4" t="s">
        <v>20</v>
      </c>
      <c r="AL3" s="91" t="s">
        <v>447</v>
      </c>
      <c r="AM3" s="4" t="s">
        <v>693</v>
      </c>
      <c r="AN3" s="4" t="s">
        <v>20</v>
      </c>
      <c r="AO3" s="4" t="s">
        <v>676</v>
      </c>
      <c r="AP3" s="91" t="s">
        <v>447</v>
      </c>
      <c r="AQ3" s="4" t="s">
        <v>676</v>
      </c>
      <c r="AR3" s="4" t="s">
        <v>20</v>
      </c>
      <c r="AS3" s="91" t="s">
        <v>447</v>
      </c>
      <c r="AT3" s="4" t="s">
        <v>676</v>
      </c>
      <c r="AU3" s="4" t="s">
        <v>20</v>
      </c>
      <c r="AV3" s="91" t="s">
        <v>447</v>
      </c>
      <c r="AW3" s="4" t="s">
        <v>676</v>
      </c>
      <c r="AX3" s="4" t="s">
        <v>20</v>
      </c>
      <c r="AY3" s="91" t="s">
        <v>447</v>
      </c>
    </row>
    <row r="4" spans="1:51" x14ac:dyDescent="0.25">
      <c r="A4">
        <v>20</v>
      </c>
      <c r="B4" t="s">
        <v>23</v>
      </c>
      <c r="C4" t="s">
        <v>33</v>
      </c>
      <c r="D4" t="s">
        <v>695</v>
      </c>
      <c r="E4">
        <v>250</v>
      </c>
      <c r="F4" t="s">
        <v>543</v>
      </c>
      <c r="G4" s="5">
        <v>14617394</v>
      </c>
      <c r="H4" s="5">
        <v>89147.8</v>
      </c>
      <c r="I4" s="6">
        <v>6.1</v>
      </c>
      <c r="J4" s="5">
        <v>1057996.2</v>
      </c>
      <c r="K4" s="7">
        <v>7.24</v>
      </c>
      <c r="L4" s="5">
        <v>5396265</v>
      </c>
      <c r="M4" s="6">
        <v>16.52</v>
      </c>
      <c r="N4" s="5">
        <v>1094349</v>
      </c>
      <c r="O4" s="6">
        <v>81.459999999999994</v>
      </c>
      <c r="P4" s="5">
        <v>5458837</v>
      </c>
      <c r="Q4" s="7">
        <v>19.38</v>
      </c>
      <c r="R4" s="5">
        <v>5601557</v>
      </c>
      <c r="S4" s="7">
        <v>18.89</v>
      </c>
      <c r="T4" s="9">
        <v>10</v>
      </c>
      <c r="U4" s="9">
        <v>31</v>
      </c>
      <c r="V4" s="9">
        <v>1</v>
      </c>
      <c r="W4" s="9">
        <v>2</v>
      </c>
      <c r="X4" s="9">
        <v>6</v>
      </c>
      <c r="Y4" s="9">
        <v>4</v>
      </c>
      <c r="Z4" s="9" t="s">
        <v>24</v>
      </c>
      <c r="AA4" s="9">
        <v>2</v>
      </c>
      <c r="AB4" s="9">
        <v>3</v>
      </c>
      <c r="AC4" s="9">
        <v>1</v>
      </c>
      <c r="AD4" s="9">
        <v>2</v>
      </c>
      <c r="AE4" s="9">
        <v>1</v>
      </c>
      <c r="AF4" s="9">
        <v>1</v>
      </c>
      <c r="AG4" t="s">
        <v>35</v>
      </c>
      <c r="AH4">
        <f t="shared" si="0"/>
        <v>98</v>
      </c>
      <c r="AJ4" s="85">
        <f>VLOOKUP($C4,Hoja3!$C$5:$U$202,18,FALSE)</f>
        <v>23.561014694251345</v>
      </c>
      <c r="AK4" s="94">
        <f>IFERROR(AJ4*$P4/100,0)</f>
        <v>1286157.3877052292</v>
      </c>
      <c r="AL4" s="92">
        <f>IFERROR($H4/AK4*100,"")</f>
        <v>6.9313290000268255</v>
      </c>
      <c r="AM4">
        <v>195891435929.68799</v>
      </c>
      <c r="AN4">
        <f>IF(AM4="",0,AM4/1000000)</f>
        <v>195891.43592968798</v>
      </c>
      <c r="AO4" s="88">
        <f>IF(AN4="","",AN4*100/P4)</f>
        <v>3.5885196046280186</v>
      </c>
      <c r="AP4" s="92">
        <f>IFERROR(H4/AN4*100,"")</f>
        <v>45.508778664524236</v>
      </c>
      <c r="AQ4" s="85">
        <f>VLOOKUP($C4,Hoja3!$C$5:$W$202,21,FALSE)</f>
        <v>6.80676285226658</v>
      </c>
      <c r="AR4" s="94">
        <f>IFERROR(AQ4*$P4/100,0)</f>
        <v>371570.08908178337</v>
      </c>
      <c r="AS4" s="92">
        <f>IFERROR($H4/AR4*100,"")</f>
        <v>23.992189527499448</v>
      </c>
      <c r="AT4" s="85">
        <f>VLOOKUP($C4,Hoja3!$C$5:$AB$202,26,FALSE)</f>
        <v>16.754251841984765</v>
      </c>
      <c r="AU4" s="94">
        <f>IFERROR(AT4*$P4/100,0)</f>
        <v>914587.29862344591</v>
      </c>
      <c r="AV4" s="92">
        <f>IFERROR($H4/AU4*100,"")</f>
        <v>9.7473253930135719</v>
      </c>
      <c r="AX4" s="86">
        <f>AN4+AR4+AU4</f>
        <v>1482048.8236349174</v>
      </c>
      <c r="AY4" s="92">
        <f>IFERROR(H4*100/AX4,"")</f>
        <v>6.0151729537056298</v>
      </c>
    </row>
    <row r="5" spans="1:51" x14ac:dyDescent="0.25">
      <c r="A5">
        <v>23</v>
      </c>
      <c r="B5" t="s">
        <v>23</v>
      </c>
      <c r="C5" t="s">
        <v>102</v>
      </c>
      <c r="D5" t="s">
        <v>696</v>
      </c>
      <c r="E5">
        <v>250</v>
      </c>
      <c r="F5" t="s">
        <v>547</v>
      </c>
      <c r="G5" s="5">
        <v>2787207</v>
      </c>
      <c r="H5" s="5">
        <v>8651.9</v>
      </c>
      <c r="I5" s="6">
        <v>3.1</v>
      </c>
      <c r="J5" s="5">
        <v>155099.13</v>
      </c>
      <c r="K5" s="7">
        <v>5.56</v>
      </c>
      <c r="L5" s="5">
        <v>986184.3</v>
      </c>
      <c r="M5" s="6">
        <v>8.77</v>
      </c>
      <c r="N5" s="5">
        <v>155747.79999999999</v>
      </c>
      <c r="O5" s="6">
        <v>55.55</v>
      </c>
      <c r="P5" s="5">
        <v>1014483</v>
      </c>
      <c r="Q5" s="7">
        <v>15.29</v>
      </c>
      <c r="R5" s="5">
        <v>1014760</v>
      </c>
      <c r="S5" s="7">
        <v>15.28</v>
      </c>
      <c r="T5" s="9">
        <v>27</v>
      </c>
      <c r="U5" s="9">
        <v>35</v>
      </c>
      <c r="V5" s="9">
        <v>4</v>
      </c>
      <c r="W5" s="9">
        <v>3</v>
      </c>
      <c r="X5" s="9">
        <v>11</v>
      </c>
      <c r="Y5" s="9">
        <v>9</v>
      </c>
      <c r="Z5" s="9" t="s">
        <v>24</v>
      </c>
      <c r="AA5" s="9">
        <v>5</v>
      </c>
      <c r="AB5" s="9">
        <v>4</v>
      </c>
      <c r="AC5" s="9">
        <v>3</v>
      </c>
      <c r="AD5" s="9">
        <v>3</v>
      </c>
      <c r="AE5" s="9">
        <v>2</v>
      </c>
      <c r="AF5" s="9">
        <v>2</v>
      </c>
      <c r="AG5" t="s">
        <v>38</v>
      </c>
      <c r="AH5">
        <f t="shared" si="0"/>
        <v>108</v>
      </c>
      <c r="AJ5" s="85">
        <f>VLOOKUP($C5,Hoja3!$C$5:$U$202,18,FALSE)</f>
        <v>9.1379999999999999</v>
      </c>
      <c r="AK5" s="94">
        <f t="shared" ref="AK5:AK68" si="1">IFERROR(AJ5*$P5/100,0)</f>
        <v>92703.456539999985</v>
      </c>
      <c r="AL5" s="92">
        <f t="shared" ref="AL5:AL68" si="2">IFERROR($H5/AK5*100,"")</f>
        <v>9.3328774599325222</v>
      </c>
      <c r="AM5">
        <v>47889442711.514999</v>
      </c>
      <c r="AN5">
        <f t="shared" ref="AN5:AN68" si="3">IF(AM5="",0,AM5/1000000)</f>
        <v>47889.442711515003</v>
      </c>
      <c r="AO5" s="88">
        <f t="shared" ref="AO5:AO68" si="4">IF(AN5="","",AN5*100/P5)</f>
        <v>4.7205761665316226</v>
      </c>
      <c r="AP5" s="92">
        <f t="shared" ref="AP5:AP68" si="5">IFERROR(H5/AN5*100,"")</f>
        <v>18.066403595712867</v>
      </c>
      <c r="AQ5" s="85">
        <f>VLOOKUP($C5,Hoja3!$C$5:$W$202,21,FALSE)</f>
        <v>4.00453716427233</v>
      </c>
      <c r="AR5" s="94">
        <f t="shared" ref="AR5:AR68" si="6">IFERROR(AQ5*$P5/100,0)</f>
        <v>40625.348760224857</v>
      </c>
      <c r="AS5" s="92">
        <f t="shared" ref="AS5:AS68" si="7">IFERROR($H5/AR5*100,"")</f>
        <v>21.2968017851722</v>
      </c>
      <c r="AT5" s="85">
        <f>VLOOKUP($C5,Hoja3!$C$5:$AB$202,26,FALSE)</f>
        <v>5.1334628357276699</v>
      </c>
      <c r="AU5" s="94">
        <f t="shared" ref="AU5:AU68" si="8">IFERROR(AT5*$P5/100,0)</f>
        <v>52078.107779775142</v>
      </c>
      <c r="AV5" s="92">
        <f t="shared" ref="AV5:AV68" si="9">IFERROR($H5/AU5*100,"")</f>
        <v>16.613314824314756</v>
      </c>
      <c r="AX5" s="86">
        <f t="shared" ref="AX5:AX68" si="10">AN5+AR5+AU5</f>
        <v>140592.89925151499</v>
      </c>
      <c r="AY5" s="92">
        <f t="shared" ref="AY5:AY68" si="11">IFERROR(H5*100/AX5,"")</f>
        <v>6.1538669776786534</v>
      </c>
    </row>
    <row r="6" spans="1:51" x14ac:dyDescent="0.25">
      <c r="A6">
        <v>37</v>
      </c>
      <c r="B6" t="s">
        <v>23</v>
      </c>
      <c r="C6" t="s">
        <v>29</v>
      </c>
      <c r="D6" t="s">
        <v>697</v>
      </c>
      <c r="E6">
        <v>250</v>
      </c>
      <c r="F6" t="s">
        <v>561</v>
      </c>
      <c r="G6" s="5">
        <v>186193</v>
      </c>
      <c r="H6" s="5">
        <v>2039.2</v>
      </c>
      <c r="I6" s="6">
        <v>10.95</v>
      </c>
      <c r="J6" s="5">
        <v>29234.04</v>
      </c>
      <c r="K6" s="7">
        <v>15.7</v>
      </c>
      <c r="L6" s="5">
        <v>203207.8</v>
      </c>
      <c r="M6" s="6">
        <v>10.039999999999999</v>
      </c>
      <c r="N6" s="5">
        <v>19403.490000000002</v>
      </c>
      <c r="O6" s="6">
        <v>105.09</v>
      </c>
      <c r="P6" s="5">
        <v>199589.4</v>
      </c>
      <c r="Q6" s="7">
        <v>14.65</v>
      </c>
      <c r="R6" s="5">
        <v>199897.4</v>
      </c>
      <c r="S6" s="7">
        <v>14.62</v>
      </c>
      <c r="T6" s="9">
        <v>3</v>
      </c>
      <c r="U6" s="9">
        <v>17</v>
      </c>
      <c r="V6" s="9">
        <v>2</v>
      </c>
      <c r="W6" s="9">
        <v>1</v>
      </c>
      <c r="X6" s="9">
        <v>13</v>
      </c>
      <c r="Y6" s="9">
        <v>11</v>
      </c>
      <c r="Z6" s="9" t="s">
        <v>24</v>
      </c>
      <c r="AA6" s="9">
        <v>1</v>
      </c>
      <c r="AB6" s="9">
        <v>2</v>
      </c>
      <c r="AC6" s="9">
        <v>2</v>
      </c>
      <c r="AD6" s="9">
        <v>1</v>
      </c>
      <c r="AE6" s="9">
        <v>3</v>
      </c>
      <c r="AF6" s="9">
        <v>3</v>
      </c>
      <c r="AG6" t="s">
        <v>42</v>
      </c>
      <c r="AH6">
        <f t="shared" si="0"/>
        <v>121</v>
      </c>
      <c r="AJ6" s="85">
        <f>VLOOKUP($C6,Hoja3!$C$5:$U$202,18,FALSE)</f>
        <v>1.5449999999999999</v>
      </c>
      <c r="AK6" s="94">
        <f t="shared" si="1"/>
        <v>3083.6562299999996</v>
      </c>
      <c r="AL6" s="92">
        <f t="shared" si="2"/>
        <v>66.129290942395357</v>
      </c>
      <c r="AM6" t="s">
        <v>478</v>
      </c>
      <c r="AN6">
        <f t="shared" si="3"/>
        <v>0</v>
      </c>
      <c r="AO6" s="85">
        <f t="shared" si="4"/>
        <v>0</v>
      </c>
      <c r="AP6" s="92" t="str">
        <f t="shared" si="5"/>
        <v/>
      </c>
      <c r="AQ6" s="85">
        <f>VLOOKUP($C6,Hoja3!$C$5:$W$202,21,FALSE)</f>
        <v>0.55600000000000005</v>
      </c>
      <c r="AR6" s="94">
        <f t="shared" si="6"/>
        <v>1109.7170640000002</v>
      </c>
      <c r="AS6" s="92">
        <f t="shared" si="7"/>
        <v>183.75855126978561</v>
      </c>
      <c r="AT6" s="85">
        <f>VLOOKUP($C6,Hoja3!$C$5:$AB$202,26,FALSE)</f>
        <v>0.98899999999999999</v>
      </c>
      <c r="AU6" s="94">
        <f t="shared" si="8"/>
        <v>1973.9391659999999</v>
      </c>
      <c r="AV6" s="92">
        <f t="shared" si="9"/>
        <v>103.30612184631025</v>
      </c>
      <c r="AX6" s="86">
        <f t="shared" si="10"/>
        <v>3083.6562300000001</v>
      </c>
      <c r="AY6" s="92">
        <f t="shared" si="11"/>
        <v>66.129290942395357</v>
      </c>
    </row>
    <row r="7" spans="1:51" x14ac:dyDescent="0.25">
      <c r="A7">
        <v>12</v>
      </c>
      <c r="B7" t="s">
        <v>23</v>
      </c>
      <c r="C7" t="s">
        <v>66</v>
      </c>
      <c r="D7" t="s">
        <v>698</v>
      </c>
      <c r="E7">
        <v>250</v>
      </c>
      <c r="F7" t="s">
        <v>662</v>
      </c>
      <c r="G7" s="5">
        <v>2099.7399999999998</v>
      </c>
      <c r="H7" s="5">
        <v>12.7</v>
      </c>
      <c r="I7" s="6">
        <v>6.03</v>
      </c>
      <c r="J7" s="5">
        <v>384.54</v>
      </c>
      <c r="K7" s="7">
        <v>18.32</v>
      </c>
      <c r="L7" s="5">
        <v>3568.826</v>
      </c>
      <c r="M7" s="6">
        <v>3.56</v>
      </c>
      <c r="N7" s="5">
        <v>0</v>
      </c>
      <c r="O7" s="6">
        <v>0</v>
      </c>
      <c r="P7" s="5">
        <v>3189.2959999999998</v>
      </c>
      <c r="Q7" s="7">
        <v>12.06</v>
      </c>
      <c r="R7" s="5">
        <v>3089.52</v>
      </c>
      <c r="S7" s="7">
        <v>12.45</v>
      </c>
      <c r="T7" s="9">
        <v>12</v>
      </c>
      <c r="U7" s="9">
        <v>12</v>
      </c>
      <c r="V7" s="9">
        <v>10</v>
      </c>
      <c r="W7" s="9">
        <v>49</v>
      </c>
      <c r="X7" s="9">
        <v>16</v>
      </c>
      <c r="Y7" s="9">
        <v>13</v>
      </c>
      <c r="Z7" s="9" t="s">
        <v>24</v>
      </c>
      <c r="AA7" s="9">
        <v>3</v>
      </c>
      <c r="AB7" s="9">
        <v>1</v>
      </c>
      <c r="AC7" s="9">
        <v>6</v>
      </c>
      <c r="AD7" s="9">
        <v>19</v>
      </c>
      <c r="AE7" s="9">
        <v>4</v>
      </c>
      <c r="AF7" s="9">
        <v>4</v>
      </c>
      <c r="AG7" t="s">
        <v>45</v>
      </c>
      <c r="AH7">
        <f t="shared" si="0"/>
        <v>109</v>
      </c>
      <c r="AJ7" s="85" t="str">
        <f>VLOOKUP($C7,Hoja3!$C$5:$U$202,18,FALSE)</f>
        <v>…</v>
      </c>
      <c r="AK7" s="94">
        <f t="shared" si="1"/>
        <v>0</v>
      </c>
      <c r="AL7" s="92" t="str">
        <f t="shared" si="2"/>
        <v/>
      </c>
      <c r="AM7">
        <v>158131473.20803899</v>
      </c>
      <c r="AN7">
        <f t="shared" si="3"/>
        <v>158.13147320803898</v>
      </c>
      <c r="AO7" s="85">
        <f t="shared" si="4"/>
        <v>4.958193695663212</v>
      </c>
      <c r="AP7" s="92">
        <f t="shared" si="5"/>
        <v>8.0312917740871104</v>
      </c>
      <c r="AQ7" s="85">
        <f>VLOOKUP($C7,Hoja3!$C$5:$W$202,21,FALSE)</f>
        <v>1.871</v>
      </c>
      <c r="AR7" s="94">
        <f t="shared" si="6"/>
        <v>59.671728159999994</v>
      </c>
      <c r="AS7" s="92">
        <f t="shared" si="7"/>
        <v>21.283110765532083</v>
      </c>
      <c r="AT7" s="85" t="str">
        <f>VLOOKUP($C7,Hoja3!$C$5:$AB$202,26,FALSE)</f>
        <v>…</v>
      </c>
      <c r="AU7" s="94">
        <f t="shared" si="8"/>
        <v>0</v>
      </c>
      <c r="AV7" s="92" t="str">
        <f t="shared" si="9"/>
        <v/>
      </c>
      <c r="AX7" s="86">
        <f t="shared" si="10"/>
        <v>217.80320136803897</v>
      </c>
      <c r="AY7" s="92">
        <f t="shared" si="11"/>
        <v>5.8309519420423142</v>
      </c>
    </row>
    <row r="8" spans="1:51" x14ac:dyDescent="0.25">
      <c r="A8">
        <v>14</v>
      </c>
      <c r="B8" t="s">
        <v>23</v>
      </c>
      <c r="C8" t="s">
        <v>92</v>
      </c>
      <c r="D8" t="s">
        <v>699</v>
      </c>
      <c r="E8">
        <v>250</v>
      </c>
      <c r="F8" t="s">
        <v>536</v>
      </c>
      <c r="G8" s="5">
        <v>1138019.3899999999</v>
      </c>
      <c r="H8" s="5">
        <v>927</v>
      </c>
      <c r="I8" s="6">
        <v>0.81</v>
      </c>
      <c r="J8" s="5">
        <v>24805.33</v>
      </c>
      <c r="K8" s="7">
        <v>2.1800000000000002</v>
      </c>
      <c r="L8" s="5">
        <v>211863.3</v>
      </c>
      <c r="M8" s="6">
        <v>4.38</v>
      </c>
      <c r="N8" s="5">
        <v>18947.77</v>
      </c>
      <c r="O8" s="6">
        <v>48.92</v>
      </c>
      <c r="P8" s="5">
        <v>224457.9</v>
      </c>
      <c r="Q8" s="7">
        <v>11.05</v>
      </c>
      <c r="R8" s="5">
        <v>229164.6</v>
      </c>
      <c r="S8" s="7">
        <v>10.82</v>
      </c>
      <c r="T8" s="9">
        <v>42</v>
      </c>
      <c r="U8" s="9">
        <v>45</v>
      </c>
      <c r="V8" s="9">
        <v>8</v>
      </c>
      <c r="W8" s="9">
        <v>5</v>
      </c>
      <c r="X8" s="9">
        <v>18</v>
      </c>
      <c r="Y8" s="9">
        <v>16</v>
      </c>
      <c r="Z8" s="9" t="s">
        <v>24</v>
      </c>
      <c r="AA8" s="9">
        <v>8</v>
      </c>
      <c r="AB8" s="9">
        <v>10</v>
      </c>
      <c r="AC8" s="9">
        <v>5</v>
      </c>
      <c r="AD8" s="9">
        <v>4</v>
      </c>
      <c r="AE8" s="9">
        <v>5</v>
      </c>
      <c r="AF8" s="9">
        <v>5</v>
      </c>
      <c r="AG8" t="s">
        <v>48</v>
      </c>
      <c r="AH8">
        <f t="shared" si="0"/>
        <v>167</v>
      </c>
      <c r="AJ8" s="85">
        <f>VLOOKUP($C8,Hoja3!$C$5:$U$202,18,FALSE)</f>
        <v>5.1679999999999993</v>
      </c>
      <c r="AK8" s="94">
        <f t="shared" si="1"/>
        <v>11599.984271999998</v>
      </c>
      <c r="AL8" s="92">
        <f t="shared" si="2"/>
        <v>7.991390145567606</v>
      </c>
      <c r="AM8">
        <v>7506162430.9086704</v>
      </c>
      <c r="AN8">
        <f t="shared" si="3"/>
        <v>7506.1624309086701</v>
      </c>
      <c r="AO8" s="85">
        <f t="shared" si="4"/>
        <v>3.3441293137415395</v>
      </c>
      <c r="AP8" s="92">
        <f t="shared" si="5"/>
        <v>12.349852651507044</v>
      </c>
      <c r="AQ8" s="85">
        <f>VLOOKUP($C8,Hoja3!$C$5:$W$202,21,FALSE)</f>
        <v>2.9159999999999999</v>
      </c>
      <c r="AR8" s="94">
        <f t="shared" si="6"/>
        <v>6545.1923639999995</v>
      </c>
      <c r="AS8" s="92">
        <f t="shared" si="7"/>
        <v>14.163067308742585</v>
      </c>
      <c r="AT8" s="85">
        <f>VLOOKUP($C8,Hoja3!$C$5:$AB$202,26,FALSE)</f>
        <v>2.2519999999999998</v>
      </c>
      <c r="AU8" s="94">
        <f t="shared" si="8"/>
        <v>5054.7919079999992</v>
      </c>
      <c r="AV8" s="92">
        <f t="shared" si="9"/>
        <v>18.339033868691558</v>
      </c>
      <c r="AX8" s="86">
        <f t="shared" si="10"/>
        <v>19106.146702908671</v>
      </c>
      <c r="AY8" s="92">
        <f t="shared" si="11"/>
        <v>4.8518417366641273</v>
      </c>
    </row>
    <row r="9" spans="1:51" x14ac:dyDescent="0.25">
      <c r="A9">
        <v>5</v>
      </c>
      <c r="B9" t="s">
        <v>23</v>
      </c>
      <c r="C9" t="s">
        <v>70</v>
      </c>
      <c r="D9" t="s">
        <v>700</v>
      </c>
      <c r="E9">
        <v>250</v>
      </c>
      <c r="F9" t="s">
        <v>531</v>
      </c>
      <c r="G9" s="5">
        <v>72949</v>
      </c>
      <c r="H9" s="5">
        <v>58.1</v>
      </c>
      <c r="I9" s="6">
        <v>0.8</v>
      </c>
      <c r="J9" s="5">
        <v>3057.74</v>
      </c>
      <c r="K9" s="7">
        <v>4.1900000000000004</v>
      </c>
      <c r="L9" s="5">
        <v>106990.7</v>
      </c>
      <c r="M9" s="6">
        <v>0.54</v>
      </c>
      <c r="N9" s="5">
        <v>5387.2330000000002</v>
      </c>
      <c r="O9" s="6">
        <v>10.78</v>
      </c>
      <c r="P9" s="5">
        <v>100357</v>
      </c>
      <c r="Q9" s="7">
        <v>3.05</v>
      </c>
      <c r="R9" s="5">
        <v>109694.7</v>
      </c>
      <c r="S9" s="7">
        <v>2.79</v>
      </c>
      <c r="T9" s="9">
        <v>43</v>
      </c>
      <c r="U9" s="9">
        <v>39</v>
      </c>
      <c r="V9" s="9">
        <v>24</v>
      </c>
      <c r="W9" s="9">
        <v>15</v>
      </c>
      <c r="X9" s="9">
        <v>29</v>
      </c>
      <c r="Y9" s="9">
        <v>25</v>
      </c>
      <c r="Z9" s="9" t="s">
        <v>24</v>
      </c>
      <c r="AA9" s="9">
        <v>9</v>
      </c>
      <c r="AB9" s="9">
        <v>7</v>
      </c>
      <c r="AC9" s="9">
        <v>8</v>
      </c>
      <c r="AD9" s="9">
        <v>7</v>
      </c>
      <c r="AE9" s="9">
        <v>7</v>
      </c>
      <c r="AF9" s="9">
        <v>6</v>
      </c>
      <c r="AG9" t="s">
        <v>52</v>
      </c>
      <c r="AH9">
        <f t="shared" si="0"/>
        <v>153</v>
      </c>
      <c r="AJ9" s="85">
        <f>VLOOKUP($C9,Hoja3!$C$5:$U$202,18,FALSE)</f>
        <v>2.6930000000000001</v>
      </c>
      <c r="AK9" s="94">
        <f t="shared" si="1"/>
        <v>2702.6140100000002</v>
      </c>
      <c r="AL9" s="92">
        <f t="shared" si="2"/>
        <v>2.1497705475152182</v>
      </c>
      <c r="AM9">
        <v>2311632895.0415502</v>
      </c>
      <c r="AN9">
        <f t="shared" si="3"/>
        <v>2311.63289504155</v>
      </c>
      <c r="AO9" s="85">
        <f t="shared" si="4"/>
        <v>2.3034097223328218</v>
      </c>
      <c r="AP9" s="92">
        <f t="shared" si="5"/>
        <v>2.5133748582927868</v>
      </c>
      <c r="AQ9" s="85">
        <f>VLOOKUP($C9,Hoja3!$C$5:$W$202,21,FALSE)</f>
        <v>1.113</v>
      </c>
      <c r="AR9" s="94">
        <f t="shared" si="6"/>
        <v>1116.9734100000001</v>
      </c>
      <c r="AS9" s="92">
        <f t="shared" si="7"/>
        <v>5.2015562304209197</v>
      </c>
      <c r="AT9" s="85">
        <f>VLOOKUP($C9,Hoja3!$C$5:$AB$202,26,FALSE)</f>
        <v>1.58</v>
      </c>
      <c r="AU9" s="94">
        <f t="shared" si="8"/>
        <v>1585.6405999999999</v>
      </c>
      <c r="AV9" s="92">
        <f t="shared" si="9"/>
        <v>3.6641342306699265</v>
      </c>
      <c r="AX9" s="86">
        <f t="shared" si="10"/>
        <v>5014.2469050415502</v>
      </c>
      <c r="AY9" s="92">
        <f t="shared" si="11"/>
        <v>1.1586984267085778</v>
      </c>
    </row>
    <row r="10" spans="1:51" x14ac:dyDescent="0.25">
      <c r="A10">
        <v>9</v>
      </c>
      <c r="B10" t="s">
        <v>23</v>
      </c>
      <c r="C10" t="s">
        <v>96</v>
      </c>
      <c r="D10" t="s">
        <v>701</v>
      </c>
      <c r="E10">
        <v>250</v>
      </c>
      <c r="F10" t="s">
        <v>534</v>
      </c>
      <c r="G10" s="5">
        <v>4512825</v>
      </c>
      <c r="H10" s="5">
        <v>8954</v>
      </c>
      <c r="I10" s="6">
        <v>1.98</v>
      </c>
      <c r="J10" s="5">
        <v>126733.92</v>
      </c>
      <c r="K10" s="7">
        <v>2.81</v>
      </c>
      <c r="L10" s="5">
        <v>5694512</v>
      </c>
      <c r="M10" s="6">
        <v>1.57</v>
      </c>
      <c r="N10" s="5">
        <v>791999.4</v>
      </c>
      <c r="O10" s="6">
        <v>11.31</v>
      </c>
      <c r="P10" s="5">
        <v>5926612</v>
      </c>
      <c r="Q10" s="7">
        <v>2.14</v>
      </c>
      <c r="R10" s="5">
        <v>5957012</v>
      </c>
      <c r="S10" s="7">
        <v>2.13</v>
      </c>
      <c r="T10" s="9">
        <v>32</v>
      </c>
      <c r="U10" s="9">
        <v>42</v>
      </c>
      <c r="V10" s="9">
        <v>18</v>
      </c>
      <c r="W10" s="9">
        <v>14</v>
      </c>
      <c r="X10" s="9">
        <v>30</v>
      </c>
      <c r="Y10" s="9">
        <v>27</v>
      </c>
      <c r="Z10" s="9" t="s">
        <v>24</v>
      </c>
      <c r="AA10" s="9">
        <v>6</v>
      </c>
      <c r="AB10" s="9">
        <v>8</v>
      </c>
      <c r="AC10" s="9">
        <v>7</v>
      </c>
      <c r="AD10" s="9">
        <v>6</v>
      </c>
      <c r="AE10" s="9">
        <v>8</v>
      </c>
      <c r="AF10" s="9">
        <v>7</v>
      </c>
      <c r="AJ10" s="85">
        <f>VLOOKUP($C10,Hoja3!$C$5:$U$202,18,FALSE)</f>
        <v>6.827</v>
      </c>
      <c r="AK10" s="94">
        <f t="shared" si="1"/>
        <v>404609.80124</v>
      </c>
      <c r="AL10" s="92">
        <f t="shared" si="2"/>
        <v>2.212996317083483</v>
      </c>
      <c r="AM10">
        <v>147870363736.73999</v>
      </c>
      <c r="AN10">
        <f t="shared" si="3"/>
        <v>147870.36373673999</v>
      </c>
      <c r="AO10" s="85">
        <f t="shared" si="4"/>
        <v>2.4950235267086827</v>
      </c>
      <c r="AP10" s="92">
        <f t="shared" si="5"/>
        <v>6.0553039660747663</v>
      </c>
      <c r="AQ10" s="85">
        <f>VLOOKUP($C10,Hoja3!$C$5:$W$202,21,FALSE)</f>
        <v>1.2709999999999999</v>
      </c>
      <c r="AR10" s="94">
        <f t="shared" si="6"/>
        <v>75327.238519999984</v>
      </c>
      <c r="AS10" s="92">
        <f t="shared" si="7"/>
        <v>11.886802404979496</v>
      </c>
      <c r="AT10" s="85">
        <f>VLOOKUP($C10,Hoja3!$C$5:$AB$202,26,FALSE)</f>
        <v>5.556</v>
      </c>
      <c r="AU10" s="94">
        <f t="shared" si="8"/>
        <v>329282.56271999999</v>
      </c>
      <c r="AV10" s="92">
        <f t="shared" si="9"/>
        <v>2.7192451146020407</v>
      </c>
      <c r="AX10" s="86">
        <f t="shared" si="10"/>
        <v>552480.16497674002</v>
      </c>
      <c r="AY10" s="92">
        <f t="shared" si="11"/>
        <v>1.6206916677953447</v>
      </c>
    </row>
    <row r="11" spans="1:51" x14ac:dyDescent="0.25">
      <c r="A11">
        <v>40</v>
      </c>
      <c r="B11" t="s">
        <v>23</v>
      </c>
      <c r="C11" t="s">
        <v>25</v>
      </c>
      <c r="D11" t="s">
        <v>702</v>
      </c>
      <c r="E11">
        <v>250</v>
      </c>
      <c r="F11" t="s">
        <v>668</v>
      </c>
      <c r="G11" s="5">
        <v>210.91</v>
      </c>
      <c r="H11" s="5">
        <v>0.2</v>
      </c>
      <c r="I11" s="6">
        <v>0.71</v>
      </c>
      <c r="J11" s="5">
        <v>4.51</v>
      </c>
      <c r="K11" s="7">
        <v>2.15</v>
      </c>
      <c r="L11" s="5">
        <v>885.12549999999999</v>
      </c>
      <c r="M11" s="6">
        <v>0.23</v>
      </c>
      <c r="N11" s="5">
        <v>0</v>
      </c>
      <c r="O11" s="6">
        <v>0</v>
      </c>
      <c r="P11" s="5">
        <v>678.62549999999999</v>
      </c>
      <c r="Q11" s="7">
        <v>0.66</v>
      </c>
      <c r="R11" s="5">
        <v>554.71870000000001</v>
      </c>
      <c r="S11" s="7">
        <v>0.81</v>
      </c>
      <c r="T11" s="9">
        <v>45</v>
      </c>
      <c r="U11" s="9">
        <v>46</v>
      </c>
      <c r="V11" s="9">
        <v>28</v>
      </c>
      <c r="W11" s="9">
        <v>55</v>
      </c>
      <c r="X11" s="9">
        <v>40</v>
      </c>
      <c r="Y11" s="9">
        <v>32</v>
      </c>
      <c r="Z11" s="9" t="s">
        <v>24</v>
      </c>
      <c r="AA11" s="9">
        <v>11</v>
      </c>
      <c r="AB11" s="9">
        <v>11</v>
      </c>
      <c r="AC11" s="9">
        <v>10</v>
      </c>
      <c r="AD11" s="9">
        <v>21</v>
      </c>
      <c r="AE11" s="9">
        <v>11</v>
      </c>
      <c r="AF11" s="9">
        <v>8</v>
      </c>
      <c r="AJ11" s="85">
        <f>VLOOKUP($C11,Hoja3!$C$5:$U$202,18,FALSE)</f>
        <v>8.2490000000000006</v>
      </c>
      <c r="AK11" s="94">
        <f t="shared" si="1"/>
        <v>55.979817495000006</v>
      </c>
      <c r="AL11" s="92">
        <f t="shared" si="2"/>
        <v>0.35727161850405026</v>
      </c>
      <c r="AM11" t="s">
        <v>478</v>
      </c>
      <c r="AN11">
        <f t="shared" si="3"/>
        <v>0</v>
      </c>
      <c r="AO11" s="85">
        <f t="shared" si="4"/>
        <v>0</v>
      </c>
      <c r="AP11" s="92" t="str">
        <f t="shared" si="5"/>
        <v/>
      </c>
      <c r="AQ11" s="85">
        <f>VLOOKUP($C11,Hoja3!$C$5:$W$202,21,FALSE)</f>
        <v>6.95</v>
      </c>
      <c r="AR11" s="94">
        <f t="shared" si="6"/>
        <v>47.164472249999996</v>
      </c>
      <c r="AS11" s="92">
        <f t="shared" si="7"/>
        <v>0.42404799727192966</v>
      </c>
      <c r="AT11" s="85">
        <f>VLOOKUP($C11,Hoja3!$C$5:$AB$202,26,FALSE)</f>
        <v>1.2989999999999999</v>
      </c>
      <c r="AU11" s="94">
        <f t="shared" si="8"/>
        <v>8.8153452449999996</v>
      </c>
      <c r="AV11" s="92">
        <f t="shared" si="9"/>
        <v>2.2687710400615173</v>
      </c>
      <c r="AX11" s="86">
        <f t="shared" si="10"/>
        <v>55.979817494999992</v>
      </c>
      <c r="AY11" s="92">
        <f t="shared" si="11"/>
        <v>0.35727161850405031</v>
      </c>
    </row>
    <row r="12" spans="1:51" x14ac:dyDescent="0.25">
      <c r="A12">
        <v>50</v>
      </c>
      <c r="B12" t="s">
        <v>23</v>
      </c>
      <c r="C12" t="s">
        <v>46</v>
      </c>
      <c r="D12" t="s">
        <v>703</v>
      </c>
      <c r="E12">
        <v>250</v>
      </c>
      <c r="F12" t="s">
        <v>671</v>
      </c>
      <c r="G12" s="5">
        <v>102.14</v>
      </c>
      <c r="H12" s="5">
        <v>0.2</v>
      </c>
      <c r="I12" s="6">
        <v>1.57</v>
      </c>
      <c r="J12" s="5">
        <v>4.9400000000000004</v>
      </c>
      <c r="K12" s="7">
        <v>4.84</v>
      </c>
      <c r="L12" s="5">
        <v>743.00440000000003</v>
      </c>
      <c r="M12" s="6">
        <v>0.27</v>
      </c>
      <c r="N12" s="5">
        <v>0</v>
      </c>
      <c r="O12" s="6">
        <v>0</v>
      </c>
      <c r="P12" s="5">
        <v>698.75340000000006</v>
      </c>
      <c r="Q12" s="7">
        <v>0.71</v>
      </c>
      <c r="R12" s="5">
        <v>678.42949999999996</v>
      </c>
      <c r="S12" s="7">
        <v>0.73</v>
      </c>
      <c r="T12" s="9">
        <v>36</v>
      </c>
      <c r="U12" s="9">
        <v>38</v>
      </c>
      <c r="V12" s="9">
        <v>27</v>
      </c>
      <c r="W12" s="9">
        <v>54</v>
      </c>
      <c r="X12" s="9">
        <v>37</v>
      </c>
      <c r="Y12" s="9">
        <v>34</v>
      </c>
      <c r="Z12" s="9" t="s">
        <v>24</v>
      </c>
      <c r="AA12" s="9">
        <v>7</v>
      </c>
      <c r="AB12" s="9">
        <v>6</v>
      </c>
      <c r="AC12" s="9">
        <v>9</v>
      </c>
      <c r="AD12" s="9">
        <v>20</v>
      </c>
      <c r="AE12" s="9">
        <v>9</v>
      </c>
      <c r="AF12" s="9">
        <v>9</v>
      </c>
      <c r="AJ12" s="85">
        <f>VLOOKUP($C12,Hoja3!$C$5:$U$202,18,FALSE)</f>
        <v>5.4334828499999999</v>
      </c>
      <c r="AK12" s="94">
        <f t="shared" si="1"/>
        <v>37.966646152791903</v>
      </c>
      <c r="AL12" s="92">
        <f t="shared" si="2"/>
        <v>0.52677815995420207</v>
      </c>
      <c r="AM12" t="s">
        <v>478</v>
      </c>
      <c r="AN12">
        <f t="shared" si="3"/>
        <v>0</v>
      </c>
      <c r="AO12" s="85">
        <f t="shared" si="4"/>
        <v>0</v>
      </c>
      <c r="AP12" s="92" t="str">
        <f t="shared" si="5"/>
        <v/>
      </c>
      <c r="AQ12" s="85">
        <f>VLOOKUP($C12,Hoja3!$C$5:$W$202,21,FALSE)</f>
        <v>4.68</v>
      </c>
      <c r="AR12" s="94">
        <f t="shared" si="6"/>
        <v>32.701659120000002</v>
      </c>
      <c r="AS12" s="92">
        <f t="shared" si="7"/>
        <v>0.61158976450122082</v>
      </c>
      <c r="AT12" s="85">
        <f>VLOOKUP($C12,Hoja3!$C$5:$AB$202,26,FALSE)</f>
        <v>0.75348285000000004</v>
      </c>
      <c r="AU12" s="94">
        <f t="shared" si="8"/>
        <v>5.2649870327919004</v>
      </c>
      <c r="AV12" s="92">
        <f t="shared" si="9"/>
        <v>3.7986798211342347</v>
      </c>
      <c r="AX12" s="86">
        <f t="shared" si="10"/>
        <v>37.966646152791903</v>
      </c>
      <c r="AY12" s="92">
        <f t="shared" si="11"/>
        <v>0.52677815995420196</v>
      </c>
    </row>
    <row r="13" spans="1:51" x14ac:dyDescent="0.25">
      <c r="A13">
        <v>35</v>
      </c>
      <c r="B13" t="s">
        <v>23</v>
      </c>
      <c r="C13" t="s">
        <v>76</v>
      </c>
      <c r="D13" t="s">
        <v>704</v>
      </c>
      <c r="E13">
        <v>250</v>
      </c>
      <c r="F13" t="s">
        <v>560</v>
      </c>
      <c r="G13" s="5">
        <v>170444</v>
      </c>
      <c r="H13" s="5">
        <v>24</v>
      </c>
      <c r="I13" s="6">
        <v>0.14000000000000001</v>
      </c>
      <c r="J13" s="5">
        <v>1187.6400000000001</v>
      </c>
      <c r="K13" s="7">
        <v>0.7</v>
      </c>
      <c r="L13" s="5">
        <v>186087</v>
      </c>
      <c r="M13" s="6">
        <v>0.13</v>
      </c>
      <c r="N13" s="5">
        <v>14053.24</v>
      </c>
      <c r="O13" s="6">
        <v>1.71</v>
      </c>
      <c r="P13" s="5">
        <v>176869.6</v>
      </c>
      <c r="Q13" s="7">
        <v>0.67</v>
      </c>
      <c r="R13" s="5">
        <v>183619.9</v>
      </c>
      <c r="S13" s="7">
        <v>0.65</v>
      </c>
      <c r="T13" s="9">
        <v>61</v>
      </c>
      <c r="U13" s="9">
        <v>59</v>
      </c>
      <c r="V13" s="9">
        <v>33</v>
      </c>
      <c r="W13" s="9">
        <v>23</v>
      </c>
      <c r="X13" s="9">
        <v>39</v>
      </c>
      <c r="Y13" s="9">
        <v>36</v>
      </c>
      <c r="Z13" s="9" t="s">
        <v>24</v>
      </c>
      <c r="AA13" s="9">
        <v>19</v>
      </c>
      <c r="AB13" s="9">
        <v>17</v>
      </c>
      <c r="AC13" s="9">
        <v>12</v>
      </c>
      <c r="AD13" s="9">
        <v>9</v>
      </c>
      <c r="AE13" s="9">
        <v>10</v>
      </c>
      <c r="AF13" s="9">
        <v>10</v>
      </c>
      <c r="AJ13" s="85">
        <f>VLOOKUP($C13,Hoja3!$C$5:$U$202,18,FALSE)</f>
        <v>1.6800000000000002</v>
      </c>
      <c r="AK13" s="94">
        <f t="shared" si="1"/>
        <v>2971.4092800000003</v>
      </c>
      <c r="AL13" s="92">
        <f t="shared" si="2"/>
        <v>0.80769755151333444</v>
      </c>
      <c r="AM13">
        <v>3447004027.1830101</v>
      </c>
      <c r="AN13">
        <f t="shared" si="3"/>
        <v>3447.0040271830103</v>
      </c>
      <c r="AO13" s="85">
        <f t="shared" si="4"/>
        <v>1.9488956989686246</v>
      </c>
      <c r="AP13" s="92">
        <f t="shared" si="5"/>
        <v>0.69625680187015859</v>
      </c>
      <c r="AQ13" s="85">
        <f>VLOOKUP($C13,Hoja3!$C$5:$W$202,21,FALSE)</f>
        <v>0.38</v>
      </c>
      <c r="AR13" s="94">
        <f t="shared" si="6"/>
        <v>672.10448000000008</v>
      </c>
      <c r="AS13" s="92">
        <f t="shared" si="7"/>
        <v>3.5708733856378996</v>
      </c>
      <c r="AT13" s="85">
        <f>VLOOKUP($C13,Hoja3!$C$5:$AB$202,26,FALSE)</f>
        <v>1.3</v>
      </c>
      <c r="AU13" s="94">
        <f t="shared" si="8"/>
        <v>2299.3047999999999</v>
      </c>
      <c r="AV13" s="92">
        <f t="shared" si="9"/>
        <v>1.0437937588787707</v>
      </c>
      <c r="AX13" s="86">
        <f t="shared" si="10"/>
        <v>6418.4133071830101</v>
      </c>
      <c r="AY13" s="92">
        <f t="shared" si="11"/>
        <v>0.37392419047151398</v>
      </c>
    </row>
    <row r="14" spans="1:51" x14ac:dyDescent="0.25">
      <c r="A14">
        <v>51</v>
      </c>
      <c r="B14" t="s">
        <v>23</v>
      </c>
      <c r="C14" t="s">
        <v>104</v>
      </c>
      <c r="D14" t="s">
        <v>705</v>
      </c>
      <c r="E14">
        <v>250</v>
      </c>
      <c r="F14" t="s">
        <v>573</v>
      </c>
      <c r="G14" s="5">
        <v>115441</v>
      </c>
      <c r="H14" s="5">
        <v>22.6</v>
      </c>
      <c r="I14" s="6">
        <v>0.2</v>
      </c>
      <c r="J14" s="5">
        <v>587.38</v>
      </c>
      <c r="K14" s="7">
        <v>0.51</v>
      </c>
      <c r="L14" s="5">
        <v>117362.6</v>
      </c>
      <c r="M14" s="6">
        <v>0.19</v>
      </c>
      <c r="N14" s="5">
        <v>6947.4870000000001</v>
      </c>
      <c r="O14" s="6">
        <v>3.25</v>
      </c>
      <c r="P14" s="5">
        <v>106426.8</v>
      </c>
      <c r="Q14" s="7">
        <v>0.55000000000000004</v>
      </c>
      <c r="R14" s="5">
        <v>102007.9</v>
      </c>
      <c r="S14" s="7">
        <v>0.57999999999999996</v>
      </c>
      <c r="T14" s="9">
        <v>57</v>
      </c>
      <c r="U14" s="9">
        <v>63</v>
      </c>
      <c r="V14" s="9">
        <v>32</v>
      </c>
      <c r="W14" s="9">
        <v>21</v>
      </c>
      <c r="X14" s="9">
        <v>41</v>
      </c>
      <c r="Y14" s="9">
        <v>37</v>
      </c>
      <c r="Z14" s="9" t="s">
        <v>24</v>
      </c>
      <c r="AA14" s="9">
        <v>17</v>
      </c>
      <c r="AB14" s="9">
        <v>19</v>
      </c>
      <c r="AC14" s="9">
        <v>11</v>
      </c>
      <c r="AD14" s="9">
        <v>8</v>
      </c>
      <c r="AE14" s="9">
        <v>12</v>
      </c>
      <c r="AF14" s="9">
        <v>11</v>
      </c>
      <c r="AJ14" s="85">
        <f>VLOOKUP($C14,Hoja3!$C$5:$U$202,18,FALSE)</f>
        <v>6.2770000000000001</v>
      </c>
      <c r="AK14" s="94">
        <f t="shared" si="1"/>
        <v>6680.4102360000006</v>
      </c>
      <c r="AL14" s="92">
        <f t="shared" si="2"/>
        <v>0.33830257726106511</v>
      </c>
      <c r="AM14" t="s">
        <v>478</v>
      </c>
      <c r="AN14">
        <f t="shared" si="3"/>
        <v>0</v>
      </c>
      <c r="AO14" s="85">
        <f t="shared" si="4"/>
        <v>0</v>
      </c>
      <c r="AP14" s="92" t="str">
        <f t="shared" si="5"/>
        <v/>
      </c>
      <c r="AQ14" s="85">
        <f>VLOOKUP($C14,Hoja3!$C$5:$W$202,21,FALSE)</f>
        <v>2.5369999999999999</v>
      </c>
      <c r="AR14" s="94">
        <f t="shared" si="6"/>
        <v>2700.047916</v>
      </c>
      <c r="AS14" s="92">
        <f t="shared" si="7"/>
        <v>0.83702218268336837</v>
      </c>
      <c r="AT14" s="85">
        <f>VLOOKUP($C14,Hoja3!$C$5:$AB$202,26,FALSE)</f>
        <v>3.74</v>
      </c>
      <c r="AU14" s="94">
        <f t="shared" si="8"/>
        <v>3980.3623200000002</v>
      </c>
      <c r="AV14" s="92">
        <f t="shared" si="9"/>
        <v>0.56778750734430627</v>
      </c>
      <c r="AX14" s="86">
        <f t="shared" si="10"/>
        <v>6680.4102359999997</v>
      </c>
      <c r="AY14" s="92">
        <f t="shared" si="11"/>
        <v>0.33830257726106511</v>
      </c>
    </row>
    <row r="15" spans="1:51" x14ac:dyDescent="0.25">
      <c r="A15">
        <v>15</v>
      </c>
      <c r="B15" t="s">
        <v>23</v>
      </c>
      <c r="C15" t="s">
        <v>98</v>
      </c>
      <c r="D15" t="s">
        <v>706</v>
      </c>
      <c r="E15">
        <v>250</v>
      </c>
      <c r="F15" t="s">
        <v>537</v>
      </c>
      <c r="G15" s="5">
        <v>1429881</v>
      </c>
      <c r="H15" s="5">
        <v>229.9</v>
      </c>
      <c r="I15" s="6">
        <v>0.16</v>
      </c>
      <c r="J15" s="5">
        <v>9530.74</v>
      </c>
      <c r="K15" s="7">
        <v>0.67</v>
      </c>
      <c r="L15" s="5">
        <v>1783129</v>
      </c>
      <c r="M15" s="6">
        <v>0.13</v>
      </c>
      <c r="N15" s="5">
        <v>198830.1</v>
      </c>
      <c r="O15" s="6">
        <v>1.1599999999999999</v>
      </c>
      <c r="P15" s="5">
        <v>1727111</v>
      </c>
      <c r="Q15" s="7">
        <v>0.55000000000000004</v>
      </c>
      <c r="R15" s="5">
        <v>1712645</v>
      </c>
      <c r="S15" s="7">
        <v>0.56000000000000005</v>
      </c>
      <c r="T15" s="9">
        <v>58</v>
      </c>
      <c r="U15" s="9">
        <v>60</v>
      </c>
      <c r="V15" s="9">
        <v>34</v>
      </c>
      <c r="W15" s="9">
        <v>26</v>
      </c>
      <c r="X15" s="9">
        <v>42</v>
      </c>
      <c r="Y15" s="9">
        <v>38</v>
      </c>
      <c r="Z15" s="9" t="s">
        <v>24</v>
      </c>
      <c r="AA15" s="9">
        <v>18</v>
      </c>
      <c r="AB15" s="9">
        <v>18</v>
      </c>
      <c r="AC15" s="9">
        <v>13</v>
      </c>
      <c r="AD15" s="9">
        <v>10</v>
      </c>
      <c r="AE15" s="9">
        <v>13</v>
      </c>
      <c r="AF15" s="9">
        <v>12</v>
      </c>
      <c r="AJ15" s="85">
        <f>VLOOKUP($C15,Hoja3!$C$5:$U$202,18,FALSE)</f>
        <v>2.387485420316207</v>
      </c>
      <c r="AK15" s="94">
        <f t="shared" si="1"/>
        <v>41234.523317677449</v>
      </c>
      <c r="AL15" s="92">
        <f t="shared" si="2"/>
        <v>0.55754251899267304</v>
      </c>
      <c r="AM15">
        <v>56617787246.949097</v>
      </c>
      <c r="AN15">
        <f t="shared" si="3"/>
        <v>56617.787246949098</v>
      </c>
      <c r="AO15" s="85">
        <f t="shared" si="4"/>
        <v>3.2781788343047493</v>
      </c>
      <c r="AP15" s="92">
        <f t="shared" si="5"/>
        <v>0.40605613744183972</v>
      </c>
      <c r="AQ15" s="85">
        <f>VLOOKUP($C15,Hoja3!$C$5:$W$202,21,FALSE)</f>
        <v>0.96341685699713953</v>
      </c>
      <c r="AR15" s="94">
        <f t="shared" si="6"/>
        <v>16639.278513051868</v>
      </c>
      <c r="AS15" s="92">
        <f t="shared" si="7"/>
        <v>1.3816704842079914</v>
      </c>
      <c r="AT15" s="85">
        <f>VLOOKUP($C15,Hoja3!$C$5:$AB$202,26,FALSE)</f>
        <v>1.4240685633190675</v>
      </c>
      <c r="AU15" s="94">
        <f t="shared" si="8"/>
        <v>24595.244804625581</v>
      </c>
      <c r="AV15" s="92">
        <f t="shared" si="9"/>
        <v>0.93473353010401072</v>
      </c>
      <c r="AX15" s="86">
        <f t="shared" si="10"/>
        <v>97852.310564626532</v>
      </c>
      <c r="AY15" s="92">
        <f t="shared" si="11"/>
        <v>0.23494590845472432</v>
      </c>
    </row>
    <row r="16" spans="1:51" x14ac:dyDescent="0.25">
      <c r="A16">
        <v>41</v>
      </c>
      <c r="B16" t="s">
        <v>23</v>
      </c>
      <c r="C16" t="s">
        <v>108</v>
      </c>
      <c r="D16" t="s">
        <v>707</v>
      </c>
      <c r="E16">
        <v>250</v>
      </c>
      <c r="F16" t="s">
        <v>565</v>
      </c>
      <c r="G16" s="5">
        <v>49967</v>
      </c>
      <c r="H16" s="5">
        <v>4.7</v>
      </c>
      <c r="I16" s="6">
        <v>0.09</v>
      </c>
      <c r="J16" s="5">
        <v>171.52</v>
      </c>
      <c r="K16" s="7">
        <v>0.34</v>
      </c>
      <c r="L16" s="5">
        <v>54078.52</v>
      </c>
      <c r="M16" s="6">
        <v>0.09</v>
      </c>
      <c r="N16" s="5">
        <v>7718.1139999999996</v>
      </c>
      <c r="O16" s="6">
        <v>0.61</v>
      </c>
      <c r="P16" s="5">
        <v>49551.75</v>
      </c>
      <c r="Q16" s="7">
        <v>0.35</v>
      </c>
      <c r="R16" s="5">
        <v>48916.19</v>
      </c>
      <c r="S16" s="7">
        <v>0.35</v>
      </c>
      <c r="T16" s="9">
        <v>65</v>
      </c>
      <c r="U16" s="9">
        <v>68</v>
      </c>
      <c r="V16" s="9">
        <v>35</v>
      </c>
      <c r="W16" s="9">
        <v>30</v>
      </c>
      <c r="X16" s="9">
        <v>44</v>
      </c>
      <c r="Y16" s="9">
        <v>40</v>
      </c>
      <c r="Z16" s="9" t="s">
        <v>24</v>
      </c>
      <c r="AA16" s="9">
        <v>21</v>
      </c>
      <c r="AB16" s="9">
        <v>23</v>
      </c>
      <c r="AC16" s="9">
        <v>14</v>
      </c>
      <c r="AD16" s="9">
        <v>13</v>
      </c>
      <c r="AE16" s="9">
        <v>14</v>
      </c>
      <c r="AF16" s="9">
        <v>13</v>
      </c>
      <c r="AJ16" s="85">
        <f>VLOOKUP($C16,Hoja3!$C$5:$U$202,18,FALSE)</f>
        <v>3</v>
      </c>
      <c r="AK16" s="94">
        <f t="shared" si="1"/>
        <v>1486.5525</v>
      </c>
      <c r="AL16" s="92">
        <f t="shared" si="2"/>
        <v>0.31616777745824654</v>
      </c>
      <c r="AM16" t="s">
        <v>478</v>
      </c>
      <c r="AN16">
        <f t="shared" si="3"/>
        <v>0</v>
      </c>
      <c r="AO16" s="85">
        <f t="shared" si="4"/>
        <v>0</v>
      </c>
      <c r="AP16" s="92" t="str">
        <f t="shared" si="5"/>
        <v/>
      </c>
      <c r="AQ16" s="85">
        <f>VLOOKUP($C16,Hoja3!$C$5:$W$202,21,FALSE)</f>
        <v>1.306</v>
      </c>
      <c r="AR16" s="94">
        <f t="shared" si="6"/>
        <v>647.14585499999998</v>
      </c>
      <c r="AS16" s="92">
        <f t="shared" si="7"/>
        <v>0.72626595128234273</v>
      </c>
      <c r="AT16" s="85">
        <f>VLOOKUP($C16,Hoja3!$C$5:$AB$202,26,FALSE)</f>
        <v>1.694</v>
      </c>
      <c r="AU16" s="94">
        <f t="shared" si="8"/>
        <v>839.40664500000003</v>
      </c>
      <c r="AV16" s="92">
        <f t="shared" si="9"/>
        <v>0.55991932253526533</v>
      </c>
      <c r="AX16" s="86">
        <f t="shared" si="10"/>
        <v>1486.5525</v>
      </c>
      <c r="AY16" s="92">
        <f t="shared" si="11"/>
        <v>0.31616777745824654</v>
      </c>
    </row>
    <row r="17" spans="1:51" x14ac:dyDescent="0.25">
      <c r="A17">
        <v>16</v>
      </c>
      <c r="B17" t="s">
        <v>23</v>
      </c>
      <c r="C17" t="s">
        <v>84</v>
      </c>
      <c r="D17" t="s">
        <v>708</v>
      </c>
      <c r="E17">
        <v>250</v>
      </c>
      <c r="F17" t="s">
        <v>538</v>
      </c>
      <c r="G17" s="5">
        <v>575183</v>
      </c>
      <c r="H17" s="5">
        <v>40.9</v>
      </c>
      <c r="I17" s="6">
        <v>7.0000000000000007E-2</v>
      </c>
      <c r="J17" s="5">
        <v>2059.58</v>
      </c>
      <c r="K17" s="7">
        <v>0.36</v>
      </c>
      <c r="L17" s="5">
        <v>695009.4</v>
      </c>
      <c r="M17" s="6">
        <v>0.06</v>
      </c>
      <c r="N17" s="5">
        <v>64014.720000000001</v>
      </c>
      <c r="O17" s="6">
        <v>0.64</v>
      </c>
      <c r="P17" s="5">
        <v>706558.2</v>
      </c>
      <c r="Q17" s="7">
        <v>0.28999999999999998</v>
      </c>
      <c r="R17" s="5">
        <v>686633.3</v>
      </c>
      <c r="S17" s="7">
        <v>0.3</v>
      </c>
      <c r="T17" s="9">
        <v>69</v>
      </c>
      <c r="U17" s="9">
        <v>66</v>
      </c>
      <c r="V17" s="9">
        <v>38</v>
      </c>
      <c r="W17" s="9">
        <v>29</v>
      </c>
      <c r="X17" s="9">
        <v>46</v>
      </c>
      <c r="Y17" s="9">
        <v>42</v>
      </c>
      <c r="Z17" s="9" t="s">
        <v>24</v>
      </c>
      <c r="AA17" s="9">
        <v>23</v>
      </c>
      <c r="AB17" s="9">
        <v>21</v>
      </c>
      <c r="AC17" s="9">
        <v>16</v>
      </c>
      <c r="AD17" s="9">
        <v>12</v>
      </c>
      <c r="AE17" s="9">
        <v>15</v>
      </c>
      <c r="AF17" s="9">
        <v>14</v>
      </c>
      <c r="AJ17" s="85">
        <f>VLOOKUP($C17,Hoja3!$C$5:$U$202,18,FALSE)</f>
        <v>2.6269999999999998</v>
      </c>
      <c r="AK17" s="94">
        <f t="shared" si="1"/>
        <v>18561.283913999996</v>
      </c>
      <c r="AL17" s="92">
        <f t="shared" si="2"/>
        <v>0.22035113621181587</v>
      </c>
      <c r="AM17">
        <v>21085890099.573399</v>
      </c>
      <c r="AN17">
        <f t="shared" si="3"/>
        <v>21085.8900995734</v>
      </c>
      <c r="AO17" s="85">
        <f t="shared" si="4"/>
        <v>2.9843104360792081</v>
      </c>
      <c r="AP17" s="92">
        <f t="shared" si="5"/>
        <v>0.19396857238114631</v>
      </c>
      <c r="AQ17" s="85">
        <f>VLOOKUP($C17,Hoja3!$C$5:$W$202,21,FALSE)</f>
        <v>1.0269999999999999</v>
      </c>
      <c r="AR17" s="94">
        <f t="shared" si="6"/>
        <v>7256.3527139999987</v>
      </c>
      <c r="AS17" s="92">
        <f t="shared" si="7"/>
        <v>0.56364404559731274</v>
      </c>
      <c r="AT17" s="85">
        <f>VLOOKUP($C17,Hoja3!$C$5:$AB$202,26,FALSE)</f>
        <v>1.6</v>
      </c>
      <c r="AU17" s="94">
        <f t="shared" si="8"/>
        <v>11304.931199999999</v>
      </c>
      <c r="AV17" s="92">
        <f t="shared" si="9"/>
        <v>0.36178902176777511</v>
      </c>
      <c r="AX17" s="86">
        <f t="shared" si="10"/>
        <v>39647.1740135734</v>
      </c>
      <c r="AY17" s="92">
        <f t="shared" si="11"/>
        <v>0.10315993766919601</v>
      </c>
    </row>
    <row r="18" spans="1:51" x14ac:dyDescent="0.25">
      <c r="A18">
        <v>26</v>
      </c>
      <c r="B18" t="s">
        <v>23</v>
      </c>
      <c r="C18" t="s">
        <v>100</v>
      </c>
      <c r="D18" t="s">
        <v>709</v>
      </c>
      <c r="E18">
        <v>250</v>
      </c>
      <c r="F18" t="s">
        <v>550</v>
      </c>
      <c r="G18" s="5">
        <v>2321.94</v>
      </c>
      <c r="H18" s="5">
        <v>0.6</v>
      </c>
      <c r="I18" s="6">
        <v>0.25</v>
      </c>
      <c r="J18" s="5">
        <v>17.920000000000002</v>
      </c>
      <c r="K18" s="7">
        <v>0.77</v>
      </c>
      <c r="L18" s="5">
        <v>7629.098</v>
      </c>
      <c r="M18" s="6">
        <v>0.08</v>
      </c>
      <c r="N18" s="5">
        <v>671.72329999999999</v>
      </c>
      <c r="O18" s="6">
        <v>0.89</v>
      </c>
      <c r="P18" s="5">
        <v>7296.3609999999999</v>
      </c>
      <c r="Q18" s="7">
        <v>0.25</v>
      </c>
      <c r="R18" s="5">
        <v>6978.47</v>
      </c>
      <c r="S18" s="7">
        <v>0.26</v>
      </c>
      <c r="T18" s="9">
        <v>54</v>
      </c>
      <c r="U18" s="9">
        <v>53</v>
      </c>
      <c r="V18" s="9">
        <v>36</v>
      </c>
      <c r="W18" s="9">
        <v>28</v>
      </c>
      <c r="X18" s="9">
        <v>48</v>
      </c>
      <c r="Y18" s="9">
        <v>44</v>
      </c>
      <c r="Z18" s="9" t="s">
        <v>24</v>
      </c>
      <c r="AA18" s="9">
        <v>16</v>
      </c>
      <c r="AB18" s="9">
        <v>15</v>
      </c>
      <c r="AC18" s="9">
        <v>15</v>
      </c>
      <c r="AD18" s="9">
        <v>11</v>
      </c>
      <c r="AE18" s="9">
        <v>16</v>
      </c>
      <c r="AF18" s="9">
        <v>15</v>
      </c>
      <c r="AJ18" s="85">
        <f>VLOOKUP($C18,Hoja3!$C$5:$U$202,18,FALSE)</f>
        <v>1.74</v>
      </c>
      <c r="AK18" s="94">
        <f t="shared" si="1"/>
        <v>126.95668139999999</v>
      </c>
      <c r="AL18" s="92">
        <f t="shared" si="2"/>
        <v>0.47260214538027456</v>
      </c>
      <c r="AM18">
        <v>92565388.481062904</v>
      </c>
      <c r="AN18">
        <f t="shared" si="3"/>
        <v>92.565388481062911</v>
      </c>
      <c r="AO18" s="85">
        <f t="shared" si="4"/>
        <v>1.2686514343391577</v>
      </c>
      <c r="AP18" s="92">
        <f t="shared" si="5"/>
        <v>0.64819044120659453</v>
      </c>
      <c r="AQ18" s="85">
        <f>VLOOKUP($C18,Hoja3!$C$5:$W$202,21,FALSE)</f>
        <v>1.218</v>
      </c>
      <c r="AR18" s="94">
        <f t="shared" si="6"/>
        <v>88.869676980000008</v>
      </c>
      <c r="AS18" s="92">
        <f t="shared" si="7"/>
        <v>0.67514592197182077</v>
      </c>
      <c r="AT18" s="85">
        <f>VLOOKUP($C18,Hoja3!$C$5:$AB$202,26,FALSE)</f>
        <v>0.52200000000000002</v>
      </c>
      <c r="AU18" s="94">
        <f t="shared" si="8"/>
        <v>38.08700442</v>
      </c>
      <c r="AV18" s="92">
        <f t="shared" si="9"/>
        <v>1.5753404846009151</v>
      </c>
      <c r="AX18" s="86">
        <f t="shared" si="10"/>
        <v>219.52206988106292</v>
      </c>
      <c r="AY18" s="92">
        <f t="shared" si="11"/>
        <v>0.2733210379826867</v>
      </c>
    </row>
    <row r="19" spans="1:51" x14ac:dyDescent="0.25">
      <c r="A19">
        <v>6</v>
      </c>
      <c r="B19" t="s">
        <v>23</v>
      </c>
      <c r="C19" t="s">
        <v>36</v>
      </c>
      <c r="D19" t="s">
        <v>710</v>
      </c>
      <c r="E19">
        <v>250</v>
      </c>
      <c r="F19" t="s">
        <v>532</v>
      </c>
      <c r="G19" s="5">
        <v>1167</v>
      </c>
      <c r="H19" s="5">
        <v>0</v>
      </c>
      <c r="I19" s="6">
        <v>0.03</v>
      </c>
      <c r="J19" s="5">
        <v>3.04</v>
      </c>
      <c r="K19" s="7">
        <v>0.26</v>
      </c>
      <c r="L19" s="5">
        <v>0</v>
      </c>
      <c r="M19" s="6">
        <v>0</v>
      </c>
      <c r="N19" s="5">
        <v>0</v>
      </c>
      <c r="O19" s="6">
        <v>0</v>
      </c>
      <c r="P19" s="5">
        <v>1516.078</v>
      </c>
      <c r="Q19" s="7">
        <v>0.2</v>
      </c>
      <c r="R19" s="5">
        <v>1419.662</v>
      </c>
      <c r="S19" s="7">
        <v>0.21</v>
      </c>
      <c r="T19" s="9">
        <v>76</v>
      </c>
      <c r="U19" s="9">
        <v>71</v>
      </c>
      <c r="V19" s="9">
        <v>70</v>
      </c>
      <c r="W19" s="9">
        <v>74</v>
      </c>
      <c r="X19" s="9">
        <v>50</v>
      </c>
      <c r="Y19" s="9">
        <v>45</v>
      </c>
      <c r="Z19" s="9" t="s">
        <v>24</v>
      </c>
      <c r="AA19" s="9">
        <v>26</v>
      </c>
      <c r="AB19" s="9">
        <v>25</v>
      </c>
      <c r="AC19" s="9">
        <v>26</v>
      </c>
      <c r="AD19" s="9">
        <v>26</v>
      </c>
      <c r="AE19" s="9">
        <v>17</v>
      </c>
      <c r="AF19" s="9">
        <v>16</v>
      </c>
      <c r="AJ19" s="85">
        <f>VLOOKUP($C19,Hoja3!$C$5:$U$202,18,FALSE)</f>
        <v>5.1989999999999998</v>
      </c>
      <c r="AK19" s="94">
        <f t="shared" si="1"/>
        <v>78.820895219999997</v>
      </c>
      <c r="AL19" s="92">
        <f t="shared" si="2"/>
        <v>0</v>
      </c>
      <c r="AM19">
        <v>56478978.893578097</v>
      </c>
      <c r="AN19">
        <f t="shared" si="3"/>
        <v>56.478978893578095</v>
      </c>
      <c r="AO19" s="85">
        <f t="shared" si="4"/>
        <v>3.7253346393508839</v>
      </c>
      <c r="AP19" s="92">
        <f t="shared" si="5"/>
        <v>0</v>
      </c>
      <c r="AQ19" s="85">
        <f>VLOOKUP($C19,Hoja3!$C$5:$W$202,21,FALSE)</f>
        <v>3.03</v>
      </c>
      <c r="AR19" s="94">
        <f t="shared" si="6"/>
        <v>45.937163400000003</v>
      </c>
      <c r="AS19" s="92">
        <f t="shared" si="7"/>
        <v>0</v>
      </c>
      <c r="AT19" s="85">
        <f>VLOOKUP($C19,Hoja3!$C$5:$AB$202,26,FALSE)</f>
        <v>2.169</v>
      </c>
      <c r="AU19" s="94">
        <f t="shared" si="8"/>
        <v>32.883731820000001</v>
      </c>
      <c r="AV19" s="92">
        <f t="shared" si="9"/>
        <v>0</v>
      </c>
      <c r="AX19" s="86">
        <f t="shared" si="10"/>
        <v>135.29987411357811</v>
      </c>
      <c r="AY19" s="92">
        <f t="shared" si="11"/>
        <v>0</v>
      </c>
    </row>
    <row r="20" spans="1:51" x14ac:dyDescent="0.25">
      <c r="A20">
        <v>8</v>
      </c>
      <c r="B20" t="s">
        <v>23</v>
      </c>
      <c r="C20" t="s">
        <v>106</v>
      </c>
      <c r="D20" t="s">
        <v>711</v>
      </c>
      <c r="E20">
        <v>250</v>
      </c>
      <c r="F20" t="s">
        <v>533</v>
      </c>
      <c r="G20" s="5">
        <v>4335</v>
      </c>
      <c r="H20" s="5">
        <v>0.4</v>
      </c>
      <c r="I20" s="6">
        <v>0.08</v>
      </c>
      <c r="J20" s="5">
        <v>15.29</v>
      </c>
      <c r="K20" s="7">
        <v>0.35</v>
      </c>
      <c r="L20" s="5">
        <v>11853.64</v>
      </c>
      <c r="M20" s="6">
        <v>0.03</v>
      </c>
      <c r="N20" s="5">
        <v>713.28610000000003</v>
      </c>
      <c r="O20" s="6">
        <v>0.56000000000000005</v>
      </c>
      <c r="P20" s="5">
        <v>11242.27</v>
      </c>
      <c r="Q20" s="7">
        <v>0.14000000000000001</v>
      </c>
      <c r="R20" s="5">
        <v>10663.8</v>
      </c>
      <c r="S20" s="7">
        <v>0.14000000000000001</v>
      </c>
      <c r="T20" s="9">
        <v>67</v>
      </c>
      <c r="U20" s="9">
        <v>67</v>
      </c>
      <c r="V20" s="9">
        <v>41</v>
      </c>
      <c r="W20" s="9">
        <v>32</v>
      </c>
      <c r="X20" s="9">
        <v>53</v>
      </c>
      <c r="Y20" s="9">
        <v>49</v>
      </c>
      <c r="Z20" s="9" t="s">
        <v>24</v>
      </c>
      <c r="AA20" s="9">
        <v>22</v>
      </c>
      <c r="AB20" s="9">
        <v>22</v>
      </c>
      <c r="AC20" s="9">
        <v>17</v>
      </c>
      <c r="AD20" s="9">
        <v>14</v>
      </c>
      <c r="AE20" s="9">
        <v>18</v>
      </c>
      <c r="AF20" s="9">
        <v>17</v>
      </c>
      <c r="AJ20" s="85">
        <f>VLOOKUP($C20,Hoja3!$C$5:$U$202,18,FALSE)</f>
        <v>2.2307669630777109</v>
      </c>
      <c r="AK20" s="94">
        <f t="shared" si="1"/>
        <v>250.78884505999656</v>
      </c>
      <c r="AL20" s="92">
        <f t="shared" si="2"/>
        <v>0.15949672717871782</v>
      </c>
      <c r="AM20">
        <v>217824253.19523901</v>
      </c>
      <c r="AN20">
        <f t="shared" si="3"/>
        <v>217.82425319523901</v>
      </c>
      <c r="AO20" s="85">
        <f t="shared" si="4"/>
        <v>1.9375468939568166</v>
      </c>
      <c r="AP20" s="92">
        <f t="shared" si="5"/>
        <v>0.18363428044969551</v>
      </c>
      <c r="AQ20" s="85">
        <f>VLOOKUP($C20,Hoja3!$C$5:$W$202,21,FALSE)</f>
        <v>1.4455593668273419</v>
      </c>
      <c r="AR20" s="94">
        <f t="shared" si="6"/>
        <v>162.51368702902022</v>
      </c>
      <c r="AS20" s="92">
        <f t="shared" si="7"/>
        <v>0.24613311488562292</v>
      </c>
      <c r="AT20" s="85">
        <f>VLOOKUP($C20,Hoja3!$C$5:$AB$202,26,FALSE)</f>
        <v>0.78520759625036918</v>
      </c>
      <c r="AU20" s="94">
        <f t="shared" si="8"/>
        <v>88.275158030976385</v>
      </c>
      <c r="AV20" s="92">
        <f t="shared" si="9"/>
        <v>0.45312861389569775</v>
      </c>
      <c r="AX20" s="86">
        <f t="shared" si="10"/>
        <v>468.61309825523563</v>
      </c>
      <c r="AY20" s="92">
        <f t="shared" si="11"/>
        <v>8.5358262816233807E-2</v>
      </c>
    </row>
    <row r="21" spans="1:51" x14ac:dyDescent="0.25">
      <c r="A21">
        <v>29</v>
      </c>
      <c r="B21" t="s">
        <v>23</v>
      </c>
      <c r="C21" t="s">
        <v>90</v>
      </c>
      <c r="D21" t="s">
        <v>712</v>
      </c>
      <c r="E21">
        <v>250</v>
      </c>
      <c r="F21" t="s">
        <v>554</v>
      </c>
      <c r="G21" s="5">
        <v>318727</v>
      </c>
      <c r="H21" s="5">
        <v>6.4</v>
      </c>
      <c r="I21" s="6">
        <v>0.02</v>
      </c>
      <c r="J21" s="5">
        <v>328.08</v>
      </c>
      <c r="K21" s="7">
        <v>0.1</v>
      </c>
      <c r="L21" s="5">
        <v>195443.4</v>
      </c>
      <c r="M21" s="6">
        <v>0.03</v>
      </c>
      <c r="N21" s="5">
        <v>30273.21</v>
      </c>
      <c r="O21" s="6">
        <v>0.21</v>
      </c>
      <c r="P21" s="5">
        <v>237796.9</v>
      </c>
      <c r="Q21" s="7">
        <v>0.14000000000000001</v>
      </c>
      <c r="R21" s="5">
        <v>229565.6</v>
      </c>
      <c r="S21" s="7">
        <v>0.14000000000000001</v>
      </c>
      <c r="T21" s="9">
        <v>78</v>
      </c>
      <c r="U21" s="9">
        <v>78</v>
      </c>
      <c r="V21" s="9">
        <v>45</v>
      </c>
      <c r="W21" s="9">
        <v>36</v>
      </c>
      <c r="X21" s="9">
        <v>54</v>
      </c>
      <c r="Y21" s="9">
        <v>50</v>
      </c>
      <c r="Z21" s="9" t="s">
        <v>24</v>
      </c>
      <c r="AA21" s="9">
        <v>27</v>
      </c>
      <c r="AB21" s="9">
        <v>27</v>
      </c>
      <c r="AC21" s="9">
        <v>19</v>
      </c>
      <c r="AD21" s="9">
        <v>16</v>
      </c>
      <c r="AE21" s="9">
        <v>19</v>
      </c>
      <c r="AF21" s="9">
        <v>18</v>
      </c>
      <c r="AJ21" s="85">
        <f>VLOOKUP($C21,Hoja3!$C$5:$U$202,18,FALSE)</f>
        <v>2.9910000000000001</v>
      </c>
      <c r="AK21" s="94">
        <f t="shared" si="1"/>
        <v>7112.505279</v>
      </c>
      <c r="AL21" s="92">
        <f t="shared" si="2"/>
        <v>8.9982358521353861E-2</v>
      </c>
      <c r="AM21">
        <v>12934515738.157</v>
      </c>
      <c r="AN21">
        <f t="shared" si="3"/>
        <v>12934.515738156999</v>
      </c>
      <c r="AO21" s="85">
        <f t="shared" si="4"/>
        <v>5.4393121769699269</v>
      </c>
      <c r="AP21" s="92">
        <f t="shared" si="5"/>
        <v>4.9480012468653259E-2</v>
      </c>
      <c r="AQ21" s="85">
        <f>VLOOKUP($C21,Hoja3!$C$5:$W$202,21,FALSE)</f>
        <v>1.992</v>
      </c>
      <c r="AR21" s="94">
        <f t="shared" si="6"/>
        <v>4736.914248</v>
      </c>
      <c r="AS21" s="92">
        <f t="shared" si="7"/>
        <v>0.13510905338221357</v>
      </c>
      <c r="AT21" s="85">
        <f>VLOOKUP($C21,Hoja3!$C$5:$AB$202,26,FALSE)</f>
        <v>0.999</v>
      </c>
      <c r="AU21" s="94">
        <f t="shared" si="8"/>
        <v>2375.5910309999999</v>
      </c>
      <c r="AV21" s="92">
        <f t="shared" si="9"/>
        <v>0.26940664097834777</v>
      </c>
      <c r="AX21" s="86">
        <f t="shared" si="10"/>
        <v>20047.021017157</v>
      </c>
      <c r="AY21" s="92">
        <f t="shared" si="11"/>
        <v>3.1924942835759175E-2</v>
      </c>
    </row>
    <row r="22" spans="1:51" x14ac:dyDescent="0.25">
      <c r="A22">
        <v>36</v>
      </c>
      <c r="B22" t="s">
        <v>23</v>
      </c>
      <c r="C22" t="s">
        <v>74</v>
      </c>
      <c r="D22" t="s">
        <v>713</v>
      </c>
      <c r="E22">
        <v>250</v>
      </c>
      <c r="F22" t="s">
        <v>667</v>
      </c>
      <c r="G22" s="5">
        <v>5433.19</v>
      </c>
      <c r="H22" s="5">
        <v>0.3</v>
      </c>
      <c r="I22" s="6">
        <v>0.05</v>
      </c>
      <c r="J22" s="5">
        <v>9.08</v>
      </c>
      <c r="K22" s="7">
        <v>0.17</v>
      </c>
      <c r="L22" s="5">
        <v>9217.348</v>
      </c>
      <c r="M22" s="6">
        <v>0.03</v>
      </c>
      <c r="N22" s="5">
        <v>896.76949999999999</v>
      </c>
      <c r="O22" s="6">
        <v>0.33</v>
      </c>
      <c r="P22" s="5">
        <v>9480.0480000000007</v>
      </c>
      <c r="Q22" s="7">
        <v>0.1</v>
      </c>
      <c r="R22" s="5">
        <v>9262.4699999999993</v>
      </c>
      <c r="S22" s="7">
        <v>0.1</v>
      </c>
      <c r="T22" s="9">
        <v>71</v>
      </c>
      <c r="U22" s="9">
        <v>73</v>
      </c>
      <c r="V22" s="9">
        <v>43</v>
      </c>
      <c r="W22" s="9">
        <v>33</v>
      </c>
      <c r="X22" s="9">
        <v>56</v>
      </c>
      <c r="Y22" s="9">
        <v>52</v>
      </c>
      <c r="Z22" s="9" t="s">
        <v>24</v>
      </c>
      <c r="AA22" s="9">
        <v>25</v>
      </c>
      <c r="AB22" s="9">
        <v>26</v>
      </c>
      <c r="AC22" s="9">
        <v>18</v>
      </c>
      <c r="AD22" s="9">
        <v>15</v>
      </c>
      <c r="AE22" s="9">
        <v>20</v>
      </c>
      <c r="AF22" s="9">
        <v>19</v>
      </c>
      <c r="AJ22" s="85">
        <f>VLOOKUP($C22,Hoja3!$C$5:$U$202,18,FALSE)</f>
        <v>4.3906386157101966</v>
      </c>
      <c r="AK22" s="94">
        <f t="shared" si="1"/>
        <v>416.23464827586218</v>
      </c>
      <c r="AL22" s="92">
        <f t="shared" si="2"/>
        <v>7.2074730261564635E-2</v>
      </c>
      <c r="AM22" t="s">
        <v>478</v>
      </c>
      <c r="AN22">
        <f t="shared" si="3"/>
        <v>0</v>
      </c>
      <c r="AO22" s="85">
        <f t="shared" si="4"/>
        <v>0</v>
      </c>
      <c r="AP22" s="92" t="str">
        <f t="shared" si="5"/>
        <v/>
      </c>
      <c r="AQ22" s="85">
        <f>VLOOKUP($C22,Hoja3!$C$5:$W$202,21,FALSE)</f>
        <v>3.2708826092368986</v>
      </c>
      <c r="AR22" s="94">
        <f t="shared" si="6"/>
        <v>310.08124137931043</v>
      </c>
      <c r="AS22" s="92">
        <f t="shared" si="7"/>
        <v>9.6748838680319124E-2</v>
      </c>
      <c r="AT22" s="85">
        <f>VLOOKUP($C22,Hoja3!$C$5:$AB$202,26,FALSE)</f>
        <v>1.1197560064732979</v>
      </c>
      <c r="AU22" s="94">
        <f t="shared" si="8"/>
        <v>106.15340689655176</v>
      </c>
      <c r="AV22" s="92">
        <f t="shared" si="9"/>
        <v>0.28260986507230512</v>
      </c>
      <c r="AX22" s="86">
        <f t="shared" si="10"/>
        <v>416.23464827586218</v>
      </c>
      <c r="AY22" s="92">
        <f t="shared" si="11"/>
        <v>7.2074730261564648E-2</v>
      </c>
    </row>
    <row r="23" spans="1:51" x14ac:dyDescent="0.25">
      <c r="A23">
        <v>45</v>
      </c>
      <c r="B23" t="s">
        <v>23</v>
      </c>
      <c r="C23" t="s">
        <v>94</v>
      </c>
      <c r="D23" t="s">
        <v>714</v>
      </c>
      <c r="E23">
        <v>250</v>
      </c>
      <c r="F23" t="s">
        <v>569</v>
      </c>
      <c r="G23" s="5">
        <v>394598</v>
      </c>
      <c r="H23" s="5">
        <v>7.3</v>
      </c>
      <c r="I23" s="6">
        <v>0.02</v>
      </c>
      <c r="J23" s="5">
        <v>258.74</v>
      </c>
      <c r="K23" s="7">
        <v>7.0000000000000007E-2</v>
      </c>
      <c r="L23" s="5">
        <v>295071.8</v>
      </c>
      <c r="M23" s="6">
        <v>0.02</v>
      </c>
      <c r="N23" s="5">
        <v>41294.43</v>
      </c>
      <c r="O23" s="6">
        <v>0.18</v>
      </c>
      <c r="P23" s="5">
        <v>318522.3</v>
      </c>
      <c r="Q23" s="7">
        <v>0.08</v>
      </c>
      <c r="R23" s="5">
        <v>304811.5</v>
      </c>
      <c r="S23" s="7">
        <v>0.08</v>
      </c>
      <c r="T23" s="9">
        <v>80</v>
      </c>
      <c r="U23" s="9">
        <v>80</v>
      </c>
      <c r="V23" s="9">
        <v>48</v>
      </c>
      <c r="W23" s="9">
        <v>37</v>
      </c>
      <c r="X23" s="9">
        <v>57</v>
      </c>
      <c r="Y23" s="9">
        <v>53</v>
      </c>
      <c r="Z23" s="9" t="s">
        <v>24</v>
      </c>
      <c r="AA23" s="9">
        <v>28</v>
      </c>
      <c r="AB23" s="9">
        <v>28</v>
      </c>
      <c r="AC23" s="9">
        <v>20</v>
      </c>
      <c r="AD23" s="9">
        <v>17</v>
      </c>
      <c r="AE23" s="9">
        <v>21</v>
      </c>
      <c r="AF23" s="9">
        <v>20</v>
      </c>
      <c r="AJ23" s="85">
        <f>VLOOKUP($C23,Hoja3!$C$5:$U$202,18,FALSE)</f>
        <v>7.2409999999999997</v>
      </c>
      <c r="AK23" s="94">
        <f t="shared" si="1"/>
        <v>23064.199742999997</v>
      </c>
      <c r="AL23" s="92">
        <f t="shared" si="2"/>
        <v>3.165078381796254E-2</v>
      </c>
      <c r="AM23" t="s">
        <v>478</v>
      </c>
      <c r="AN23">
        <f t="shared" si="3"/>
        <v>0</v>
      </c>
      <c r="AO23" s="85">
        <f t="shared" si="4"/>
        <v>0</v>
      </c>
      <c r="AP23" s="92" t="str">
        <f t="shared" si="5"/>
        <v/>
      </c>
      <c r="AQ23" s="85">
        <f>VLOOKUP($C23,Hoja3!$C$5:$W$202,21,FALSE)</f>
        <v>2.266</v>
      </c>
      <c r="AR23" s="94">
        <f t="shared" si="6"/>
        <v>7217.7153179999996</v>
      </c>
      <c r="AS23" s="92">
        <f t="shared" si="7"/>
        <v>0.10114003778723156</v>
      </c>
      <c r="AT23" s="85">
        <f>VLOOKUP($C23,Hoja3!$C$5:$AB$202,26,FALSE)</f>
        <v>4.9749999999999996</v>
      </c>
      <c r="AU23" s="94">
        <f t="shared" si="8"/>
        <v>15846.484424999999</v>
      </c>
      <c r="AV23" s="92">
        <f t="shared" si="9"/>
        <v>4.6067000125802351E-2</v>
      </c>
      <c r="AX23" s="86">
        <f t="shared" si="10"/>
        <v>23064.199742999997</v>
      </c>
      <c r="AY23" s="92">
        <f t="shared" si="11"/>
        <v>3.1650783817962533E-2</v>
      </c>
    </row>
    <row r="24" spans="1:51" x14ac:dyDescent="0.25">
      <c r="A24">
        <v>28</v>
      </c>
      <c r="B24" t="s">
        <v>23</v>
      </c>
      <c r="C24" t="s">
        <v>112</v>
      </c>
      <c r="D24" t="s">
        <v>715</v>
      </c>
      <c r="E24">
        <v>250</v>
      </c>
      <c r="F24" t="s">
        <v>553</v>
      </c>
      <c r="G24" s="5">
        <v>96993.25</v>
      </c>
      <c r="H24" s="5">
        <v>67.8</v>
      </c>
      <c r="I24" s="6">
        <v>0.7</v>
      </c>
      <c r="J24" s="5">
        <v>1549.51</v>
      </c>
      <c r="K24" s="7">
        <v>1.6</v>
      </c>
      <c r="L24" s="5">
        <v>11993.92</v>
      </c>
      <c r="M24" s="6">
        <v>5.65</v>
      </c>
      <c r="N24" s="5">
        <v>2186.4050000000002</v>
      </c>
      <c r="O24" s="6">
        <v>31.01</v>
      </c>
      <c r="P24" s="5">
        <v>27960.17</v>
      </c>
      <c r="Q24" s="7">
        <v>5.54</v>
      </c>
      <c r="R24" s="5">
        <v>0</v>
      </c>
      <c r="S24" s="7">
        <v>0</v>
      </c>
      <c r="T24" s="9">
        <v>46</v>
      </c>
      <c r="U24" s="9">
        <v>50</v>
      </c>
      <c r="V24" s="9">
        <v>6</v>
      </c>
      <c r="W24" s="9">
        <v>7</v>
      </c>
      <c r="X24" s="9">
        <v>24</v>
      </c>
      <c r="Y24" s="9">
        <v>63</v>
      </c>
      <c r="Z24" s="9" t="s">
        <v>24</v>
      </c>
      <c r="AA24" s="9">
        <v>12</v>
      </c>
      <c r="AB24" s="9">
        <v>14</v>
      </c>
      <c r="AC24" s="9">
        <v>4</v>
      </c>
      <c r="AD24" s="9">
        <v>5</v>
      </c>
      <c r="AE24" s="9">
        <v>6</v>
      </c>
      <c r="AF24" s="9">
        <v>21</v>
      </c>
      <c r="AJ24" s="85">
        <f>VLOOKUP($C24,Hoja3!$C$5:$U$202,18,FALSE)</f>
        <v>5.1240000000000006</v>
      </c>
      <c r="AK24" s="94">
        <f t="shared" si="1"/>
        <v>1432.6791108000002</v>
      </c>
      <c r="AL24" s="92">
        <f t="shared" si="2"/>
        <v>4.7323925845572523</v>
      </c>
      <c r="AM24">
        <v>0</v>
      </c>
      <c r="AN24">
        <f t="shared" si="3"/>
        <v>0</v>
      </c>
      <c r="AO24" s="85">
        <f t="shared" si="4"/>
        <v>0</v>
      </c>
      <c r="AP24" s="92" t="str">
        <f t="shared" si="5"/>
        <v/>
      </c>
      <c r="AQ24" s="85">
        <f>VLOOKUP($C24,Hoja3!$C$5:$W$202,21,FALSE)</f>
        <v>1.35</v>
      </c>
      <c r="AR24" s="94">
        <f t="shared" si="6"/>
        <v>377.46229500000004</v>
      </c>
      <c r="AS24" s="92">
        <f t="shared" si="7"/>
        <v>17.962058965386195</v>
      </c>
      <c r="AT24" s="85">
        <f>VLOOKUP($C24,Hoja3!$C$5:$AB$202,26,FALSE)</f>
        <v>3.774</v>
      </c>
      <c r="AU24" s="94">
        <f t="shared" si="8"/>
        <v>1055.2168157999999</v>
      </c>
      <c r="AV24" s="92">
        <f t="shared" si="9"/>
        <v>6.4252198206866371</v>
      </c>
      <c r="AX24" s="86">
        <f t="shared" si="10"/>
        <v>1432.6791108</v>
      </c>
      <c r="AY24" s="92">
        <f t="shared" si="11"/>
        <v>4.7323925845572541</v>
      </c>
    </row>
    <row r="25" spans="1:51" x14ac:dyDescent="0.25">
      <c r="A25">
        <v>48</v>
      </c>
      <c r="B25" t="s">
        <v>23</v>
      </c>
      <c r="C25" t="s">
        <v>110</v>
      </c>
      <c r="D25" t="s">
        <v>716</v>
      </c>
      <c r="E25">
        <v>250</v>
      </c>
      <c r="F25" t="s">
        <v>571</v>
      </c>
      <c r="G25" s="5">
        <v>248015.11</v>
      </c>
      <c r="H25" s="5">
        <v>2.4</v>
      </c>
      <c r="I25" s="6">
        <v>0.01</v>
      </c>
      <c r="J25" s="5">
        <v>149.78</v>
      </c>
      <c r="K25" s="7">
        <v>0.06</v>
      </c>
      <c r="L25" s="5">
        <v>270333.59999999998</v>
      </c>
      <c r="M25" s="6">
        <v>0.01</v>
      </c>
      <c r="N25" s="5">
        <v>24544.86</v>
      </c>
      <c r="O25" s="6">
        <v>0.1</v>
      </c>
      <c r="P25" s="5">
        <v>297648.5</v>
      </c>
      <c r="Q25" s="7">
        <v>0.05</v>
      </c>
      <c r="R25" s="5">
        <v>0</v>
      </c>
      <c r="S25" s="7">
        <v>0</v>
      </c>
      <c r="T25" s="9">
        <v>82</v>
      </c>
      <c r="U25" s="9">
        <v>81</v>
      </c>
      <c r="V25" s="9">
        <v>50</v>
      </c>
      <c r="W25" s="9">
        <v>42</v>
      </c>
      <c r="X25" s="9">
        <v>58</v>
      </c>
      <c r="Y25" s="9">
        <v>64</v>
      </c>
      <c r="Z25" s="9" t="s">
        <v>24</v>
      </c>
      <c r="AA25" s="9">
        <v>29</v>
      </c>
      <c r="AB25" s="9">
        <v>29</v>
      </c>
      <c r="AC25" s="9">
        <v>21</v>
      </c>
      <c r="AD25" s="9">
        <v>18</v>
      </c>
      <c r="AE25" s="9">
        <v>22</v>
      </c>
      <c r="AF25" s="9">
        <v>22</v>
      </c>
      <c r="AJ25" s="85">
        <f>VLOOKUP($C25,Hoja3!$C$5:$U$202,18,FALSE)</f>
        <v>3.7549999999999999</v>
      </c>
      <c r="AK25" s="94">
        <f t="shared" si="1"/>
        <v>11176.701175</v>
      </c>
      <c r="AL25" s="92">
        <f t="shared" si="2"/>
        <v>2.1473241186480946E-2</v>
      </c>
      <c r="AM25" t="s">
        <v>478</v>
      </c>
      <c r="AN25">
        <f t="shared" si="3"/>
        <v>0</v>
      </c>
      <c r="AO25" s="85">
        <f t="shared" si="4"/>
        <v>0</v>
      </c>
      <c r="AP25" s="92" t="str">
        <f t="shared" si="5"/>
        <v/>
      </c>
      <c r="AQ25" s="85">
        <f>VLOOKUP($C25,Hoja3!$C$5:$W$202,21,FALSE)</f>
        <v>1.5920000000000001</v>
      </c>
      <c r="AR25" s="94">
        <f t="shared" si="6"/>
        <v>4738.56412</v>
      </c>
      <c r="AS25" s="92">
        <f t="shared" si="7"/>
        <v>5.0648254180424596E-2</v>
      </c>
      <c r="AT25" s="85">
        <f>VLOOKUP($C25,Hoja3!$C$5:$AB$202,26,FALSE)</f>
        <v>2.1629999999999998</v>
      </c>
      <c r="AU25" s="94">
        <f t="shared" si="8"/>
        <v>6438.1370549999992</v>
      </c>
      <c r="AV25" s="92">
        <f t="shared" si="9"/>
        <v>3.727786438059915E-2</v>
      </c>
      <c r="AX25" s="86">
        <f t="shared" si="10"/>
        <v>11176.701174999998</v>
      </c>
      <c r="AY25" s="92">
        <f t="shared" si="11"/>
        <v>2.1473241186480949E-2</v>
      </c>
    </row>
    <row r="26" spans="1:51" x14ac:dyDescent="0.25">
      <c r="A26">
        <v>7</v>
      </c>
      <c r="B26" t="s">
        <v>23</v>
      </c>
      <c r="C26" t="s">
        <v>126</v>
      </c>
      <c r="D26" t="s">
        <v>717</v>
      </c>
      <c r="E26">
        <v>250</v>
      </c>
      <c r="F26" t="s">
        <v>580</v>
      </c>
      <c r="G26" s="5">
        <v>20094.310000000001</v>
      </c>
      <c r="H26" s="5">
        <v>11.1</v>
      </c>
      <c r="I26" s="6">
        <v>0.55000000000000004</v>
      </c>
      <c r="J26" s="5">
        <v>554.72</v>
      </c>
      <c r="K26" s="7">
        <v>2.76</v>
      </c>
      <c r="L26" s="5">
        <v>0</v>
      </c>
      <c r="M26" s="6">
        <v>0</v>
      </c>
      <c r="N26" s="5">
        <v>0</v>
      </c>
      <c r="O26" s="6">
        <v>0</v>
      </c>
      <c r="P26" s="5">
        <v>0</v>
      </c>
      <c r="Q26" s="7">
        <v>0</v>
      </c>
      <c r="R26" s="5">
        <v>0</v>
      </c>
      <c r="S26" s="7">
        <v>0</v>
      </c>
      <c r="T26" s="9">
        <v>47</v>
      </c>
      <c r="U26" s="9">
        <v>43</v>
      </c>
      <c r="V26" s="9">
        <v>63</v>
      </c>
      <c r="W26" s="9">
        <v>67</v>
      </c>
      <c r="X26" s="9">
        <v>71</v>
      </c>
      <c r="Y26" s="9">
        <v>71</v>
      </c>
      <c r="Z26" s="9" t="s">
        <v>24</v>
      </c>
      <c r="AA26" s="9">
        <v>13</v>
      </c>
      <c r="AB26" s="9">
        <v>9</v>
      </c>
      <c r="AC26" s="9">
        <v>22</v>
      </c>
      <c r="AD26" s="9">
        <v>22</v>
      </c>
      <c r="AE26" s="9">
        <v>23</v>
      </c>
      <c r="AF26" s="9">
        <v>23</v>
      </c>
      <c r="AJ26" s="85">
        <f>VLOOKUP($C26,Hoja3!$C$5:$U$202,18,FALSE)</f>
        <v>2.3119999999999998</v>
      </c>
      <c r="AK26" s="94">
        <f t="shared" si="1"/>
        <v>0</v>
      </c>
      <c r="AL26" s="92" t="str">
        <f t="shared" si="2"/>
        <v/>
      </c>
      <c r="AM26">
        <v>0</v>
      </c>
      <c r="AN26">
        <f t="shared" si="3"/>
        <v>0</v>
      </c>
      <c r="AO26" s="85" t="e">
        <f t="shared" si="4"/>
        <v>#DIV/0!</v>
      </c>
      <c r="AP26" s="92" t="str">
        <f t="shared" si="5"/>
        <v/>
      </c>
      <c r="AQ26" s="85">
        <f>VLOOKUP($C26,Hoja3!$C$5:$W$202,21,FALSE)</f>
        <v>1.599</v>
      </c>
      <c r="AR26" s="94">
        <f t="shared" si="6"/>
        <v>0</v>
      </c>
      <c r="AS26" s="92" t="str">
        <f t="shared" si="7"/>
        <v/>
      </c>
      <c r="AT26" s="85">
        <f>VLOOKUP($C26,Hoja3!$C$5:$AB$202,26,FALSE)</f>
        <v>0.71299999999999997</v>
      </c>
      <c r="AU26" s="94">
        <f t="shared" si="8"/>
        <v>0</v>
      </c>
      <c r="AV26" s="92" t="str">
        <f t="shared" si="9"/>
        <v/>
      </c>
      <c r="AX26" s="86">
        <f t="shared" si="10"/>
        <v>0</v>
      </c>
      <c r="AY26" s="92" t="str">
        <f t="shared" si="11"/>
        <v/>
      </c>
    </row>
    <row r="27" spans="1:51" x14ac:dyDescent="0.25">
      <c r="A27">
        <v>32</v>
      </c>
      <c r="B27" t="s">
        <v>23</v>
      </c>
      <c r="C27" t="s">
        <v>116</v>
      </c>
      <c r="D27" t="s">
        <v>718</v>
      </c>
      <c r="E27">
        <v>250</v>
      </c>
      <c r="F27" t="s">
        <v>558</v>
      </c>
      <c r="G27" s="5">
        <v>6537</v>
      </c>
      <c r="H27" s="5">
        <v>2.1</v>
      </c>
      <c r="I27" s="6">
        <v>0.33</v>
      </c>
      <c r="J27" s="5">
        <v>111.9</v>
      </c>
      <c r="K27" s="7">
        <v>1.71</v>
      </c>
      <c r="L27" s="5">
        <v>0</v>
      </c>
      <c r="M27" s="6">
        <v>0</v>
      </c>
      <c r="N27" s="5">
        <v>0</v>
      </c>
      <c r="O27" s="6">
        <v>0</v>
      </c>
      <c r="P27" s="5">
        <v>0</v>
      </c>
      <c r="Q27" s="7">
        <v>0</v>
      </c>
      <c r="R27" s="5">
        <v>0</v>
      </c>
      <c r="S27" s="7">
        <v>0</v>
      </c>
      <c r="T27" s="9">
        <v>51</v>
      </c>
      <c r="U27" s="9">
        <v>49</v>
      </c>
      <c r="V27" s="9">
        <v>65</v>
      </c>
      <c r="W27" s="9">
        <v>69</v>
      </c>
      <c r="X27" s="9">
        <v>73</v>
      </c>
      <c r="Y27" s="9">
        <v>73</v>
      </c>
      <c r="Z27" s="9" t="s">
        <v>24</v>
      </c>
      <c r="AA27" s="9">
        <v>14</v>
      </c>
      <c r="AB27" s="9">
        <v>13</v>
      </c>
      <c r="AC27" s="9">
        <v>23</v>
      </c>
      <c r="AD27" s="9">
        <v>23</v>
      </c>
      <c r="AE27" s="9">
        <v>24</v>
      </c>
      <c r="AF27" s="9">
        <v>24</v>
      </c>
      <c r="AJ27" s="85">
        <f>VLOOKUP($C27,Hoja3!$C$5:$U$202,18,FALSE)</f>
        <v>2.1902337420050224</v>
      </c>
      <c r="AK27" s="94">
        <f t="shared" si="1"/>
        <v>0</v>
      </c>
      <c r="AL27" s="92" t="str">
        <f t="shared" si="2"/>
        <v/>
      </c>
      <c r="AM27">
        <v>805022066.24691403</v>
      </c>
      <c r="AN27">
        <f t="shared" si="3"/>
        <v>805.02206624691405</v>
      </c>
      <c r="AO27" s="85" t="e">
        <f t="shared" si="4"/>
        <v>#DIV/0!</v>
      </c>
      <c r="AP27" s="92">
        <f t="shared" si="5"/>
        <v>0.26086241459074416</v>
      </c>
      <c r="AQ27" s="85">
        <f>VLOOKUP($C27,Hoja3!$C$5:$W$202,21,FALSE)</f>
        <v>1.5259171224052761</v>
      </c>
      <c r="AR27" s="94">
        <f t="shared" si="6"/>
        <v>0</v>
      </c>
      <c r="AS27" s="92" t="str">
        <f t="shared" si="7"/>
        <v/>
      </c>
      <c r="AT27" s="85">
        <f>VLOOKUP($C27,Hoja3!$C$5:$AB$202,26,FALSE)</f>
        <v>0.66431661959974631</v>
      </c>
      <c r="AU27" s="94">
        <f t="shared" si="8"/>
        <v>0</v>
      </c>
      <c r="AV27" s="92" t="str">
        <f t="shared" si="9"/>
        <v/>
      </c>
      <c r="AX27" s="86">
        <f t="shared" si="10"/>
        <v>805.02206624691405</v>
      </c>
      <c r="AY27" s="92">
        <f t="shared" si="11"/>
        <v>0.26086241459074416</v>
      </c>
    </row>
    <row r="28" spans="1:51" x14ac:dyDescent="0.25">
      <c r="A28">
        <v>33</v>
      </c>
      <c r="B28" t="s">
        <v>23</v>
      </c>
      <c r="C28" t="s">
        <v>118</v>
      </c>
      <c r="D28" t="s">
        <v>719</v>
      </c>
      <c r="E28">
        <v>250</v>
      </c>
      <c r="F28" t="e">
        <v>#N/A</v>
      </c>
      <c r="G28" s="5">
        <v>4770.7700000000004</v>
      </c>
      <c r="H28" s="5">
        <v>1.6</v>
      </c>
      <c r="I28" s="6">
        <v>0.33</v>
      </c>
      <c r="J28" s="5">
        <v>35.049999999999997</v>
      </c>
      <c r="K28" s="7">
        <v>0.73</v>
      </c>
      <c r="L28" s="5">
        <v>0</v>
      </c>
      <c r="M28" s="6">
        <v>0</v>
      </c>
      <c r="N28" s="5">
        <v>0</v>
      </c>
      <c r="O28" s="6">
        <v>0</v>
      </c>
      <c r="P28" s="5">
        <v>0</v>
      </c>
      <c r="Q28" s="7">
        <v>0</v>
      </c>
      <c r="R28" s="5">
        <v>0</v>
      </c>
      <c r="S28" s="7">
        <v>0</v>
      </c>
      <c r="T28" s="9">
        <v>52</v>
      </c>
      <c r="U28" s="9">
        <v>56</v>
      </c>
      <c r="V28" s="9">
        <v>67</v>
      </c>
      <c r="W28" s="9">
        <v>71</v>
      </c>
      <c r="X28" s="9">
        <v>74</v>
      </c>
      <c r="Y28" s="9">
        <v>74</v>
      </c>
      <c r="Z28" s="9" t="s">
        <v>24</v>
      </c>
      <c r="AA28" s="9">
        <v>15</v>
      </c>
      <c r="AB28" s="9">
        <v>16</v>
      </c>
      <c r="AC28" s="9">
        <v>24</v>
      </c>
      <c r="AD28" s="9">
        <v>24</v>
      </c>
      <c r="AE28" s="9">
        <v>25</v>
      </c>
      <c r="AF28" s="9">
        <v>25</v>
      </c>
      <c r="AJ28" s="85" t="e">
        <f>VLOOKUP($C28,Hoja3!$C$5:$U$202,18,FALSE)</f>
        <v>#N/A</v>
      </c>
      <c r="AK28" s="94">
        <f t="shared" si="1"/>
        <v>0</v>
      </c>
      <c r="AL28" s="92" t="str">
        <f t="shared" si="2"/>
        <v/>
      </c>
      <c r="AM28">
        <v>0</v>
      </c>
      <c r="AN28">
        <f t="shared" si="3"/>
        <v>0</v>
      </c>
      <c r="AO28" s="85" t="e">
        <f t="shared" si="4"/>
        <v>#DIV/0!</v>
      </c>
      <c r="AP28" s="92" t="str">
        <f t="shared" si="5"/>
        <v/>
      </c>
      <c r="AQ28" s="85" t="e">
        <f>VLOOKUP($C28,Hoja3!$C$5:$W$202,21,FALSE)</f>
        <v>#N/A</v>
      </c>
      <c r="AR28" s="94">
        <f t="shared" si="6"/>
        <v>0</v>
      </c>
      <c r="AS28" s="92" t="str">
        <f t="shared" si="7"/>
        <v/>
      </c>
      <c r="AT28" s="85" t="e">
        <f>VLOOKUP($C28,Hoja3!$C$5:$AB$202,26,FALSE)</f>
        <v>#N/A</v>
      </c>
      <c r="AU28" s="94">
        <f t="shared" si="8"/>
        <v>0</v>
      </c>
      <c r="AV28" s="92" t="str">
        <f t="shared" si="9"/>
        <v/>
      </c>
      <c r="AX28" s="86">
        <f t="shared" si="10"/>
        <v>0</v>
      </c>
      <c r="AY28" s="92" t="str">
        <f t="shared" si="11"/>
        <v/>
      </c>
    </row>
    <row r="29" spans="1:51" x14ac:dyDescent="0.25">
      <c r="A29">
        <v>34</v>
      </c>
      <c r="B29" t="s">
        <v>23</v>
      </c>
      <c r="C29" t="s">
        <v>128</v>
      </c>
      <c r="D29" t="s">
        <v>720</v>
      </c>
      <c r="E29">
        <v>250</v>
      </c>
      <c r="F29" t="s">
        <v>559</v>
      </c>
      <c r="G29" s="5">
        <v>42201.27</v>
      </c>
      <c r="H29" s="5">
        <v>2.4</v>
      </c>
      <c r="I29" s="6">
        <v>0.06</v>
      </c>
      <c r="J29" s="5">
        <v>130.62</v>
      </c>
      <c r="K29" s="7">
        <v>0.31</v>
      </c>
      <c r="L29" s="5">
        <v>0</v>
      </c>
      <c r="M29" s="6">
        <v>0</v>
      </c>
      <c r="N29" s="5">
        <v>0</v>
      </c>
      <c r="O29" s="6">
        <v>0</v>
      </c>
      <c r="P29" s="5">
        <v>0</v>
      </c>
      <c r="Q29" s="7">
        <v>0</v>
      </c>
      <c r="R29" s="5">
        <v>0</v>
      </c>
      <c r="S29" s="7">
        <v>0</v>
      </c>
      <c r="T29" s="9">
        <v>70</v>
      </c>
      <c r="U29" s="9">
        <v>69</v>
      </c>
      <c r="V29" s="9">
        <v>68</v>
      </c>
      <c r="W29" s="9">
        <v>72</v>
      </c>
      <c r="X29" s="9">
        <v>75</v>
      </c>
      <c r="Y29" s="9">
        <v>75</v>
      </c>
      <c r="Z29" s="9" t="s">
        <v>24</v>
      </c>
      <c r="AA29" s="9">
        <v>24</v>
      </c>
      <c r="AB29" s="9">
        <v>24</v>
      </c>
      <c r="AC29" s="9">
        <v>25</v>
      </c>
      <c r="AD29" s="9">
        <v>25</v>
      </c>
      <c r="AE29" s="9">
        <v>26</v>
      </c>
      <c r="AF29" s="9">
        <v>26</v>
      </c>
      <c r="AJ29" s="85">
        <f>VLOOKUP($C29,Hoja3!$C$5:$U$202,18,FALSE)</f>
        <v>3.8029999999999999</v>
      </c>
      <c r="AK29" s="94">
        <f t="shared" si="1"/>
        <v>0</v>
      </c>
      <c r="AL29" s="92" t="str">
        <f t="shared" si="2"/>
        <v/>
      </c>
      <c r="AM29">
        <v>0</v>
      </c>
      <c r="AN29">
        <f t="shared" si="3"/>
        <v>0</v>
      </c>
      <c r="AO29" s="85" t="e">
        <f t="shared" si="4"/>
        <v>#DIV/0!</v>
      </c>
      <c r="AP29" s="92" t="str">
        <f t="shared" si="5"/>
        <v/>
      </c>
      <c r="AQ29" s="85">
        <f>VLOOKUP($C29,Hoja3!$C$5:$W$202,21,FALSE)</f>
        <v>1.4910000000000001</v>
      </c>
      <c r="AR29" s="94">
        <f t="shared" si="6"/>
        <v>0</v>
      </c>
      <c r="AS29" s="92" t="str">
        <f t="shared" si="7"/>
        <v/>
      </c>
      <c r="AT29" s="85">
        <f>VLOOKUP($C29,Hoja3!$C$5:$AB$202,26,FALSE)</f>
        <v>2.3119999999999998</v>
      </c>
      <c r="AU29" s="94">
        <f t="shared" si="8"/>
        <v>0</v>
      </c>
      <c r="AV29" s="92" t="str">
        <f t="shared" si="9"/>
        <v/>
      </c>
      <c r="AX29" s="86">
        <f t="shared" si="10"/>
        <v>0</v>
      </c>
      <c r="AY29" s="92" t="str">
        <f t="shared" si="11"/>
        <v/>
      </c>
    </row>
    <row r="30" spans="1:51" x14ac:dyDescent="0.25">
      <c r="A30">
        <v>1</v>
      </c>
      <c r="B30" t="s">
        <v>23</v>
      </c>
      <c r="C30" t="s">
        <v>65</v>
      </c>
      <c r="D30" t="str">
        <f>C30&amp;$C$3</f>
        <v>AFG</v>
      </c>
      <c r="E30">
        <v>250</v>
      </c>
      <c r="F30" t="s">
        <v>526</v>
      </c>
      <c r="G30" s="5">
        <v>16132</v>
      </c>
      <c r="H30" s="5">
        <v>0</v>
      </c>
      <c r="I30" s="6">
        <v>0</v>
      </c>
      <c r="J30" s="5">
        <v>0</v>
      </c>
      <c r="K30" s="7">
        <v>0</v>
      </c>
      <c r="L30" s="5" t="e">
        <v>#REF!</v>
      </c>
      <c r="M30" s="6" t="e">
        <f>IF(L30&lt;=0,0,ROUND(H30/L30*1000,2))</f>
        <v>#REF!</v>
      </c>
      <c r="N30" s="5" t="e">
        <v>#REF!</v>
      </c>
      <c r="O30" s="6" t="e">
        <f>IF(N30&lt;=0,0,ROUND(H30/N30*1000,2))</f>
        <v>#REF!</v>
      </c>
      <c r="P30" s="5"/>
      <c r="Q30" s="7">
        <f>IF(P30&lt;=0,0,ROUND(J30/P30*100,2))</f>
        <v>0</v>
      </c>
      <c r="R30" s="5" t="e">
        <v>#REF!</v>
      </c>
      <c r="S30" s="7" t="e">
        <f>IF(R30&lt;=0,0,ROUND(J30/R30*100,2))</f>
        <v>#REF!</v>
      </c>
      <c r="T30" s="9">
        <v>91</v>
      </c>
      <c r="U30" s="9">
        <v>92</v>
      </c>
      <c r="V30" s="9">
        <v>79</v>
      </c>
      <c r="W30" s="9">
        <v>79</v>
      </c>
      <c r="X30" s="9">
        <v>79</v>
      </c>
      <c r="Y30" s="9">
        <v>79</v>
      </c>
      <c r="Z30" s="9" t="s">
        <v>24</v>
      </c>
      <c r="AA30" s="9">
        <v>30</v>
      </c>
      <c r="AB30" s="9">
        <v>31</v>
      </c>
      <c r="AC30" s="9">
        <v>27</v>
      </c>
      <c r="AD30" s="9">
        <v>27</v>
      </c>
      <c r="AE30" s="9">
        <v>27</v>
      </c>
      <c r="AF30" s="9">
        <v>27</v>
      </c>
      <c r="AJ30" s="85">
        <f>VLOOKUP($C30,Hoja3!$C$5:$U$202,18,FALSE)</f>
        <v>5.5969999999999995</v>
      </c>
      <c r="AK30" s="94">
        <f t="shared" si="1"/>
        <v>0</v>
      </c>
      <c r="AL30" s="92" t="str">
        <f t="shared" si="2"/>
        <v/>
      </c>
      <c r="AM30">
        <v>0</v>
      </c>
      <c r="AN30">
        <f t="shared" si="3"/>
        <v>0</v>
      </c>
      <c r="AO30" s="85" t="e">
        <f t="shared" si="4"/>
        <v>#DIV/0!</v>
      </c>
      <c r="AP30" s="92" t="str">
        <f t="shared" si="5"/>
        <v/>
      </c>
      <c r="AQ30" s="85">
        <f>VLOOKUP($C30,Hoja3!$C$5:$W$202,21,FALSE)</f>
        <v>3.61</v>
      </c>
      <c r="AR30" s="94">
        <f t="shared" si="6"/>
        <v>0</v>
      </c>
      <c r="AS30" s="92" t="str">
        <f t="shared" si="7"/>
        <v/>
      </c>
      <c r="AT30" s="85">
        <f>VLOOKUP($C30,Hoja3!$C$5:$AB$202,26,FALSE)</f>
        <v>1.9870000000000001</v>
      </c>
      <c r="AU30" s="94">
        <f t="shared" si="8"/>
        <v>0</v>
      </c>
      <c r="AV30" s="92" t="str">
        <f t="shared" si="9"/>
        <v/>
      </c>
      <c r="AX30" s="86">
        <f t="shared" si="10"/>
        <v>0</v>
      </c>
      <c r="AY30" s="92" t="str">
        <f t="shared" si="11"/>
        <v/>
      </c>
    </row>
    <row r="31" spans="1:51" x14ac:dyDescent="0.25">
      <c r="A31">
        <v>2</v>
      </c>
      <c r="B31" t="s">
        <v>23</v>
      </c>
      <c r="C31" t="s">
        <v>55</v>
      </c>
      <c r="D31" t="s">
        <v>721</v>
      </c>
      <c r="E31">
        <v>250</v>
      </c>
      <c r="F31" t="s">
        <v>527</v>
      </c>
      <c r="G31" s="5">
        <v>14187</v>
      </c>
      <c r="H31" s="5">
        <v>0</v>
      </c>
      <c r="I31" s="6">
        <v>0</v>
      </c>
      <c r="J31" s="5">
        <v>0</v>
      </c>
      <c r="K31" s="7">
        <v>0</v>
      </c>
      <c r="L31" s="5">
        <v>11638.77</v>
      </c>
      <c r="M31" s="6">
        <v>0</v>
      </c>
      <c r="N31" s="5">
        <v>1231.204</v>
      </c>
      <c r="O31" s="6">
        <v>0</v>
      </c>
      <c r="P31" s="5">
        <v>9371.1869999999999</v>
      </c>
      <c r="Q31" s="7">
        <v>0</v>
      </c>
      <c r="R31" s="5">
        <v>9709.8340000000007</v>
      </c>
      <c r="S31" s="7">
        <v>0</v>
      </c>
      <c r="T31" s="9">
        <v>92</v>
      </c>
      <c r="U31" s="9">
        <v>93</v>
      </c>
      <c r="V31" s="9">
        <v>80</v>
      </c>
      <c r="W31" s="9">
        <v>80</v>
      </c>
      <c r="X31" s="9">
        <v>80</v>
      </c>
      <c r="Y31" s="9">
        <v>80</v>
      </c>
      <c r="Z31" s="9" t="s">
        <v>24</v>
      </c>
      <c r="AA31" s="9">
        <v>31</v>
      </c>
      <c r="AB31" s="9">
        <v>32</v>
      </c>
      <c r="AC31" s="9">
        <v>28</v>
      </c>
      <c r="AD31" s="9">
        <v>28</v>
      </c>
      <c r="AE31" s="9">
        <v>28</v>
      </c>
      <c r="AF31" s="9">
        <v>28</v>
      </c>
      <c r="AJ31" s="85">
        <f>VLOOKUP($C31,Hoja3!$C$5:$U$202,18,FALSE)</f>
        <v>8.6138843405355132</v>
      </c>
      <c r="AK31" s="94">
        <f t="shared" si="1"/>
        <v>807.22320951529969</v>
      </c>
      <c r="AL31" s="92">
        <f t="shared" si="2"/>
        <v>0</v>
      </c>
      <c r="AM31">
        <v>231534215.80195799</v>
      </c>
      <c r="AN31">
        <f t="shared" si="3"/>
        <v>231.534215801958</v>
      </c>
      <c r="AO31" s="85">
        <f t="shared" si="4"/>
        <v>2.4707031862874786</v>
      </c>
      <c r="AP31" s="92">
        <f t="shared" si="5"/>
        <v>0</v>
      </c>
      <c r="AQ31" s="85">
        <f>VLOOKUP($C31,Hoja3!$C$5:$W$202,21,FALSE)</f>
        <v>1.646023386369972</v>
      </c>
      <c r="AR31" s="94">
        <f t="shared" si="6"/>
        <v>154.2519296004626</v>
      </c>
      <c r="AS31" s="92">
        <f t="shared" si="7"/>
        <v>0</v>
      </c>
      <c r="AT31" s="85">
        <f>VLOOKUP($C31,Hoja3!$C$5:$AB$202,26,FALSE)</f>
        <v>6.9678609541655421</v>
      </c>
      <c r="AU31" s="94">
        <f t="shared" si="8"/>
        <v>652.97127991483717</v>
      </c>
      <c r="AV31" s="92">
        <f t="shared" si="9"/>
        <v>0</v>
      </c>
      <c r="AX31" s="86">
        <f t="shared" si="10"/>
        <v>1038.7574253172579</v>
      </c>
      <c r="AY31" s="92">
        <f t="shared" si="11"/>
        <v>0</v>
      </c>
    </row>
    <row r="32" spans="1:51" x14ac:dyDescent="0.25">
      <c r="A32">
        <v>3</v>
      </c>
      <c r="B32" t="s">
        <v>23</v>
      </c>
      <c r="C32" t="s">
        <v>53</v>
      </c>
      <c r="D32" t="s">
        <v>722</v>
      </c>
      <c r="E32">
        <v>250</v>
      </c>
      <c r="F32" t="s">
        <v>529</v>
      </c>
      <c r="G32" s="5">
        <v>45197</v>
      </c>
      <c r="H32" s="5">
        <v>0</v>
      </c>
      <c r="I32" s="6">
        <v>0</v>
      </c>
      <c r="J32" s="5">
        <v>0</v>
      </c>
      <c r="K32" s="7">
        <v>0</v>
      </c>
      <c r="L32" s="5">
        <v>33776.71</v>
      </c>
      <c r="M32" s="6">
        <v>0</v>
      </c>
      <c r="N32" s="5">
        <v>5852.3190000000004</v>
      </c>
      <c r="O32" s="6">
        <v>0</v>
      </c>
      <c r="P32" s="5">
        <v>51774.22</v>
      </c>
      <c r="Q32" s="7">
        <v>0</v>
      </c>
      <c r="R32" s="5">
        <v>48307.15</v>
      </c>
      <c r="S32" s="7">
        <v>0</v>
      </c>
      <c r="T32" s="9">
        <v>93</v>
      </c>
      <c r="U32" s="9">
        <v>94</v>
      </c>
      <c r="V32" s="9">
        <v>81</v>
      </c>
      <c r="W32" s="9">
        <v>81</v>
      </c>
      <c r="X32" s="9">
        <v>81</v>
      </c>
      <c r="Y32" s="9">
        <v>81</v>
      </c>
      <c r="Z32" s="9" t="s">
        <v>24</v>
      </c>
      <c r="AA32" s="9">
        <v>32</v>
      </c>
      <c r="AB32" s="9">
        <v>33</v>
      </c>
      <c r="AC32" s="9">
        <v>29</v>
      </c>
      <c r="AD32" s="9">
        <v>29</v>
      </c>
      <c r="AE32" s="9">
        <v>29</v>
      </c>
      <c r="AF32" s="9">
        <v>29</v>
      </c>
      <c r="AJ32" s="85">
        <f>VLOOKUP($C32,Hoja3!$C$5:$U$202,18,FALSE)</f>
        <v>8.2669999999999995</v>
      </c>
      <c r="AK32" s="94">
        <f t="shared" si="1"/>
        <v>4280.1747673999998</v>
      </c>
      <c r="AL32" s="92">
        <f t="shared" si="2"/>
        <v>0</v>
      </c>
      <c r="AM32">
        <v>1695790961.8785999</v>
      </c>
      <c r="AN32">
        <f t="shared" si="3"/>
        <v>1695.7909618785998</v>
      </c>
      <c r="AO32" s="85">
        <f t="shared" si="4"/>
        <v>3.2753578168412769</v>
      </c>
      <c r="AP32" s="92">
        <f t="shared" si="5"/>
        <v>0</v>
      </c>
      <c r="AQ32" s="85">
        <f>VLOOKUP($C32,Hoja3!$C$5:$W$202,21,FALSE)</f>
        <v>1.012</v>
      </c>
      <c r="AR32" s="94">
        <f t="shared" si="6"/>
        <v>523.95510639999998</v>
      </c>
      <c r="AS32" s="92">
        <f t="shared" si="7"/>
        <v>0</v>
      </c>
      <c r="AT32" s="85">
        <f>VLOOKUP($C32,Hoja3!$C$5:$AB$202,26,FALSE)</f>
        <v>7.2549999999999999</v>
      </c>
      <c r="AU32" s="94">
        <f t="shared" si="8"/>
        <v>3756.2196610000001</v>
      </c>
      <c r="AV32" s="92">
        <f t="shared" si="9"/>
        <v>0</v>
      </c>
      <c r="AX32" s="86">
        <f t="shared" si="10"/>
        <v>5975.9657292785996</v>
      </c>
      <c r="AY32" s="92">
        <f t="shared" si="11"/>
        <v>0</v>
      </c>
    </row>
    <row r="33" spans="1:51" x14ac:dyDescent="0.25">
      <c r="A33">
        <v>4</v>
      </c>
      <c r="B33" t="s">
        <v>23</v>
      </c>
      <c r="C33" t="s">
        <v>130</v>
      </c>
      <c r="D33" t="s">
        <v>723</v>
      </c>
      <c r="E33">
        <v>250</v>
      </c>
      <c r="F33" t="s">
        <v>530</v>
      </c>
      <c r="G33" s="5">
        <v>32574.79</v>
      </c>
      <c r="H33" s="5">
        <v>0</v>
      </c>
      <c r="I33" s="6">
        <v>0</v>
      </c>
      <c r="J33" s="5">
        <v>0.43</v>
      </c>
      <c r="K33" s="7">
        <v>0</v>
      </c>
      <c r="L33" s="5">
        <v>0</v>
      </c>
      <c r="M33" s="6">
        <v>0</v>
      </c>
      <c r="N33" s="5">
        <v>0</v>
      </c>
      <c r="O33" s="6">
        <v>0</v>
      </c>
      <c r="P33" s="5">
        <v>0</v>
      </c>
      <c r="Q33" s="7">
        <v>0</v>
      </c>
      <c r="R33" s="5">
        <v>0</v>
      </c>
      <c r="S33" s="7">
        <v>0</v>
      </c>
      <c r="T33" s="9">
        <v>94</v>
      </c>
      <c r="U33" s="9">
        <v>95</v>
      </c>
      <c r="V33" s="9">
        <v>82</v>
      </c>
      <c r="W33" s="9">
        <v>82</v>
      </c>
      <c r="X33" s="9">
        <v>82</v>
      </c>
      <c r="Y33" s="9">
        <v>82</v>
      </c>
      <c r="Z33" s="9" t="s">
        <v>24</v>
      </c>
      <c r="AA33" s="9">
        <v>33</v>
      </c>
      <c r="AB33" s="9">
        <v>34</v>
      </c>
      <c r="AC33" s="9">
        <v>30</v>
      </c>
      <c r="AD33" s="9">
        <v>30</v>
      </c>
      <c r="AE33" s="9">
        <v>30</v>
      </c>
      <c r="AF33" s="9">
        <v>30</v>
      </c>
      <c r="AJ33" s="85">
        <f>VLOOKUP($C33,Hoja3!$C$5:$U$202,18,FALSE)</f>
        <v>4.008</v>
      </c>
      <c r="AK33" s="94">
        <f t="shared" si="1"/>
        <v>0</v>
      </c>
      <c r="AL33" s="92" t="str">
        <f t="shared" si="2"/>
        <v/>
      </c>
      <c r="AM33">
        <v>803292361.98247397</v>
      </c>
      <c r="AN33">
        <f t="shared" si="3"/>
        <v>803.29236198247395</v>
      </c>
      <c r="AO33" s="85" t="e">
        <f t="shared" si="4"/>
        <v>#DIV/0!</v>
      </c>
      <c r="AP33" s="92">
        <f t="shared" si="5"/>
        <v>0</v>
      </c>
      <c r="AQ33" s="85">
        <f>VLOOKUP($C33,Hoja3!$C$5:$W$202,21,FALSE)</f>
        <v>2.3980000000000001</v>
      </c>
      <c r="AR33" s="94">
        <f t="shared" si="6"/>
        <v>0</v>
      </c>
      <c r="AS33" s="92" t="str">
        <f t="shared" si="7"/>
        <v/>
      </c>
      <c r="AT33" s="85">
        <f>VLOOKUP($C33,Hoja3!$C$5:$AB$202,26,FALSE)</f>
        <v>1.61</v>
      </c>
      <c r="AU33" s="94">
        <f t="shared" si="8"/>
        <v>0</v>
      </c>
      <c r="AV33" s="92" t="str">
        <f t="shared" si="9"/>
        <v/>
      </c>
      <c r="AX33" s="86">
        <f t="shared" si="10"/>
        <v>803.29236198247395</v>
      </c>
      <c r="AY33" s="92">
        <f t="shared" si="11"/>
        <v>0</v>
      </c>
    </row>
    <row r="34" spans="1:51" x14ac:dyDescent="0.25">
      <c r="A34">
        <v>10</v>
      </c>
      <c r="B34" t="s">
        <v>23</v>
      </c>
      <c r="C34" t="s">
        <v>57</v>
      </c>
      <c r="D34" t="s">
        <v>724</v>
      </c>
      <c r="E34">
        <v>250</v>
      </c>
      <c r="F34" t="s">
        <v>584</v>
      </c>
      <c r="G34" s="5">
        <v>23484.28</v>
      </c>
      <c r="H34" s="5">
        <v>0</v>
      </c>
      <c r="I34" s="6">
        <v>0</v>
      </c>
      <c r="J34" s="5">
        <v>0</v>
      </c>
      <c r="K34" s="7">
        <v>0</v>
      </c>
      <c r="L34" s="5">
        <v>24622.91</v>
      </c>
      <c r="M34" s="6">
        <v>0</v>
      </c>
      <c r="N34" s="5">
        <v>4557.616</v>
      </c>
      <c r="O34" s="6">
        <v>0</v>
      </c>
      <c r="P34" s="5">
        <v>23132.45</v>
      </c>
      <c r="Q34" s="7">
        <v>0</v>
      </c>
      <c r="R34" s="5">
        <v>22539.47</v>
      </c>
      <c r="S34" s="7">
        <v>0</v>
      </c>
      <c r="T34" s="9">
        <v>95</v>
      </c>
      <c r="U34" s="9">
        <v>96</v>
      </c>
      <c r="V34" s="9">
        <v>83</v>
      </c>
      <c r="W34" s="9">
        <v>83</v>
      </c>
      <c r="X34" s="9">
        <v>83</v>
      </c>
      <c r="Y34" s="9">
        <v>83</v>
      </c>
      <c r="Z34" s="9" t="s">
        <v>24</v>
      </c>
      <c r="AA34" s="9">
        <v>34</v>
      </c>
      <c r="AB34" s="9">
        <v>35</v>
      </c>
      <c r="AC34" s="9">
        <v>31</v>
      </c>
      <c r="AD34" s="9">
        <v>31</v>
      </c>
      <c r="AE34" s="9">
        <v>31</v>
      </c>
      <c r="AF34" s="9">
        <v>31</v>
      </c>
      <c r="AJ34" s="85">
        <f>VLOOKUP($C34,Hoja3!$C$5:$U$202,18,FALSE)</f>
        <v>22.6</v>
      </c>
      <c r="AK34" s="94">
        <f t="shared" si="1"/>
        <v>5227.9337000000005</v>
      </c>
      <c r="AL34" s="92">
        <f t="shared" si="2"/>
        <v>0</v>
      </c>
      <c r="AM34">
        <v>1479820560.6187501</v>
      </c>
      <c r="AN34">
        <f t="shared" si="3"/>
        <v>1479.8205606187501</v>
      </c>
      <c r="AO34" s="85">
        <f t="shared" si="4"/>
        <v>6.3971631220158267</v>
      </c>
      <c r="AP34" s="92">
        <f t="shared" si="5"/>
        <v>0</v>
      </c>
      <c r="AQ34" s="85">
        <f>VLOOKUP($C34,Hoja3!$C$5:$W$202,21,FALSE)</f>
        <v>3.3544073397999394</v>
      </c>
      <c r="AR34" s="94">
        <f t="shared" si="6"/>
        <v>775.95660067555116</v>
      </c>
      <c r="AS34" s="92">
        <f t="shared" si="7"/>
        <v>0</v>
      </c>
      <c r="AT34" s="85">
        <f>VLOOKUP($C34,Hoja3!$C$5:$AB$202,26,FALSE)</f>
        <v>19.47489124497854</v>
      </c>
      <c r="AU34" s="94">
        <f t="shared" si="8"/>
        <v>4505.019479799038</v>
      </c>
      <c r="AV34" s="92">
        <f t="shared" si="9"/>
        <v>0</v>
      </c>
      <c r="AX34" s="86">
        <f t="shared" si="10"/>
        <v>6760.7966410933386</v>
      </c>
      <c r="AY34" s="92">
        <f t="shared" si="11"/>
        <v>0</v>
      </c>
    </row>
    <row r="35" spans="1:51" x14ac:dyDescent="0.25">
      <c r="A35">
        <v>13</v>
      </c>
      <c r="B35" t="s">
        <v>23</v>
      </c>
      <c r="C35" t="s">
        <v>40</v>
      </c>
      <c r="D35" t="s">
        <v>725</v>
      </c>
      <c r="E35">
        <v>250</v>
      </c>
      <c r="F35" t="s">
        <v>535</v>
      </c>
      <c r="G35" s="5">
        <v>21157</v>
      </c>
      <c r="H35" s="5">
        <v>0</v>
      </c>
      <c r="I35" s="6">
        <v>0</v>
      </c>
      <c r="J35" s="5">
        <v>0</v>
      </c>
      <c r="K35" s="7">
        <v>0</v>
      </c>
      <c r="L35" s="5">
        <v>13708.72</v>
      </c>
      <c r="M35" s="6">
        <v>0</v>
      </c>
      <c r="N35" s="5">
        <v>2452.86</v>
      </c>
      <c r="O35" s="6">
        <v>0</v>
      </c>
      <c r="P35" s="5">
        <v>11667.38</v>
      </c>
      <c r="Q35" s="7">
        <v>0</v>
      </c>
      <c r="R35" s="5">
        <v>11484.01</v>
      </c>
      <c r="S35" s="7">
        <v>0</v>
      </c>
      <c r="T35" s="9">
        <v>96</v>
      </c>
      <c r="U35" s="9">
        <v>97</v>
      </c>
      <c r="V35" s="9">
        <v>84</v>
      </c>
      <c r="W35" s="9">
        <v>84</v>
      </c>
      <c r="X35" s="9">
        <v>84</v>
      </c>
      <c r="Y35" s="9">
        <v>84</v>
      </c>
      <c r="Z35" s="9" t="s">
        <v>24</v>
      </c>
      <c r="AA35" s="9">
        <v>35</v>
      </c>
      <c r="AB35" s="9">
        <v>36</v>
      </c>
      <c r="AC35" s="9">
        <v>32</v>
      </c>
      <c r="AD35" s="9">
        <v>32</v>
      </c>
      <c r="AE35" s="9">
        <v>32</v>
      </c>
      <c r="AF35" s="9">
        <v>32</v>
      </c>
      <c r="AJ35" s="85">
        <f>VLOOKUP($C35,Hoja3!$C$5:$U$202,18,FALSE)</f>
        <v>8.2219999999999995</v>
      </c>
      <c r="AK35" s="94">
        <f t="shared" si="1"/>
        <v>959.29198359999998</v>
      </c>
      <c r="AL35" s="92">
        <f t="shared" si="2"/>
        <v>0</v>
      </c>
      <c r="AM35">
        <v>275970709.27506101</v>
      </c>
      <c r="AN35">
        <f t="shared" si="3"/>
        <v>275.97070927506098</v>
      </c>
      <c r="AO35" s="85">
        <f t="shared" si="4"/>
        <v>2.3653186000204074</v>
      </c>
      <c r="AP35" s="92">
        <f t="shared" si="5"/>
        <v>0</v>
      </c>
      <c r="AQ35" s="85">
        <f>VLOOKUP($C35,Hoja3!$C$5:$W$202,21,FALSE)</f>
        <v>1.595</v>
      </c>
      <c r="AR35" s="94">
        <f t="shared" si="6"/>
        <v>186.09471099999999</v>
      </c>
      <c r="AS35" s="92">
        <f t="shared" si="7"/>
        <v>0</v>
      </c>
      <c r="AT35" s="85">
        <f>VLOOKUP($C35,Hoja3!$C$5:$AB$202,26,FALSE)</f>
        <v>6.6269999999999998</v>
      </c>
      <c r="AU35" s="94">
        <f t="shared" si="8"/>
        <v>773.19727259999991</v>
      </c>
      <c r="AV35" s="92">
        <f t="shared" si="9"/>
        <v>0</v>
      </c>
      <c r="AX35" s="86">
        <f t="shared" si="10"/>
        <v>1235.262692875061</v>
      </c>
      <c r="AY35" s="92">
        <f t="shared" si="11"/>
        <v>0</v>
      </c>
    </row>
    <row r="36" spans="1:51" x14ac:dyDescent="0.25">
      <c r="A36">
        <v>17</v>
      </c>
      <c r="B36" t="s">
        <v>23</v>
      </c>
      <c r="C36" t="s">
        <v>120</v>
      </c>
      <c r="D36" t="s">
        <v>726</v>
      </c>
      <c r="E36">
        <v>250</v>
      </c>
      <c r="F36" t="s">
        <v>539</v>
      </c>
      <c r="G36" s="5">
        <v>676481</v>
      </c>
      <c r="H36" s="5">
        <v>0.4</v>
      </c>
      <c r="I36" s="6">
        <v>0</v>
      </c>
      <c r="J36" s="5">
        <v>21.17</v>
      </c>
      <c r="K36" s="7">
        <v>0</v>
      </c>
      <c r="L36" s="5">
        <v>0</v>
      </c>
      <c r="M36" s="6">
        <v>0</v>
      </c>
      <c r="N36" s="5">
        <v>0</v>
      </c>
      <c r="O36" s="6">
        <v>0</v>
      </c>
      <c r="P36" s="5">
        <v>0</v>
      </c>
      <c r="Q36" s="7">
        <v>0</v>
      </c>
      <c r="R36" s="5">
        <v>0</v>
      </c>
      <c r="S36" s="7">
        <v>0</v>
      </c>
      <c r="T36" s="9">
        <v>97</v>
      </c>
      <c r="U36" s="9">
        <v>98</v>
      </c>
      <c r="V36" s="9">
        <v>85</v>
      </c>
      <c r="W36" s="9">
        <v>85</v>
      </c>
      <c r="X36" s="9">
        <v>85</v>
      </c>
      <c r="Y36" s="9">
        <v>85</v>
      </c>
      <c r="Z36" s="9" t="s">
        <v>24</v>
      </c>
      <c r="AA36" s="9">
        <v>36</v>
      </c>
      <c r="AB36" s="9">
        <v>37</v>
      </c>
      <c r="AC36" s="9">
        <v>33</v>
      </c>
      <c r="AD36" s="9">
        <v>33</v>
      </c>
      <c r="AE36" s="9">
        <v>33</v>
      </c>
      <c r="AF36" s="9">
        <v>33</v>
      </c>
      <c r="AJ36" s="85">
        <f>VLOOKUP($C36,Hoja3!$C$5:$U$202,18,FALSE)</f>
        <v>12.533489885664029</v>
      </c>
      <c r="AK36" s="94">
        <f t="shared" si="1"/>
        <v>0</v>
      </c>
      <c r="AL36" s="92" t="str">
        <f t="shared" si="2"/>
        <v/>
      </c>
      <c r="AM36">
        <v>0</v>
      </c>
      <c r="AN36">
        <f t="shared" si="3"/>
        <v>0</v>
      </c>
      <c r="AO36" s="85" t="e">
        <f t="shared" si="4"/>
        <v>#DIV/0!</v>
      </c>
      <c r="AP36" s="92" t="str">
        <f t="shared" si="5"/>
        <v/>
      </c>
      <c r="AQ36" s="85">
        <f>VLOOKUP($C36,Hoja3!$C$5:$W$202,21,FALSE)</f>
        <v>1.839915567282322</v>
      </c>
      <c r="AR36" s="94">
        <f t="shared" si="6"/>
        <v>0</v>
      </c>
      <c r="AS36" s="92" t="str">
        <f t="shared" si="7"/>
        <v/>
      </c>
      <c r="AT36" s="85">
        <f>VLOOKUP($C36,Hoja3!$C$5:$AB$202,26,FALSE)</f>
        <v>10.693574318381707</v>
      </c>
      <c r="AU36" s="94">
        <f t="shared" si="8"/>
        <v>0</v>
      </c>
      <c r="AV36" s="92" t="str">
        <f t="shared" si="9"/>
        <v/>
      </c>
      <c r="AX36" s="86">
        <f t="shared" si="10"/>
        <v>0</v>
      </c>
      <c r="AY36" s="92" t="str">
        <f t="shared" si="11"/>
        <v/>
      </c>
    </row>
    <row r="37" spans="1:51" x14ac:dyDescent="0.25">
      <c r="A37">
        <v>18</v>
      </c>
      <c r="B37" t="s">
        <v>23</v>
      </c>
      <c r="C37" t="s">
        <v>86</v>
      </c>
      <c r="D37" t="s">
        <v>727</v>
      </c>
      <c r="E37">
        <v>250</v>
      </c>
      <c r="F37" t="s">
        <v>540</v>
      </c>
      <c r="G37" s="5">
        <v>47245.08</v>
      </c>
      <c r="H37" s="5">
        <v>0</v>
      </c>
      <c r="I37" s="6">
        <v>0</v>
      </c>
      <c r="J37" s="5">
        <v>0</v>
      </c>
      <c r="K37" s="7">
        <v>0</v>
      </c>
      <c r="L37" s="5">
        <v>0</v>
      </c>
      <c r="M37" s="6">
        <v>0</v>
      </c>
      <c r="N37" s="5">
        <v>0</v>
      </c>
      <c r="O37" s="6">
        <v>0</v>
      </c>
      <c r="P37" s="5">
        <v>82150.31</v>
      </c>
      <c r="Q37" s="7">
        <v>0</v>
      </c>
      <c r="R37" s="5">
        <v>77842.289999999994</v>
      </c>
      <c r="S37" s="7">
        <v>0</v>
      </c>
      <c r="T37" s="9">
        <v>98</v>
      </c>
      <c r="U37" s="9">
        <v>99</v>
      </c>
      <c r="V37" s="9">
        <v>86</v>
      </c>
      <c r="W37" s="9">
        <v>86</v>
      </c>
      <c r="X37" s="9">
        <v>86</v>
      </c>
      <c r="Y37" s="9">
        <v>86</v>
      </c>
      <c r="Z37" s="9" t="s">
        <v>24</v>
      </c>
      <c r="AA37" s="9">
        <v>37</v>
      </c>
      <c r="AB37" s="9">
        <v>38</v>
      </c>
      <c r="AC37" s="9">
        <v>34</v>
      </c>
      <c r="AD37" s="9">
        <v>34</v>
      </c>
      <c r="AE37" s="9">
        <v>34</v>
      </c>
      <c r="AF37" s="9">
        <v>34</v>
      </c>
      <c r="AJ37" s="85">
        <f>VLOOKUP($C37,Hoja3!$C$5:$U$202,18,FALSE)</f>
        <v>11.65</v>
      </c>
      <c r="AK37" s="94">
        <f t="shared" si="1"/>
        <v>9570.5111149999993</v>
      </c>
      <c r="AL37" s="92">
        <f t="shared" si="2"/>
        <v>0</v>
      </c>
      <c r="AM37">
        <v>0</v>
      </c>
      <c r="AN37">
        <f t="shared" si="3"/>
        <v>0</v>
      </c>
      <c r="AO37" s="85">
        <f t="shared" si="4"/>
        <v>0</v>
      </c>
      <c r="AP37" s="92" t="str">
        <f t="shared" si="5"/>
        <v/>
      </c>
      <c r="AQ37" s="85">
        <f>VLOOKUP($C37,Hoja3!$C$5:$W$202,21,FALSE)</f>
        <v>6.3550000000000004</v>
      </c>
      <c r="AR37" s="94">
        <f t="shared" si="6"/>
        <v>5220.6522004999997</v>
      </c>
      <c r="AS37" s="92">
        <f t="shared" si="7"/>
        <v>0</v>
      </c>
      <c r="AT37" s="85">
        <f>VLOOKUP($C37,Hoja3!$C$5:$AB$202,26,FALSE)</f>
        <v>5.29819211599456</v>
      </c>
      <c r="AU37" s="94">
        <f t="shared" si="8"/>
        <v>4352.4812476850902</v>
      </c>
      <c r="AV37" s="92">
        <f t="shared" si="9"/>
        <v>0</v>
      </c>
      <c r="AX37" s="86">
        <f t="shared" si="10"/>
        <v>9573.1334481850899</v>
      </c>
      <c r="AY37" s="92">
        <f t="shared" si="11"/>
        <v>0</v>
      </c>
    </row>
    <row r="38" spans="1:51" x14ac:dyDescent="0.25">
      <c r="A38">
        <v>19</v>
      </c>
      <c r="B38" t="s">
        <v>23</v>
      </c>
      <c r="C38" t="s">
        <v>68</v>
      </c>
      <c r="D38" t="s">
        <v>728</v>
      </c>
      <c r="E38">
        <v>250</v>
      </c>
      <c r="F38" t="s">
        <v>541</v>
      </c>
      <c r="G38" s="5">
        <v>293549.77</v>
      </c>
      <c r="H38" s="5">
        <v>0</v>
      </c>
      <c r="I38" s="6">
        <v>0</v>
      </c>
      <c r="J38" s="5">
        <v>0</v>
      </c>
      <c r="K38" s="7">
        <v>0</v>
      </c>
      <c r="L38" s="5">
        <v>212896.2</v>
      </c>
      <c r="M38" s="6">
        <v>0</v>
      </c>
      <c r="N38" s="5">
        <v>52616.47</v>
      </c>
      <c r="O38" s="6">
        <v>0</v>
      </c>
      <c r="P38" s="5">
        <v>217332.7</v>
      </c>
      <c r="Q38" s="7">
        <v>0</v>
      </c>
      <c r="R38" s="5">
        <v>210352.5</v>
      </c>
      <c r="S38" s="7">
        <v>0</v>
      </c>
      <c r="T38" s="9">
        <v>99</v>
      </c>
      <c r="U38" s="9">
        <v>100</v>
      </c>
      <c r="V38" s="9">
        <v>87</v>
      </c>
      <c r="W38" s="9">
        <v>87</v>
      </c>
      <c r="X38" s="9">
        <v>87</v>
      </c>
      <c r="Y38" s="9">
        <v>87</v>
      </c>
      <c r="Z38" s="9" t="s">
        <v>24</v>
      </c>
      <c r="AA38" s="9">
        <v>38</v>
      </c>
      <c r="AB38" s="9">
        <v>39</v>
      </c>
      <c r="AC38" s="9">
        <v>35</v>
      </c>
      <c r="AD38" s="9">
        <v>35</v>
      </c>
      <c r="AE38" s="9">
        <v>35</v>
      </c>
      <c r="AF38" s="9">
        <v>35</v>
      </c>
      <c r="AJ38" s="85">
        <f>VLOOKUP($C38,Hoja3!$C$5:$U$202,18,FALSE)</f>
        <v>16.015999999999998</v>
      </c>
      <c r="AK38" s="94">
        <f t="shared" si="1"/>
        <v>34808.005231999996</v>
      </c>
      <c r="AL38" s="92">
        <f t="shared" si="2"/>
        <v>0</v>
      </c>
      <c r="AM38">
        <v>14411043381.746</v>
      </c>
      <c r="AN38">
        <f t="shared" si="3"/>
        <v>14411.043381746</v>
      </c>
      <c r="AO38" s="85">
        <f t="shared" si="4"/>
        <v>6.6308675048651207</v>
      </c>
      <c r="AP38" s="92">
        <f t="shared" si="5"/>
        <v>0</v>
      </c>
      <c r="AQ38" s="85">
        <f>VLOOKUP($C38,Hoja3!$C$5:$W$202,21,FALSE)</f>
        <v>4.33</v>
      </c>
      <c r="AR38" s="94">
        <f t="shared" si="6"/>
        <v>9410.5059099999999</v>
      </c>
      <c r="AS38" s="92">
        <f t="shared" si="7"/>
        <v>0</v>
      </c>
      <c r="AT38" s="85">
        <f>VLOOKUP($C38,Hoja3!$C$5:$AB$202,26,FALSE)</f>
        <v>11.686</v>
      </c>
      <c r="AU38" s="94">
        <f t="shared" si="8"/>
        <v>25397.499322000003</v>
      </c>
      <c r="AV38" s="92">
        <f t="shared" si="9"/>
        <v>0</v>
      </c>
      <c r="AX38" s="86">
        <f t="shared" si="10"/>
        <v>49219.048613746003</v>
      </c>
      <c r="AY38" s="92">
        <f t="shared" si="11"/>
        <v>0</v>
      </c>
    </row>
    <row r="39" spans="1:51" x14ac:dyDescent="0.25">
      <c r="A39">
        <v>21</v>
      </c>
      <c r="B39" t="s">
        <v>23</v>
      </c>
      <c r="C39" t="s">
        <v>72</v>
      </c>
      <c r="D39" t="s">
        <v>729</v>
      </c>
      <c r="E39">
        <v>250</v>
      </c>
      <c r="F39" t="s">
        <v>544</v>
      </c>
      <c r="G39" s="5">
        <v>40997</v>
      </c>
      <c r="H39" s="5">
        <v>0</v>
      </c>
      <c r="I39" s="6">
        <v>0</v>
      </c>
      <c r="J39" s="5">
        <v>0</v>
      </c>
      <c r="K39" s="7">
        <v>0</v>
      </c>
      <c r="L39" s="5">
        <v>33469.69</v>
      </c>
      <c r="M39" s="6">
        <v>0</v>
      </c>
      <c r="N39" s="5">
        <v>5909.8050000000003</v>
      </c>
      <c r="O39" s="6">
        <v>0</v>
      </c>
      <c r="P39" s="5">
        <v>27573.54</v>
      </c>
      <c r="Q39" s="7">
        <v>0</v>
      </c>
      <c r="R39" s="5">
        <v>27820.36</v>
      </c>
      <c r="S39" s="7">
        <v>0</v>
      </c>
      <c r="T39" s="9">
        <v>100</v>
      </c>
      <c r="U39" s="9">
        <v>101</v>
      </c>
      <c r="V39" s="9">
        <v>88</v>
      </c>
      <c r="W39" s="9">
        <v>88</v>
      </c>
      <c r="X39" s="9">
        <v>88</v>
      </c>
      <c r="Y39" s="9">
        <v>88</v>
      </c>
      <c r="Z39" s="9" t="s">
        <v>24</v>
      </c>
      <c r="AA39" s="9">
        <v>39</v>
      </c>
      <c r="AB39" s="9">
        <v>40</v>
      </c>
      <c r="AC39" s="9">
        <v>36</v>
      </c>
      <c r="AD39" s="9">
        <v>36</v>
      </c>
      <c r="AE39" s="9">
        <v>36</v>
      </c>
      <c r="AF39" s="9">
        <v>36</v>
      </c>
      <c r="AJ39" s="85">
        <f>VLOOKUP($C39,Hoja3!$C$5:$U$202,18,FALSE)</f>
        <v>12.110000000000001</v>
      </c>
      <c r="AK39" s="94">
        <f t="shared" si="1"/>
        <v>3339.1556940000005</v>
      </c>
      <c r="AL39" s="92">
        <f t="shared" si="2"/>
        <v>0</v>
      </c>
      <c r="AM39">
        <v>1722877513.3131399</v>
      </c>
      <c r="AN39">
        <f t="shared" si="3"/>
        <v>1722.8775133131398</v>
      </c>
      <c r="AO39" s="85">
        <f t="shared" si="4"/>
        <v>6.2483000489351017</v>
      </c>
      <c r="AP39" s="92">
        <f t="shared" si="5"/>
        <v>0</v>
      </c>
      <c r="AQ39" s="85">
        <f>VLOOKUP($C39,Hoja3!$C$5:$W$202,21,FALSE)</f>
        <v>3.31</v>
      </c>
      <c r="AR39" s="94">
        <f t="shared" si="6"/>
        <v>912.6841740000001</v>
      </c>
      <c r="AS39" s="92">
        <f t="shared" si="7"/>
        <v>0</v>
      </c>
      <c r="AT39" s="85">
        <f>VLOOKUP($C39,Hoja3!$C$5:$AB$202,26,FALSE)</f>
        <v>8.8000000000000007</v>
      </c>
      <c r="AU39" s="94">
        <f t="shared" si="8"/>
        <v>2426.4715200000005</v>
      </c>
      <c r="AV39" s="92">
        <f t="shared" si="9"/>
        <v>0</v>
      </c>
      <c r="AX39" s="86">
        <f t="shared" si="10"/>
        <v>5062.0332073131403</v>
      </c>
      <c r="AY39" s="92">
        <f t="shared" si="11"/>
        <v>0</v>
      </c>
    </row>
    <row r="40" spans="1:51" x14ac:dyDescent="0.25">
      <c r="A40">
        <v>22</v>
      </c>
      <c r="B40" t="s">
        <v>23</v>
      </c>
      <c r="C40" t="s">
        <v>82</v>
      </c>
      <c r="D40" t="s">
        <v>730</v>
      </c>
      <c r="E40">
        <v>250</v>
      </c>
      <c r="F40" t="s">
        <v>545</v>
      </c>
      <c r="G40" s="5">
        <v>180409</v>
      </c>
      <c r="H40" s="5">
        <v>0</v>
      </c>
      <c r="I40" s="6">
        <v>0</v>
      </c>
      <c r="J40" s="5">
        <v>0</v>
      </c>
      <c r="K40" s="7">
        <v>0</v>
      </c>
      <c r="L40" s="5">
        <v>127087</v>
      </c>
      <c r="M40" s="6">
        <v>0</v>
      </c>
      <c r="N40" s="5">
        <v>16116.76</v>
      </c>
      <c r="O40" s="6">
        <v>0</v>
      </c>
      <c r="P40" s="5">
        <v>149058.9</v>
      </c>
      <c r="Q40" s="7">
        <v>0</v>
      </c>
      <c r="R40" s="5">
        <v>131868.1</v>
      </c>
      <c r="S40" s="7">
        <v>0</v>
      </c>
      <c r="T40" s="9">
        <v>101</v>
      </c>
      <c r="U40" s="9">
        <v>102</v>
      </c>
      <c r="V40" s="9">
        <v>89</v>
      </c>
      <c r="W40" s="9">
        <v>89</v>
      </c>
      <c r="X40" s="9">
        <v>89</v>
      </c>
      <c r="Y40" s="9">
        <v>89</v>
      </c>
      <c r="Z40" s="9" t="s">
        <v>24</v>
      </c>
      <c r="AA40" s="9">
        <v>40</v>
      </c>
      <c r="AB40" s="9">
        <v>41</v>
      </c>
      <c r="AC40" s="9">
        <v>37</v>
      </c>
      <c r="AD40" s="9">
        <v>37</v>
      </c>
      <c r="AE40" s="9">
        <v>37</v>
      </c>
      <c r="AF40" s="9">
        <v>37</v>
      </c>
      <c r="AJ40" s="85">
        <f>VLOOKUP($C40,Hoja3!$C$5:$U$202,18,FALSE)</f>
        <v>6.3829999999999991</v>
      </c>
      <c r="AK40" s="94">
        <f t="shared" si="1"/>
        <v>9514.4295869999987</v>
      </c>
      <c r="AL40" s="92">
        <f t="shared" si="2"/>
        <v>0</v>
      </c>
      <c r="AM40">
        <v>7744167182.3482199</v>
      </c>
      <c r="AN40">
        <f t="shared" si="3"/>
        <v>7744.1671823482202</v>
      </c>
      <c r="AO40" s="88">
        <f t="shared" si="4"/>
        <v>5.1953738973977543</v>
      </c>
      <c r="AP40" s="92">
        <f t="shared" si="5"/>
        <v>0</v>
      </c>
      <c r="AQ40" s="85">
        <f>VLOOKUP($C40,Hoja3!$C$5:$W$202,21,FALSE)</f>
        <v>2.2719999999999998</v>
      </c>
      <c r="AR40" s="94">
        <f t="shared" si="6"/>
        <v>3386.6182079999994</v>
      </c>
      <c r="AS40" s="92">
        <f t="shared" si="7"/>
        <v>0</v>
      </c>
      <c r="AT40" s="85">
        <f>VLOOKUP($C40,Hoja3!$C$5:$AB$202,26,FALSE)</f>
        <v>4.1109999999999998</v>
      </c>
      <c r="AU40" s="94">
        <f t="shared" si="8"/>
        <v>6127.8113789999998</v>
      </c>
      <c r="AV40" s="92">
        <f t="shared" si="9"/>
        <v>0</v>
      </c>
      <c r="AX40" s="86">
        <f t="shared" si="10"/>
        <v>17258.59676934822</v>
      </c>
      <c r="AY40" s="92">
        <f t="shared" si="11"/>
        <v>0</v>
      </c>
    </row>
    <row r="41" spans="1:51" x14ac:dyDescent="0.25">
      <c r="A41">
        <v>24</v>
      </c>
      <c r="B41" t="s">
        <v>23</v>
      </c>
      <c r="C41" t="s">
        <v>122</v>
      </c>
      <c r="D41" t="s">
        <v>731</v>
      </c>
      <c r="E41">
        <v>250</v>
      </c>
      <c r="F41" t="s">
        <v>548</v>
      </c>
      <c r="G41" s="5">
        <v>202235.85</v>
      </c>
      <c r="H41" s="5">
        <v>0</v>
      </c>
      <c r="I41" s="6">
        <v>0</v>
      </c>
      <c r="J41" s="5">
        <v>0</v>
      </c>
      <c r="K41" s="7">
        <v>0</v>
      </c>
      <c r="L41" s="5">
        <v>0</v>
      </c>
      <c r="M41" s="6">
        <v>0</v>
      </c>
      <c r="N41" s="5">
        <v>0</v>
      </c>
      <c r="O41" s="6">
        <v>0</v>
      </c>
      <c r="P41" s="5">
        <v>0</v>
      </c>
      <c r="Q41" s="7">
        <v>0</v>
      </c>
      <c r="R41" s="5">
        <v>0</v>
      </c>
      <c r="S41" s="7">
        <v>0</v>
      </c>
      <c r="T41" s="9">
        <v>102</v>
      </c>
      <c r="U41" s="9">
        <v>103</v>
      </c>
      <c r="V41" s="9">
        <v>90</v>
      </c>
      <c r="W41" s="9">
        <v>90</v>
      </c>
      <c r="X41" s="9">
        <v>90</v>
      </c>
      <c r="Y41" s="9">
        <v>90</v>
      </c>
      <c r="Z41" s="9" t="s">
        <v>24</v>
      </c>
      <c r="AA41" s="9">
        <v>41</v>
      </c>
      <c r="AB41" s="9">
        <v>42</v>
      </c>
      <c r="AC41" s="9">
        <v>38</v>
      </c>
      <c r="AD41" s="9">
        <v>38</v>
      </c>
      <c r="AE41" s="9">
        <v>38</v>
      </c>
      <c r="AF41" s="9">
        <v>38</v>
      </c>
      <c r="AJ41" s="85">
        <f>VLOOKUP($C41,Hoja3!$C$5:$U$202,18,FALSE)</f>
        <v>11.436999999999999</v>
      </c>
      <c r="AK41" s="94">
        <f t="shared" si="1"/>
        <v>0</v>
      </c>
      <c r="AL41" s="92" t="str">
        <f t="shared" si="2"/>
        <v/>
      </c>
      <c r="AM41">
        <v>0</v>
      </c>
      <c r="AN41">
        <f t="shared" si="3"/>
        <v>0</v>
      </c>
      <c r="AO41" s="88" t="e">
        <f t="shared" si="4"/>
        <v>#DIV/0!</v>
      </c>
      <c r="AP41" s="92" t="str">
        <f t="shared" si="5"/>
        <v/>
      </c>
      <c r="AQ41" s="85">
        <f>VLOOKUP($C41,Hoja3!$C$5:$W$202,21,FALSE)</f>
        <v>2.2280000000000002</v>
      </c>
      <c r="AR41" s="94">
        <f t="shared" si="6"/>
        <v>0</v>
      </c>
      <c r="AS41" s="92" t="str">
        <f t="shared" si="7"/>
        <v/>
      </c>
      <c r="AT41" s="85">
        <f>VLOOKUP($C41,Hoja3!$C$5:$AB$202,26,FALSE)</f>
        <v>9.2089999999999996</v>
      </c>
      <c r="AU41" s="94">
        <f t="shared" si="8"/>
        <v>0</v>
      </c>
      <c r="AV41" s="92" t="str">
        <f t="shared" si="9"/>
        <v/>
      </c>
      <c r="AX41" s="86">
        <f t="shared" si="10"/>
        <v>0</v>
      </c>
      <c r="AY41" s="92" t="str">
        <f t="shared" si="11"/>
        <v/>
      </c>
    </row>
    <row r="42" spans="1:51" x14ac:dyDescent="0.25">
      <c r="A42">
        <v>25</v>
      </c>
      <c r="B42" t="s">
        <v>23</v>
      </c>
      <c r="C42" t="s">
        <v>43</v>
      </c>
      <c r="D42" t="s">
        <v>732</v>
      </c>
      <c r="E42">
        <v>250</v>
      </c>
      <c r="F42" t="s">
        <v>549</v>
      </c>
      <c r="G42" s="5">
        <v>3644</v>
      </c>
      <c r="H42" s="5">
        <v>0</v>
      </c>
      <c r="I42" s="6">
        <v>0</v>
      </c>
      <c r="J42" s="5">
        <v>0</v>
      </c>
      <c r="K42" s="7">
        <v>0</v>
      </c>
      <c r="L42" s="5">
        <v>6066.5240000000003</v>
      </c>
      <c r="M42" s="6">
        <v>0</v>
      </c>
      <c r="N42" s="5">
        <v>877.10820000000001</v>
      </c>
      <c r="O42" s="6">
        <v>0</v>
      </c>
      <c r="P42" s="5">
        <v>4616.165</v>
      </c>
      <c r="Q42" s="7">
        <v>0</v>
      </c>
      <c r="R42" s="5">
        <v>4273.0209999999997</v>
      </c>
      <c r="S42" s="7">
        <v>0</v>
      </c>
      <c r="T42" s="9">
        <v>103</v>
      </c>
      <c r="U42" s="9">
        <v>104</v>
      </c>
      <c r="V42" s="9">
        <v>91</v>
      </c>
      <c r="W42" s="9">
        <v>91</v>
      </c>
      <c r="X42" s="9">
        <v>91</v>
      </c>
      <c r="Y42" s="9">
        <v>91</v>
      </c>
      <c r="Z42" s="9" t="s">
        <v>24</v>
      </c>
      <c r="AA42" s="9">
        <v>42</v>
      </c>
      <c r="AB42" s="9">
        <v>43</v>
      </c>
      <c r="AC42" s="9">
        <v>39</v>
      </c>
      <c r="AD42" s="9">
        <v>39</v>
      </c>
      <c r="AE42" s="9">
        <v>39</v>
      </c>
      <c r="AF42" s="9">
        <v>39</v>
      </c>
      <c r="AJ42" s="85">
        <f>VLOOKUP($C42,Hoja3!$C$5:$U$202,18,FALSE)</f>
        <v>9.5749999999999993</v>
      </c>
      <c r="AK42" s="94">
        <f t="shared" si="1"/>
        <v>441.9977987499999</v>
      </c>
      <c r="AL42" s="92">
        <f t="shared" si="2"/>
        <v>0</v>
      </c>
      <c r="AM42">
        <v>424365130.23665297</v>
      </c>
      <c r="AN42">
        <f t="shared" si="3"/>
        <v>424.36513023665299</v>
      </c>
      <c r="AO42" s="88">
        <f t="shared" si="4"/>
        <v>9.1930234347483886</v>
      </c>
      <c r="AP42" s="92">
        <f t="shared" si="5"/>
        <v>0</v>
      </c>
      <c r="AQ42" s="85">
        <f>VLOOKUP($C42,Hoja3!$C$5:$W$202,21,FALSE)</f>
        <v>3.8260000000000001</v>
      </c>
      <c r="AR42" s="94">
        <f t="shared" si="6"/>
        <v>176.61447290000001</v>
      </c>
      <c r="AS42" s="92">
        <f t="shared" si="7"/>
        <v>0</v>
      </c>
      <c r="AT42" s="85">
        <f>VLOOKUP($C42,Hoja3!$C$5:$AB$202,26,FALSE)</f>
        <v>5.7489999999999997</v>
      </c>
      <c r="AU42" s="94">
        <f t="shared" si="8"/>
        <v>265.38332584999995</v>
      </c>
      <c r="AV42" s="92">
        <f t="shared" si="9"/>
        <v>0</v>
      </c>
      <c r="AX42" s="86">
        <f t="shared" si="10"/>
        <v>866.36292898665283</v>
      </c>
      <c r="AY42" s="92">
        <f t="shared" si="11"/>
        <v>0</v>
      </c>
    </row>
    <row r="43" spans="1:51" x14ac:dyDescent="0.25">
      <c r="A43">
        <v>27</v>
      </c>
      <c r="B43" t="s">
        <v>23</v>
      </c>
      <c r="C43" t="s">
        <v>50</v>
      </c>
      <c r="D43" t="s">
        <v>733</v>
      </c>
      <c r="E43">
        <v>250</v>
      </c>
      <c r="F43" t="s">
        <v>551</v>
      </c>
      <c r="G43" s="5">
        <v>56964.61</v>
      </c>
      <c r="H43" s="5">
        <v>0</v>
      </c>
      <c r="I43" s="6">
        <v>0</v>
      </c>
      <c r="J43" s="5">
        <v>0</v>
      </c>
      <c r="K43" s="7">
        <v>0</v>
      </c>
      <c r="L43" s="5">
        <v>47915.040000000001</v>
      </c>
      <c r="M43" s="6">
        <v>0</v>
      </c>
      <c r="N43" s="5">
        <v>4711.3909999999996</v>
      </c>
      <c r="O43" s="6">
        <v>0</v>
      </c>
      <c r="P43" s="5">
        <v>39006.22</v>
      </c>
      <c r="Q43" s="7">
        <v>0</v>
      </c>
      <c r="R43" s="5">
        <v>39051.120000000003</v>
      </c>
      <c r="S43" s="7">
        <v>0</v>
      </c>
      <c r="T43" s="9">
        <v>104</v>
      </c>
      <c r="U43" s="9">
        <v>105</v>
      </c>
      <c r="V43" s="9">
        <v>92</v>
      </c>
      <c r="W43" s="9">
        <v>92</v>
      </c>
      <c r="X43" s="9">
        <v>92</v>
      </c>
      <c r="Y43" s="9">
        <v>92</v>
      </c>
      <c r="Z43" s="9" t="s">
        <v>24</v>
      </c>
      <c r="AA43" s="9">
        <v>43</v>
      </c>
      <c r="AB43" s="9">
        <v>44</v>
      </c>
      <c r="AC43" s="9">
        <v>40</v>
      </c>
      <c r="AD43" s="9">
        <v>40</v>
      </c>
      <c r="AE43" s="9">
        <v>40</v>
      </c>
      <c r="AF43" s="9">
        <v>40</v>
      </c>
      <c r="AJ43" s="85">
        <f>VLOOKUP($C43,Hoja3!$C$5:$U$202,18,FALSE)</f>
        <v>1.123</v>
      </c>
      <c r="AK43" s="94">
        <f t="shared" si="1"/>
        <v>438.03985059999997</v>
      </c>
      <c r="AL43" s="92">
        <f t="shared" si="2"/>
        <v>0</v>
      </c>
      <c r="AM43">
        <v>608146642.94860804</v>
      </c>
      <c r="AN43">
        <f t="shared" si="3"/>
        <v>608.14664294860802</v>
      </c>
      <c r="AO43" s="88">
        <f t="shared" si="4"/>
        <v>1.5591017098006625</v>
      </c>
      <c r="AP43" s="92">
        <f t="shared" si="5"/>
        <v>0</v>
      </c>
      <c r="AQ43" s="85">
        <f>VLOOKUP($C43,Hoja3!$C$5:$W$202,21,FALSE)</f>
        <v>0.76500000000000001</v>
      </c>
      <c r="AR43" s="94">
        <f t="shared" si="6"/>
        <v>298.397583</v>
      </c>
      <c r="AS43" s="92">
        <f t="shared" si="7"/>
        <v>0</v>
      </c>
      <c r="AT43" s="85">
        <f>VLOOKUP($C43,Hoja3!$C$5:$AB$202,26,FALSE)</f>
        <v>0.35799999999999998</v>
      </c>
      <c r="AU43" s="94">
        <f t="shared" si="8"/>
        <v>139.6422676</v>
      </c>
      <c r="AV43" s="92">
        <f t="shared" si="9"/>
        <v>0</v>
      </c>
      <c r="AX43" s="86">
        <f t="shared" si="10"/>
        <v>1046.186493548608</v>
      </c>
      <c r="AY43" s="92">
        <f t="shared" si="11"/>
        <v>0</v>
      </c>
    </row>
    <row r="44" spans="1:51" x14ac:dyDescent="0.25">
      <c r="A44">
        <v>30</v>
      </c>
      <c r="B44" t="s">
        <v>23</v>
      </c>
      <c r="C44" t="s">
        <v>88</v>
      </c>
      <c r="D44" t="s">
        <v>734</v>
      </c>
      <c r="E44">
        <v>250</v>
      </c>
      <c r="F44" t="s">
        <v>556</v>
      </c>
      <c r="G44" s="5">
        <v>9273</v>
      </c>
      <c r="H44" s="5">
        <v>0</v>
      </c>
      <c r="I44" s="6">
        <v>0</v>
      </c>
      <c r="J44" s="5">
        <v>0</v>
      </c>
      <c r="K44" s="7">
        <v>0</v>
      </c>
      <c r="L44" s="5">
        <v>6674.8059999999996</v>
      </c>
      <c r="M44" s="6">
        <v>0</v>
      </c>
      <c r="N44" s="5">
        <v>851.17539999999997</v>
      </c>
      <c r="O44" s="6">
        <v>0</v>
      </c>
      <c r="P44" s="5">
        <v>6200.357</v>
      </c>
      <c r="Q44" s="7">
        <v>0</v>
      </c>
      <c r="R44" s="5">
        <v>5640.28</v>
      </c>
      <c r="S44" s="7">
        <v>0</v>
      </c>
      <c r="T44" s="9">
        <v>105</v>
      </c>
      <c r="U44" s="9">
        <v>106</v>
      </c>
      <c r="V44" s="9">
        <v>93</v>
      </c>
      <c r="W44" s="9">
        <v>93</v>
      </c>
      <c r="X44" s="9">
        <v>93</v>
      </c>
      <c r="Y44" s="9">
        <v>93</v>
      </c>
      <c r="Z44" s="9" t="s">
        <v>24</v>
      </c>
      <c r="AA44" s="9">
        <v>44</v>
      </c>
      <c r="AB44" s="9">
        <v>45</v>
      </c>
      <c r="AC44" s="9">
        <v>41</v>
      </c>
      <c r="AD44" s="9">
        <v>41</v>
      </c>
      <c r="AE44" s="9">
        <v>41</v>
      </c>
      <c r="AF44" s="9">
        <v>41</v>
      </c>
      <c r="AJ44" s="85">
        <f>VLOOKUP($C44,Hoja3!$C$5:$U$202,18,FALSE)</f>
        <v>8.8739999999999988</v>
      </c>
      <c r="AK44" s="94">
        <f t="shared" si="1"/>
        <v>550.21968017999995</v>
      </c>
      <c r="AL44" s="92">
        <f t="shared" si="2"/>
        <v>0</v>
      </c>
      <c r="AM44">
        <v>483506952.37924802</v>
      </c>
      <c r="AN44">
        <f t="shared" si="3"/>
        <v>483.50695237924805</v>
      </c>
      <c r="AO44" s="88">
        <f t="shared" si="4"/>
        <v>7.7980502151609663</v>
      </c>
      <c r="AP44" s="92">
        <f t="shared" si="5"/>
        <v>0</v>
      </c>
      <c r="AQ44" s="85">
        <f>VLOOKUP($C44,Hoja3!$C$5:$W$202,21,FALSE)</f>
        <v>3.125</v>
      </c>
      <c r="AR44" s="94">
        <f t="shared" si="6"/>
        <v>193.76115625</v>
      </c>
      <c r="AS44" s="92">
        <f t="shared" si="7"/>
        <v>0</v>
      </c>
      <c r="AT44" s="85">
        <f>VLOOKUP($C44,Hoja3!$C$5:$AB$202,26,FALSE)</f>
        <v>5.7489999999999997</v>
      </c>
      <c r="AU44" s="94">
        <f t="shared" si="8"/>
        <v>356.45852393000001</v>
      </c>
      <c r="AV44" s="92">
        <f t="shared" si="9"/>
        <v>0</v>
      </c>
      <c r="AX44" s="86">
        <f t="shared" si="10"/>
        <v>1033.7266325592479</v>
      </c>
      <c r="AY44" s="92">
        <f t="shared" si="11"/>
        <v>0</v>
      </c>
    </row>
    <row r="45" spans="1:51" x14ac:dyDescent="0.25">
      <c r="A45">
        <v>39</v>
      </c>
      <c r="B45" t="s">
        <v>23</v>
      </c>
      <c r="C45" t="s">
        <v>114</v>
      </c>
      <c r="D45" t="s">
        <v>735</v>
      </c>
      <c r="E45">
        <v>250</v>
      </c>
      <c r="F45" t="s">
        <v>563</v>
      </c>
      <c r="G45" s="5">
        <v>751806.58</v>
      </c>
      <c r="H45" s="5">
        <v>0</v>
      </c>
      <c r="I45" s="6">
        <v>0</v>
      </c>
      <c r="J45" s="5">
        <v>0.76</v>
      </c>
      <c r="K45" s="7">
        <v>0</v>
      </c>
      <c r="L45" s="5">
        <v>341825.6</v>
      </c>
      <c r="M45" s="6">
        <v>0</v>
      </c>
      <c r="N45" s="5">
        <v>97874.94</v>
      </c>
      <c r="O45" s="6">
        <v>0</v>
      </c>
      <c r="P45" s="5">
        <v>434666.1</v>
      </c>
      <c r="Q45" s="7">
        <v>0</v>
      </c>
      <c r="R45" s="5">
        <v>0</v>
      </c>
      <c r="S45" s="7">
        <v>0</v>
      </c>
      <c r="T45" s="9">
        <v>106</v>
      </c>
      <c r="U45" s="9">
        <v>107</v>
      </c>
      <c r="V45" s="9">
        <v>94</v>
      </c>
      <c r="W45" s="9">
        <v>94</v>
      </c>
      <c r="X45" s="9">
        <v>94</v>
      </c>
      <c r="Y45" s="9">
        <v>94</v>
      </c>
      <c r="Z45" s="9" t="s">
        <v>24</v>
      </c>
      <c r="AA45" s="9">
        <v>45</v>
      </c>
      <c r="AB45" s="9">
        <v>46</v>
      </c>
      <c r="AC45" s="9">
        <v>42</v>
      </c>
      <c r="AD45" s="9">
        <v>42</v>
      </c>
      <c r="AE45" s="9">
        <v>42</v>
      </c>
      <c r="AF45" s="9">
        <v>42</v>
      </c>
      <c r="AJ45" s="85">
        <f>VLOOKUP($C45,Hoja3!$C$5:$U$202,18,FALSE)</f>
        <v>3.6430000000000002</v>
      </c>
      <c r="AK45" s="94">
        <f t="shared" si="1"/>
        <v>15834.886022999999</v>
      </c>
      <c r="AL45" s="92">
        <f t="shared" si="2"/>
        <v>0</v>
      </c>
      <c r="AM45" t="s">
        <v>478</v>
      </c>
      <c r="AN45">
        <f t="shared" si="3"/>
        <v>0</v>
      </c>
      <c r="AO45" s="88">
        <f t="shared" si="4"/>
        <v>0</v>
      </c>
      <c r="AP45" s="92" t="str">
        <f t="shared" si="5"/>
        <v/>
      </c>
      <c r="AQ45" s="85">
        <f>VLOOKUP($C45,Hoja3!$C$5:$W$202,21,FALSE)</f>
        <v>2.5430000000000001</v>
      </c>
      <c r="AR45" s="94">
        <f t="shared" si="6"/>
        <v>11053.558922999999</v>
      </c>
      <c r="AS45" s="92">
        <f t="shared" si="7"/>
        <v>0</v>
      </c>
      <c r="AT45" s="85">
        <f>VLOOKUP($C45,Hoja3!$C$5:$AB$202,26,FALSE)</f>
        <v>1.1000000000000001</v>
      </c>
      <c r="AU45" s="94">
        <f t="shared" si="8"/>
        <v>4781.3271000000004</v>
      </c>
      <c r="AV45" s="92">
        <f t="shared" si="9"/>
        <v>0</v>
      </c>
      <c r="AX45" s="86">
        <f t="shared" si="10"/>
        <v>15834.886022999999</v>
      </c>
      <c r="AY45" s="92">
        <f t="shared" si="11"/>
        <v>0</v>
      </c>
    </row>
    <row r="46" spans="1:51" x14ac:dyDescent="0.25">
      <c r="A46">
        <v>42</v>
      </c>
      <c r="B46" t="s">
        <v>23</v>
      </c>
      <c r="C46" t="s">
        <v>78</v>
      </c>
      <c r="D46" t="s">
        <v>736</v>
      </c>
      <c r="E46">
        <v>250</v>
      </c>
      <c r="F46" t="s">
        <v>566</v>
      </c>
      <c r="G46" s="5">
        <v>68489</v>
      </c>
      <c r="H46" s="5">
        <v>0</v>
      </c>
      <c r="I46" s="6">
        <v>0</v>
      </c>
      <c r="J46" s="5">
        <v>0</v>
      </c>
      <c r="K46" s="7">
        <v>0</v>
      </c>
      <c r="L46" s="5">
        <v>59400.74</v>
      </c>
      <c r="M46" s="6">
        <v>0</v>
      </c>
      <c r="N46" s="5">
        <v>5990.9780000000001</v>
      </c>
      <c r="O46" s="6">
        <v>0</v>
      </c>
      <c r="P46" s="5">
        <v>59147.03</v>
      </c>
      <c r="Q46" s="7">
        <v>0</v>
      </c>
      <c r="R46" s="5">
        <v>57265.68</v>
      </c>
      <c r="S46" s="7">
        <v>0</v>
      </c>
      <c r="T46" s="9">
        <v>107</v>
      </c>
      <c r="U46" s="9">
        <v>108</v>
      </c>
      <c r="V46" s="9">
        <v>95</v>
      </c>
      <c r="W46" s="9">
        <v>95</v>
      </c>
      <c r="X46" s="9">
        <v>95</v>
      </c>
      <c r="Y46" s="9">
        <v>95</v>
      </c>
      <c r="Z46" s="9" t="s">
        <v>24</v>
      </c>
      <c r="AA46" s="9">
        <v>46</v>
      </c>
      <c r="AB46" s="9">
        <v>47</v>
      </c>
      <c r="AC46" s="9">
        <v>43</v>
      </c>
      <c r="AD46" s="9">
        <v>43</v>
      </c>
      <c r="AE46" s="9">
        <v>43</v>
      </c>
      <c r="AF46" s="9">
        <v>43</v>
      </c>
      <c r="AJ46" s="85">
        <f>VLOOKUP($C46,Hoja3!$C$5:$U$202,18,FALSE)</f>
        <v>1.9136219362745097</v>
      </c>
      <c r="AK46" s="94">
        <f t="shared" si="1"/>
        <v>1131.850540734865</v>
      </c>
      <c r="AL46" s="92">
        <f t="shared" si="2"/>
        <v>0</v>
      </c>
      <c r="AM46" t="s">
        <v>478</v>
      </c>
      <c r="AN46">
        <f t="shared" si="3"/>
        <v>0</v>
      </c>
      <c r="AO46" s="88">
        <f t="shared" si="4"/>
        <v>0</v>
      </c>
      <c r="AP46" s="92" t="str">
        <f t="shared" si="5"/>
        <v/>
      </c>
      <c r="AQ46" s="85">
        <f>VLOOKUP($C46,Hoja3!$C$5:$W$202,21,FALSE)</f>
        <v>1.5669999999999999</v>
      </c>
      <c r="AR46" s="94">
        <f t="shared" si="6"/>
        <v>926.83396010000001</v>
      </c>
      <c r="AS46" s="92">
        <f t="shared" si="7"/>
        <v>0</v>
      </c>
      <c r="AT46" s="85">
        <f>VLOOKUP($C46,Hoja3!$C$5:$AB$202,26,FALSE)</f>
        <v>0.34662193627450977</v>
      </c>
      <c r="AU46" s="94">
        <f t="shared" si="8"/>
        <v>205.01658063486516</v>
      </c>
      <c r="AV46" s="92">
        <f t="shared" si="9"/>
        <v>0</v>
      </c>
      <c r="AX46" s="86">
        <f t="shared" si="10"/>
        <v>1131.8505407348653</v>
      </c>
      <c r="AY46" s="92">
        <f t="shared" si="11"/>
        <v>0</v>
      </c>
    </row>
    <row r="47" spans="1:51" x14ac:dyDescent="0.25">
      <c r="A47">
        <v>44</v>
      </c>
      <c r="B47" t="s">
        <v>23</v>
      </c>
      <c r="C47" t="s">
        <v>61</v>
      </c>
      <c r="D47" t="s">
        <v>737</v>
      </c>
      <c r="E47">
        <v>250</v>
      </c>
      <c r="F47" t="s">
        <v>568</v>
      </c>
      <c r="G47" s="5">
        <v>5576.35</v>
      </c>
      <c r="H47" s="5">
        <v>0</v>
      </c>
      <c r="I47" s="6">
        <v>0</v>
      </c>
      <c r="J47" s="5">
        <v>0</v>
      </c>
      <c r="K47" s="7">
        <v>0</v>
      </c>
      <c r="L47" s="5">
        <v>8226.5210000000006</v>
      </c>
      <c r="M47" s="6">
        <v>0</v>
      </c>
      <c r="N47" s="5">
        <v>1657.894</v>
      </c>
      <c r="O47" s="6">
        <v>0</v>
      </c>
      <c r="P47" s="5">
        <v>5640.4110000000001</v>
      </c>
      <c r="Q47" s="7">
        <v>0</v>
      </c>
      <c r="R47" s="5">
        <v>5570.0619999999999</v>
      </c>
      <c r="S47" s="7">
        <v>0</v>
      </c>
      <c r="T47" s="9">
        <v>108</v>
      </c>
      <c r="U47" s="9">
        <v>109</v>
      </c>
      <c r="V47" s="9">
        <v>96</v>
      </c>
      <c r="W47" s="9">
        <v>96</v>
      </c>
      <c r="X47" s="9">
        <v>96</v>
      </c>
      <c r="Y47" s="9">
        <v>96</v>
      </c>
      <c r="Z47" s="9" t="s">
        <v>24</v>
      </c>
      <c r="AA47" s="9">
        <v>47</v>
      </c>
      <c r="AB47" s="9">
        <v>48</v>
      </c>
      <c r="AC47" s="9">
        <v>44</v>
      </c>
      <c r="AD47" s="9">
        <v>44</v>
      </c>
      <c r="AE47" s="9">
        <v>44</v>
      </c>
      <c r="AF47" s="9">
        <v>44</v>
      </c>
      <c r="AJ47" s="85">
        <f>VLOOKUP($C47,Hoja3!$C$5:$U$202,18,FALSE)</f>
        <v>6.75</v>
      </c>
      <c r="AK47" s="94">
        <f t="shared" si="1"/>
        <v>380.72774250000003</v>
      </c>
      <c r="AL47" s="92">
        <f t="shared" si="2"/>
        <v>0</v>
      </c>
      <c r="AM47" t="s">
        <v>478</v>
      </c>
      <c r="AN47">
        <f t="shared" si="3"/>
        <v>0</v>
      </c>
      <c r="AO47" s="88">
        <f t="shared" si="4"/>
        <v>0</v>
      </c>
      <c r="AP47" s="92" t="str">
        <f t="shared" si="5"/>
        <v/>
      </c>
      <c r="AQ47" s="85">
        <f>VLOOKUP($C47,Hoja3!$C$5:$W$202,21,FALSE)</f>
        <v>1.7929999999999999</v>
      </c>
      <c r="AR47" s="94">
        <f t="shared" si="6"/>
        <v>101.13256922999999</v>
      </c>
      <c r="AS47" s="92">
        <f t="shared" si="7"/>
        <v>0</v>
      </c>
      <c r="AT47" s="85">
        <f>VLOOKUP($C47,Hoja3!$C$5:$AB$202,26,FALSE)</f>
        <v>4.9569999999999999</v>
      </c>
      <c r="AU47" s="94">
        <f t="shared" si="8"/>
        <v>279.59517326999998</v>
      </c>
      <c r="AV47" s="92">
        <f t="shared" si="9"/>
        <v>0</v>
      </c>
      <c r="AX47" s="86">
        <f t="shared" si="10"/>
        <v>380.72774249999998</v>
      </c>
      <c r="AY47" s="92">
        <f t="shared" si="11"/>
        <v>0</v>
      </c>
    </row>
    <row r="48" spans="1:51" x14ac:dyDescent="0.25">
      <c r="A48">
        <v>46</v>
      </c>
      <c r="B48" t="s">
        <v>23</v>
      </c>
      <c r="C48" t="s">
        <v>63</v>
      </c>
      <c r="D48" t="s">
        <v>738</v>
      </c>
      <c r="E48">
        <v>250</v>
      </c>
      <c r="F48" t="s">
        <v>618</v>
      </c>
      <c r="G48" s="5">
        <v>1578228.05</v>
      </c>
      <c r="H48" s="5">
        <v>0</v>
      </c>
      <c r="I48" s="6">
        <v>0</v>
      </c>
      <c r="J48" s="5">
        <v>0</v>
      </c>
      <c r="K48" s="7">
        <v>0</v>
      </c>
      <c r="L48" s="5">
        <v>774920.5</v>
      </c>
      <c r="M48" s="6">
        <v>0</v>
      </c>
      <c r="N48" s="5">
        <v>104758</v>
      </c>
      <c r="O48" s="6">
        <v>0</v>
      </c>
      <c r="P48" s="5">
        <v>734364.5</v>
      </c>
      <c r="Q48" s="7">
        <v>0</v>
      </c>
      <c r="R48" s="5">
        <v>727056.3</v>
      </c>
      <c r="S48" s="7">
        <v>0</v>
      </c>
      <c r="T48" s="9">
        <v>109</v>
      </c>
      <c r="U48" s="9">
        <v>110</v>
      </c>
      <c r="V48" s="9">
        <v>97</v>
      </c>
      <c r="W48" s="9">
        <v>97</v>
      </c>
      <c r="X48" s="9">
        <v>97</v>
      </c>
      <c r="Y48" s="9">
        <v>97</v>
      </c>
      <c r="Z48" s="9" t="s">
        <v>24</v>
      </c>
      <c r="AA48" s="9">
        <v>48</v>
      </c>
      <c r="AB48" s="9">
        <v>49</v>
      </c>
      <c r="AC48" s="9">
        <v>45</v>
      </c>
      <c r="AD48" s="9">
        <v>45</v>
      </c>
      <c r="AE48" s="9">
        <v>45</v>
      </c>
      <c r="AF48" s="9">
        <v>45</v>
      </c>
      <c r="AJ48" s="85">
        <f>VLOOKUP($C48,Hoja3!$C$5:$U$202,18,FALSE)</f>
        <v>13.111000000000001</v>
      </c>
      <c r="AK48" s="94">
        <f t="shared" si="1"/>
        <v>96282.529595</v>
      </c>
      <c r="AL48" s="92">
        <f t="shared" si="2"/>
        <v>0</v>
      </c>
      <c r="AM48" t="s">
        <v>478</v>
      </c>
      <c r="AN48">
        <f t="shared" si="3"/>
        <v>0</v>
      </c>
      <c r="AO48" s="88">
        <f t="shared" si="4"/>
        <v>0</v>
      </c>
      <c r="AP48" s="92" t="str">
        <f t="shared" si="5"/>
        <v/>
      </c>
      <c r="AQ48" s="85">
        <f>VLOOKUP($C48,Hoja3!$C$5:$W$202,21,FALSE)</f>
        <v>5.899</v>
      </c>
      <c r="AR48" s="94">
        <f t="shared" si="6"/>
        <v>43320.161854999998</v>
      </c>
      <c r="AS48" s="92">
        <f t="shared" si="7"/>
        <v>0</v>
      </c>
      <c r="AT48" s="85">
        <f>VLOOKUP($C48,Hoja3!$C$5:$AB$202,26,FALSE)</f>
        <v>7.2119999999999997</v>
      </c>
      <c r="AU48" s="94">
        <f t="shared" si="8"/>
        <v>52962.367740000002</v>
      </c>
      <c r="AV48" s="92">
        <f t="shared" si="9"/>
        <v>0</v>
      </c>
      <c r="AX48" s="86">
        <f t="shared" si="10"/>
        <v>96282.529595</v>
      </c>
      <c r="AY48" s="92">
        <f t="shared" si="11"/>
        <v>0</v>
      </c>
    </row>
    <row r="49" spans="1:51" x14ac:dyDescent="0.25">
      <c r="A49">
        <v>47</v>
      </c>
      <c r="B49" t="s">
        <v>23</v>
      </c>
      <c r="C49" t="s">
        <v>80</v>
      </c>
      <c r="D49" t="s">
        <v>739</v>
      </c>
      <c r="E49">
        <v>250</v>
      </c>
      <c r="F49" t="e">
        <v>#N/A</v>
      </c>
      <c r="G49" s="5">
        <v>12706.66</v>
      </c>
      <c r="H49" s="5">
        <v>0</v>
      </c>
      <c r="I49" s="6">
        <v>0</v>
      </c>
      <c r="J49" s="5">
        <v>0</v>
      </c>
      <c r="K49" s="7">
        <v>0</v>
      </c>
      <c r="L49" s="5">
        <v>20574.7</v>
      </c>
      <c r="M49" s="6">
        <v>0</v>
      </c>
      <c r="N49" s="5">
        <v>2212.078</v>
      </c>
      <c r="O49" s="6">
        <v>0</v>
      </c>
      <c r="P49" s="5">
        <v>20000.7</v>
      </c>
      <c r="Q49" s="7">
        <v>0</v>
      </c>
      <c r="R49" s="5">
        <v>18106.7</v>
      </c>
      <c r="S49" s="7">
        <v>0</v>
      </c>
      <c r="T49" s="9">
        <v>110</v>
      </c>
      <c r="U49" s="9">
        <v>111</v>
      </c>
      <c r="V49" s="9">
        <v>98</v>
      </c>
      <c r="W49" s="9">
        <v>98</v>
      </c>
      <c r="X49" s="9">
        <v>98</v>
      </c>
      <c r="Y49" s="9">
        <v>98</v>
      </c>
      <c r="Z49" s="9" t="s">
        <v>24</v>
      </c>
      <c r="AA49" s="9">
        <v>49</v>
      </c>
      <c r="AB49" s="9">
        <v>50</v>
      </c>
      <c r="AC49" s="9">
        <v>46</v>
      </c>
      <c r="AD49" s="9">
        <v>46</v>
      </c>
      <c r="AE49" s="9">
        <v>46</v>
      </c>
      <c r="AF49" s="9">
        <v>46</v>
      </c>
      <c r="AJ49" s="85" t="e">
        <f>VLOOKUP($C49,Hoja3!$C$5:$U$202,18,FALSE)</f>
        <v>#N/A</v>
      </c>
      <c r="AK49" s="94">
        <f t="shared" si="1"/>
        <v>0</v>
      </c>
      <c r="AL49" s="92" t="str">
        <f t="shared" si="2"/>
        <v/>
      </c>
      <c r="AM49" t="s">
        <v>478</v>
      </c>
      <c r="AN49">
        <f t="shared" si="3"/>
        <v>0</v>
      </c>
      <c r="AO49" s="88">
        <f t="shared" si="4"/>
        <v>0</v>
      </c>
      <c r="AP49" s="92" t="str">
        <f t="shared" si="5"/>
        <v/>
      </c>
      <c r="AQ49" s="85" t="e">
        <f>VLOOKUP($C49,Hoja3!$C$5:$W$202,21,FALSE)</f>
        <v>#N/A</v>
      </c>
      <c r="AR49" s="94">
        <f t="shared" si="6"/>
        <v>0</v>
      </c>
      <c r="AS49" s="92" t="str">
        <f t="shared" si="7"/>
        <v/>
      </c>
      <c r="AT49" s="85" t="e">
        <f>VLOOKUP($C49,Hoja3!$C$5:$AB$202,26,FALSE)</f>
        <v>#N/A</v>
      </c>
      <c r="AU49" s="94">
        <f t="shared" si="8"/>
        <v>0</v>
      </c>
      <c r="AV49" s="92" t="str">
        <f t="shared" si="9"/>
        <v/>
      </c>
      <c r="AX49" s="86">
        <f t="shared" si="10"/>
        <v>0</v>
      </c>
      <c r="AY49" s="92" t="str">
        <f t="shared" si="11"/>
        <v/>
      </c>
    </row>
    <row r="50" spans="1:51" x14ac:dyDescent="0.25">
      <c r="A50">
        <v>49</v>
      </c>
      <c r="B50" t="s">
        <v>23</v>
      </c>
      <c r="C50" t="s">
        <v>59</v>
      </c>
      <c r="D50" t="s">
        <v>740</v>
      </c>
      <c r="E50">
        <v>250</v>
      </c>
      <c r="F50" t="s">
        <v>572</v>
      </c>
      <c r="G50" s="5">
        <v>44369.91</v>
      </c>
      <c r="H50" s="5">
        <v>0</v>
      </c>
      <c r="I50" s="6">
        <v>0</v>
      </c>
      <c r="J50" s="5">
        <v>0</v>
      </c>
      <c r="K50" s="7">
        <v>0</v>
      </c>
      <c r="L50" s="5">
        <v>38768.14</v>
      </c>
      <c r="M50" s="6">
        <v>0</v>
      </c>
      <c r="N50" s="5">
        <v>6853.4780000000001</v>
      </c>
      <c r="O50" s="6">
        <v>0</v>
      </c>
      <c r="P50" s="5">
        <v>38981.599999999999</v>
      </c>
      <c r="Q50" s="7">
        <v>0</v>
      </c>
      <c r="R50" s="5">
        <v>39012.61</v>
      </c>
      <c r="S50" s="7">
        <v>0</v>
      </c>
      <c r="T50" s="9">
        <v>111</v>
      </c>
      <c r="U50" s="9">
        <v>112</v>
      </c>
      <c r="V50" s="9">
        <v>99</v>
      </c>
      <c r="W50" s="9">
        <v>99</v>
      </c>
      <c r="X50" s="9">
        <v>99</v>
      </c>
      <c r="Y50" s="9">
        <v>99</v>
      </c>
      <c r="Z50" s="9" t="s">
        <v>24</v>
      </c>
      <c r="AA50" s="9">
        <v>50</v>
      </c>
      <c r="AB50" s="9">
        <v>51</v>
      </c>
      <c r="AC50" s="9">
        <v>47</v>
      </c>
      <c r="AD50" s="9">
        <v>47</v>
      </c>
      <c r="AE50" s="9">
        <v>47</v>
      </c>
      <c r="AF50" s="9">
        <v>47</v>
      </c>
      <c r="AJ50" s="85">
        <f>VLOOKUP($C50,Hoja3!$C$5:$U$202,18,FALSE)</f>
        <v>11.158284603</v>
      </c>
      <c r="AK50" s="94">
        <f t="shared" si="1"/>
        <v>4349.6778708030479</v>
      </c>
      <c r="AL50" s="92">
        <f t="shared" si="2"/>
        <v>0</v>
      </c>
      <c r="AM50" t="s">
        <v>478</v>
      </c>
      <c r="AN50">
        <f t="shared" si="3"/>
        <v>0</v>
      </c>
      <c r="AO50" s="88">
        <f t="shared" si="4"/>
        <v>0</v>
      </c>
      <c r="AP50" s="92" t="str">
        <f t="shared" si="5"/>
        <v/>
      </c>
      <c r="AQ50" s="85">
        <f>VLOOKUP($C50,Hoja3!$C$5:$W$202,21,FALSE)</f>
        <v>2.7309999999999999</v>
      </c>
      <c r="AR50" s="94">
        <f t="shared" si="6"/>
        <v>1064.5874959999999</v>
      </c>
      <c r="AS50" s="92">
        <f t="shared" si="7"/>
        <v>0</v>
      </c>
      <c r="AT50" s="85">
        <f>VLOOKUP($C50,Hoja3!$C$5:$AB$202,26,FALSE)</f>
        <v>8.4272846030000004</v>
      </c>
      <c r="AU50" s="94">
        <f t="shared" si="8"/>
        <v>3285.0903748030478</v>
      </c>
      <c r="AV50" s="92">
        <f t="shared" si="9"/>
        <v>0</v>
      </c>
      <c r="AX50" s="86">
        <f t="shared" si="10"/>
        <v>4349.6778708030479</v>
      </c>
      <c r="AY50" s="92">
        <f t="shared" si="11"/>
        <v>0</v>
      </c>
    </row>
    <row r="51" spans="1:51" x14ac:dyDescent="0.25">
      <c r="A51">
        <v>52</v>
      </c>
      <c r="B51" t="s">
        <v>23</v>
      </c>
      <c r="C51" t="s">
        <v>124</v>
      </c>
      <c r="D51" t="s">
        <v>741</v>
      </c>
      <c r="E51">
        <v>250</v>
      </c>
      <c r="F51" t="s">
        <v>574</v>
      </c>
      <c r="G51" s="5">
        <v>21556.22</v>
      </c>
      <c r="H51" s="5">
        <v>0</v>
      </c>
      <c r="I51" s="6">
        <v>0</v>
      </c>
      <c r="J51" s="5">
        <v>0</v>
      </c>
      <c r="K51" s="7">
        <v>0</v>
      </c>
      <c r="L51" s="5">
        <v>0</v>
      </c>
      <c r="M51" s="6">
        <v>0</v>
      </c>
      <c r="N51" s="5">
        <v>0</v>
      </c>
      <c r="O51" s="6">
        <v>0</v>
      </c>
      <c r="P51" s="5">
        <v>0</v>
      </c>
      <c r="Q51" s="7">
        <v>0</v>
      </c>
      <c r="R51" s="5">
        <v>0</v>
      </c>
      <c r="S51" s="7">
        <v>0</v>
      </c>
      <c r="T51" s="9">
        <v>112</v>
      </c>
      <c r="U51" s="9">
        <v>113</v>
      </c>
      <c r="V51" s="9">
        <v>100</v>
      </c>
      <c r="W51" s="9">
        <v>100</v>
      </c>
      <c r="X51" s="9">
        <v>100</v>
      </c>
      <c r="Y51" s="9">
        <v>100</v>
      </c>
      <c r="Z51" s="9" t="s">
        <v>24</v>
      </c>
      <c r="AA51" s="9">
        <v>51</v>
      </c>
      <c r="AB51" s="9">
        <v>52</v>
      </c>
      <c r="AC51" s="9">
        <v>48</v>
      </c>
      <c r="AD51" s="9">
        <v>48</v>
      </c>
      <c r="AE51" s="9">
        <v>48</v>
      </c>
      <c r="AF51" s="9">
        <v>48</v>
      </c>
      <c r="AJ51" s="85">
        <f>VLOOKUP($C51,Hoja3!$C$5:$U$202,18,FALSE)</f>
        <v>5.899</v>
      </c>
      <c r="AK51" s="94">
        <f t="shared" si="1"/>
        <v>0</v>
      </c>
      <c r="AL51" s="92" t="str">
        <f t="shared" si="2"/>
        <v/>
      </c>
      <c r="AM51" t="s">
        <v>478</v>
      </c>
      <c r="AN51">
        <f t="shared" si="3"/>
        <v>0</v>
      </c>
      <c r="AO51" s="88" t="e">
        <f t="shared" si="4"/>
        <v>#DIV/0!</v>
      </c>
      <c r="AP51" s="92" t="str">
        <f t="shared" si="5"/>
        <v/>
      </c>
      <c r="AQ51" s="85">
        <f>VLOOKUP($C51,Hoja3!$C$5:$W$202,21,FALSE)</f>
        <v>1.4950000000000001</v>
      </c>
      <c r="AR51" s="94">
        <f t="shared" si="6"/>
        <v>0</v>
      </c>
      <c r="AS51" s="92" t="str">
        <f t="shared" si="7"/>
        <v/>
      </c>
      <c r="AT51" s="85">
        <f>VLOOKUP($C51,Hoja3!$C$5:$AB$202,26,FALSE)</f>
        <v>4.4039999999999999</v>
      </c>
      <c r="AU51" s="94">
        <f t="shared" si="8"/>
        <v>0</v>
      </c>
      <c r="AV51" s="92" t="str">
        <f t="shared" si="9"/>
        <v/>
      </c>
      <c r="AX51" s="86">
        <f t="shared" si="10"/>
        <v>0</v>
      </c>
      <c r="AY51" s="92" t="str">
        <f t="shared" si="11"/>
        <v/>
      </c>
    </row>
    <row r="52" spans="1:51" x14ac:dyDescent="0.25">
      <c r="A52">
        <v>43</v>
      </c>
      <c r="B52" t="s">
        <v>23</v>
      </c>
      <c r="C52" t="s">
        <v>132</v>
      </c>
      <c r="D52" t="s">
        <v>742</v>
      </c>
      <c r="E52">
        <v>250</v>
      </c>
      <c r="F52" t="s">
        <v>567</v>
      </c>
      <c r="G52" s="5">
        <v>872408.76</v>
      </c>
      <c r="H52" s="5">
        <v>4440.6000000000004</v>
      </c>
      <c r="I52" s="6">
        <v>5.09</v>
      </c>
      <c r="J52" s="5">
        <v>42502.52</v>
      </c>
      <c r="K52" s="7">
        <v>4.87</v>
      </c>
      <c r="L52" s="5"/>
      <c r="M52" s="90"/>
      <c r="N52" s="5"/>
      <c r="O52" s="90"/>
      <c r="P52" s="5"/>
      <c r="Q52" s="90"/>
      <c r="R52" s="5"/>
      <c r="S52" s="90"/>
      <c r="T52" s="9">
        <v>16</v>
      </c>
      <c r="U52" s="9">
        <v>37</v>
      </c>
      <c r="V52" s="9">
        <v>198</v>
      </c>
      <c r="W52" s="9">
        <v>198</v>
      </c>
      <c r="X52" s="9">
        <v>198</v>
      </c>
      <c r="Y52" s="9">
        <v>198</v>
      </c>
      <c r="Z52" s="9" t="s">
        <v>24</v>
      </c>
      <c r="AA52" s="9">
        <v>4</v>
      </c>
      <c r="AB52" s="9">
        <v>5</v>
      </c>
      <c r="AC52" s="9">
        <v>49</v>
      </c>
      <c r="AD52" s="9">
        <v>49</v>
      </c>
      <c r="AE52" s="9">
        <v>49</v>
      </c>
      <c r="AF52" s="9">
        <v>49</v>
      </c>
      <c r="AJ52" s="85">
        <f>VLOOKUP($C52,Hoja3!$C$5:$U$202,18,FALSE)</f>
        <v>9.6827400269980917</v>
      </c>
      <c r="AK52" s="94">
        <f t="shared" si="1"/>
        <v>0</v>
      </c>
      <c r="AL52" s="92" t="str">
        <f t="shared" si="2"/>
        <v/>
      </c>
      <c r="AM52" t="s">
        <v>478</v>
      </c>
      <c r="AN52">
        <f t="shared" si="3"/>
        <v>0</v>
      </c>
      <c r="AO52" s="88" t="e">
        <f t="shared" si="4"/>
        <v>#DIV/0!</v>
      </c>
      <c r="AP52" s="92" t="str">
        <f t="shared" si="5"/>
        <v/>
      </c>
      <c r="AQ52" s="85">
        <f>VLOOKUP($C52,Hoja3!$C$5:$W$202,21,FALSE)</f>
        <v>3.3179723502304146</v>
      </c>
      <c r="AR52" s="94">
        <f t="shared" si="6"/>
        <v>0</v>
      </c>
      <c r="AS52" s="92" t="str">
        <f t="shared" si="7"/>
        <v/>
      </c>
      <c r="AT52" s="85">
        <f>VLOOKUP($C52,Hoja3!$C$5:$AB$202,26,FALSE)</f>
        <v>6.3647676767676771</v>
      </c>
      <c r="AU52" s="94">
        <f t="shared" si="8"/>
        <v>0</v>
      </c>
      <c r="AV52" s="92" t="str">
        <f t="shared" si="9"/>
        <v/>
      </c>
      <c r="AX52" s="86">
        <f t="shared" si="10"/>
        <v>0</v>
      </c>
      <c r="AY52" s="92" t="str">
        <f t="shared" si="11"/>
        <v/>
      </c>
    </row>
    <row r="53" spans="1:51" x14ac:dyDescent="0.25">
      <c r="A53">
        <v>11</v>
      </c>
      <c r="B53" t="s">
        <v>23</v>
      </c>
      <c r="C53" t="s">
        <v>136</v>
      </c>
      <c r="D53" t="s">
        <v>743</v>
      </c>
      <c r="E53">
        <v>250</v>
      </c>
      <c r="F53" t="e">
        <v>#N/A</v>
      </c>
      <c r="G53" s="5">
        <v>27936.43</v>
      </c>
      <c r="H53" s="5">
        <v>20.3</v>
      </c>
      <c r="I53" s="6">
        <v>0.73</v>
      </c>
      <c r="J53" s="5">
        <v>586.99</v>
      </c>
      <c r="K53" s="7">
        <v>2.1</v>
      </c>
      <c r="L53" s="5"/>
      <c r="M53" s="90"/>
      <c r="N53" s="5"/>
      <c r="O53" s="90"/>
      <c r="P53" s="5"/>
      <c r="Q53" s="90"/>
      <c r="R53" s="5"/>
      <c r="S53" s="90"/>
      <c r="T53" s="9">
        <v>44</v>
      </c>
      <c r="U53" s="9">
        <v>47</v>
      </c>
      <c r="V53" s="9">
        <v>199</v>
      </c>
      <c r="W53" s="9">
        <v>199</v>
      </c>
      <c r="X53" s="9">
        <v>199</v>
      </c>
      <c r="Y53" s="9">
        <v>199</v>
      </c>
      <c r="Z53" s="9" t="s">
        <v>24</v>
      </c>
      <c r="AA53" s="9">
        <v>10</v>
      </c>
      <c r="AB53" s="9">
        <v>12</v>
      </c>
      <c r="AC53" s="9">
        <v>50</v>
      </c>
      <c r="AD53" s="9">
        <v>50</v>
      </c>
      <c r="AE53" s="9">
        <v>50</v>
      </c>
      <c r="AF53" s="9">
        <v>50</v>
      </c>
      <c r="AJ53" s="85" t="e">
        <f>VLOOKUP($C53,Hoja3!$C$5:$U$202,18,FALSE)</f>
        <v>#N/A</v>
      </c>
      <c r="AK53" s="94">
        <f t="shared" si="1"/>
        <v>0</v>
      </c>
      <c r="AL53" s="92" t="str">
        <f t="shared" si="2"/>
        <v/>
      </c>
      <c r="AM53">
        <v>0</v>
      </c>
      <c r="AN53">
        <f t="shared" si="3"/>
        <v>0</v>
      </c>
      <c r="AO53" s="88" t="e">
        <f t="shared" si="4"/>
        <v>#DIV/0!</v>
      </c>
      <c r="AP53" s="92" t="str">
        <f t="shared" si="5"/>
        <v/>
      </c>
      <c r="AQ53" s="85" t="e">
        <f>VLOOKUP($C53,Hoja3!$C$5:$W$202,21,FALSE)</f>
        <v>#N/A</v>
      </c>
      <c r="AR53" s="94">
        <f t="shared" si="6"/>
        <v>0</v>
      </c>
      <c r="AS53" s="92" t="str">
        <f t="shared" si="7"/>
        <v/>
      </c>
      <c r="AT53" s="85" t="e">
        <f>VLOOKUP($C53,Hoja3!$C$5:$AB$202,26,FALSE)</f>
        <v>#N/A</v>
      </c>
      <c r="AU53" s="94">
        <f t="shared" si="8"/>
        <v>0</v>
      </c>
      <c r="AV53" s="92" t="str">
        <f t="shared" si="9"/>
        <v/>
      </c>
      <c r="AX53" s="86">
        <f t="shared" si="10"/>
        <v>0</v>
      </c>
      <c r="AY53" s="92" t="str">
        <f t="shared" si="11"/>
        <v/>
      </c>
    </row>
    <row r="54" spans="1:51" x14ac:dyDescent="0.25">
      <c r="A54">
        <v>31</v>
      </c>
      <c r="B54" t="s">
        <v>23</v>
      </c>
      <c r="C54" t="s">
        <v>134</v>
      </c>
      <c r="D54" t="s">
        <v>744</v>
      </c>
      <c r="E54">
        <v>250</v>
      </c>
      <c r="F54" t="s">
        <v>557</v>
      </c>
      <c r="G54" s="5">
        <v>20571.810000000001</v>
      </c>
      <c r="H54" s="5">
        <v>3</v>
      </c>
      <c r="I54" s="6">
        <v>0.14000000000000001</v>
      </c>
      <c r="J54" s="5">
        <v>100.99</v>
      </c>
      <c r="K54" s="7">
        <v>0.49</v>
      </c>
      <c r="L54" s="5"/>
      <c r="M54" s="90"/>
      <c r="N54" s="5"/>
      <c r="O54" s="90"/>
      <c r="P54" s="5"/>
      <c r="Q54" s="90"/>
      <c r="R54" s="5"/>
      <c r="S54" s="90"/>
      <c r="T54" s="9">
        <v>63</v>
      </c>
      <c r="U54" s="9">
        <v>64</v>
      </c>
      <c r="V54" s="9">
        <v>200</v>
      </c>
      <c r="W54" s="9">
        <v>200</v>
      </c>
      <c r="X54" s="9">
        <v>200</v>
      </c>
      <c r="Y54" s="9">
        <v>200</v>
      </c>
      <c r="Z54" s="9" t="s">
        <v>24</v>
      </c>
      <c r="AA54" s="9">
        <v>20</v>
      </c>
      <c r="AB54" s="9">
        <v>20</v>
      </c>
      <c r="AC54" s="9">
        <v>51</v>
      </c>
      <c r="AD54" s="9">
        <v>51</v>
      </c>
      <c r="AE54" s="9">
        <v>51</v>
      </c>
      <c r="AF54" s="9">
        <v>51</v>
      </c>
      <c r="AJ54" s="85">
        <f>VLOOKUP($C54,Hoja3!$C$5:$U$202,18,FALSE)</f>
        <v>0.94099999999999995</v>
      </c>
      <c r="AK54" s="94">
        <f t="shared" si="1"/>
        <v>0</v>
      </c>
      <c r="AL54" s="92" t="str">
        <f t="shared" si="2"/>
        <v/>
      </c>
      <c r="AM54">
        <v>0</v>
      </c>
      <c r="AN54">
        <f t="shared" si="3"/>
        <v>0</v>
      </c>
      <c r="AO54" s="88" t="e">
        <f t="shared" si="4"/>
        <v>#DIV/0!</v>
      </c>
      <c r="AP54" s="92" t="str">
        <f t="shared" si="5"/>
        <v/>
      </c>
      <c r="AQ54" s="85">
        <f>VLOOKUP($C54,Hoja3!$C$5:$W$202,21,FALSE)</f>
        <v>0.24099999999999999</v>
      </c>
      <c r="AR54" s="94">
        <f t="shared" si="6"/>
        <v>0</v>
      </c>
      <c r="AS54" s="92" t="str">
        <f t="shared" si="7"/>
        <v/>
      </c>
      <c r="AT54" s="85">
        <f>VLOOKUP($C54,Hoja3!$C$5:$AB$202,26,FALSE)</f>
        <v>0.7</v>
      </c>
      <c r="AU54" s="94">
        <f t="shared" si="8"/>
        <v>0</v>
      </c>
      <c r="AV54" s="92" t="str">
        <f t="shared" si="9"/>
        <v/>
      </c>
      <c r="AX54" s="86">
        <f t="shared" si="10"/>
        <v>0</v>
      </c>
      <c r="AY54" s="92" t="str">
        <f t="shared" si="11"/>
        <v/>
      </c>
    </row>
    <row r="55" spans="1:51" x14ac:dyDescent="0.25">
      <c r="A55">
        <v>38</v>
      </c>
      <c r="B55" t="s">
        <v>23</v>
      </c>
      <c r="C55" t="s">
        <v>138</v>
      </c>
      <c r="D55" t="s">
        <v>745</v>
      </c>
      <c r="E55">
        <v>250</v>
      </c>
      <c r="F55" t="s">
        <v>562</v>
      </c>
      <c r="G55" s="5">
        <v>113981</v>
      </c>
      <c r="H55" s="5">
        <v>0.3</v>
      </c>
      <c r="I55" s="6">
        <v>0</v>
      </c>
      <c r="J55" s="5">
        <v>18.239999999999998</v>
      </c>
      <c r="K55" s="7">
        <v>0.02</v>
      </c>
      <c r="L55" s="5"/>
      <c r="M55" s="90"/>
      <c r="N55" s="5"/>
      <c r="O55" s="90"/>
      <c r="P55" s="5"/>
      <c r="Q55" s="90"/>
      <c r="R55" s="5"/>
      <c r="S55" s="90"/>
      <c r="T55" s="9">
        <v>202</v>
      </c>
      <c r="U55" s="9">
        <v>86</v>
      </c>
      <c r="V55" s="9">
        <v>201</v>
      </c>
      <c r="W55" s="9">
        <v>201</v>
      </c>
      <c r="X55" s="9">
        <v>201</v>
      </c>
      <c r="Y55" s="9">
        <v>201</v>
      </c>
      <c r="Z55" s="9" t="s">
        <v>24</v>
      </c>
      <c r="AA55" s="9">
        <v>52</v>
      </c>
      <c r="AB55" s="9">
        <v>30</v>
      </c>
      <c r="AC55" s="9">
        <v>52</v>
      </c>
      <c r="AD55" s="9">
        <v>52</v>
      </c>
      <c r="AE55" s="9">
        <v>52</v>
      </c>
      <c r="AF55" s="9">
        <v>52</v>
      </c>
      <c r="AJ55" s="85">
        <f>VLOOKUP($C55,Hoja3!$C$5:$U$202,18,FALSE)</f>
        <v>1.7410000000000001</v>
      </c>
      <c r="AK55" s="94">
        <f t="shared" si="1"/>
        <v>0</v>
      </c>
      <c r="AL55" s="92" t="str">
        <f t="shared" si="2"/>
        <v/>
      </c>
      <c r="AM55" t="s">
        <v>478</v>
      </c>
      <c r="AN55">
        <f t="shared" si="3"/>
        <v>0</v>
      </c>
      <c r="AO55" s="88" t="e">
        <f t="shared" si="4"/>
        <v>#DIV/0!</v>
      </c>
      <c r="AP55" s="92" t="str">
        <f t="shared" si="5"/>
        <v/>
      </c>
      <c r="AQ55" s="85">
        <f>VLOOKUP($C55,Hoja3!$C$5:$W$202,21,FALSE)</f>
        <v>1.526</v>
      </c>
      <c r="AR55" s="94">
        <f t="shared" si="6"/>
        <v>0</v>
      </c>
      <c r="AS55" s="92" t="str">
        <f t="shared" si="7"/>
        <v/>
      </c>
      <c r="AT55" s="85">
        <f>VLOOKUP($C55,Hoja3!$C$5:$AB$202,26,FALSE)</f>
        <v>0.215</v>
      </c>
      <c r="AU55" s="94">
        <f t="shared" si="8"/>
        <v>0</v>
      </c>
      <c r="AV55" s="92" t="str">
        <f t="shared" si="9"/>
        <v/>
      </c>
      <c r="AX55" s="86">
        <f t="shared" si="10"/>
        <v>0</v>
      </c>
      <c r="AY55" s="92" t="str">
        <f t="shared" si="11"/>
        <v/>
      </c>
    </row>
    <row r="56" spans="1:51" x14ac:dyDescent="0.25">
      <c r="A56">
        <v>84</v>
      </c>
      <c r="B56" t="s">
        <v>27</v>
      </c>
      <c r="C56" t="s">
        <v>192</v>
      </c>
      <c r="D56" t="s">
        <v>746</v>
      </c>
      <c r="E56">
        <v>250</v>
      </c>
      <c r="F56" t="s">
        <v>607</v>
      </c>
      <c r="G56" s="5">
        <v>296296</v>
      </c>
      <c r="H56" s="5">
        <v>0.3</v>
      </c>
      <c r="I56" s="6">
        <v>0</v>
      </c>
      <c r="J56" s="5">
        <v>12.63</v>
      </c>
      <c r="K56" s="7">
        <v>0</v>
      </c>
      <c r="L56" s="5">
        <v>245250.7</v>
      </c>
      <c r="M56" s="6">
        <v>0</v>
      </c>
      <c r="N56" s="5">
        <v>49073.77</v>
      </c>
      <c r="O56" s="6">
        <v>0.01</v>
      </c>
      <c r="P56" s="5">
        <v>228872.3</v>
      </c>
      <c r="Q56" s="7">
        <v>0.01</v>
      </c>
      <c r="R56" s="5">
        <v>221242.9</v>
      </c>
      <c r="S56" s="7">
        <v>0.01</v>
      </c>
      <c r="T56" s="9">
        <v>88</v>
      </c>
      <c r="U56" s="9">
        <v>90</v>
      </c>
      <c r="V56" s="9">
        <v>77</v>
      </c>
      <c r="W56" s="9">
        <v>46</v>
      </c>
      <c r="X56" s="9">
        <v>63</v>
      </c>
      <c r="Y56" s="9">
        <v>58</v>
      </c>
      <c r="Z56" s="9" t="s">
        <v>28</v>
      </c>
      <c r="AA56" s="9">
        <v>1</v>
      </c>
      <c r="AB56" s="9">
        <v>1</v>
      </c>
      <c r="AC56" s="9">
        <v>1</v>
      </c>
      <c r="AD56" s="9">
        <v>1</v>
      </c>
      <c r="AE56" s="9">
        <v>1</v>
      </c>
      <c r="AF56" s="9">
        <v>1</v>
      </c>
      <c r="AJ56" s="85">
        <f>VLOOKUP($C56,Hoja3!$C$5:$U$202,18,FALSE)</f>
        <v>25.427</v>
      </c>
      <c r="AK56" s="94">
        <f t="shared" si="1"/>
        <v>58195.359721000001</v>
      </c>
      <c r="AL56" s="92">
        <f t="shared" si="2"/>
        <v>5.1550501867891018E-4</v>
      </c>
      <c r="AM56" t="s">
        <v>478</v>
      </c>
      <c r="AN56">
        <f t="shared" si="3"/>
        <v>0</v>
      </c>
      <c r="AO56" s="85">
        <f t="shared" si="4"/>
        <v>0</v>
      </c>
      <c r="AP56" s="92" t="str">
        <f t="shared" si="5"/>
        <v/>
      </c>
      <c r="AQ56" s="85">
        <f>VLOOKUP($C56,Hoja3!$C$5:$W$202,21,FALSE)</f>
        <v>6.9276947856947864</v>
      </c>
      <c r="AR56" s="94">
        <f t="shared" si="6"/>
        <v>15855.574392999728</v>
      </c>
      <c r="AS56" s="92">
        <f t="shared" si="7"/>
        <v>1.8920790415038553E-3</v>
      </c>
      <c r="AT56" s="85">
        <f>VLOOKUP($C56,Hoja3!$C$5:$AB$202,26,FALSE)</f>
        <v>18.499305214305213</v>
      </c>
      <c r="AU56" s="94">
        <f t="shared" si="8"/>
        <v>42339.785328000275</v>
      </c>
      <c r="AV56" s="92">
        <f t="shared" si="9"/>
        <v>7.0855342717480215E-4</v>
      </c>
      <c r="AX56" s="86">
        <f t="shared" si="10"/>
        <v>58195.359721000001</v>
      </c>
      <c r="AY56" s="92">
        <f t="shared" si="11"/>
        <v>5.1550501867891018E-4</v>
      </c>
    </row>
    <row r="57" spans="1:51" x14ac:dyDescent="0.25">
      <c r="A57">
        <v>85</v>
      </c>
      <c r="B57" t="s">
        <v>27</v>
      </c>
      <c r="C57" t="s">
        <v>198</v>
      </c>
      <c r="D57" t="s">
        <v>747</v>
      </c>
      <c r="E57">
        <v>250</v>
      </c>
      <c r="F57" t="s">
        <v>609</v>
      </c>
      <c r="G57" s="5">
        <v>2209139</v>
      </c>
      <c r="H57" s="5">
        <v>2</v>
      </c>
      <c r="I57" s="6">
        <v>0</v>
      </c>
      <c r="J57" s="5">
        <v>58.18</v>
      </c>
      <c r="K57" s="7">
        <v>0</v>
      </c>
      <c r="L57" s="5">
        <v>1356393</v>
      </c>
      <c r="M57" s="6">
        <v>0</v>
      </c>
      <c r="N57" s="5">
        <v>287875.40000000002</v>
      </c>
      <c r="O57" s="6">
        <v>0.01</v>
      </c>
      <c r="P57" s="5">
        <v>1479819</v>
      </c>
      <c r="Q57" s="7">
        <v>0</v>
      </c>
      <c r="R57" s="5">
        <v>1431121</v>
      </c>
      <c r="S57" s="7">
        <v>0</v>
      </c>
      <c r="T57" s="9">
        <v>89</v>
      </c>
      <c r="U57" s="9">
        <v>91</v>
      </c>
      <c r="V57" s="9">
        <v>78</v>
      </c>
      <c r="W57" s="9">
        <v>47</v>
      </c>
      <c r="X57" s="9">
        <v>66</v>
      </c>
      <c r="Y57" s="9">
        <v>66</v>
      </c>
      <c r="Z57" s="9" t="s">
        <v>28</v>
      </c>
      <c r="AA57" s="9">
        <v>2</v>
      </c>
      <c r="AB57" s="9">
        <v>2</v>
      </c>
      <c r="AC57" s="9">
        <v>2</v>
      </c>
      <c r="AD57" s="9">
        <v>2</v>
      </c>
      <c r="AE57" s="9">
        <v>2</v>
      </c>
      <c r="AF57" s="9">
        <v>2</v>
      </c>
      <c r="AJ57" s="85">
        <f>VLOOKUP($C57,Hoja3!$C$5:$U$202,18,FALSE)</f>
        <v>15.974</v>
      </c>
      <c r="AK57" s="94">
        <f t="shared" si="1"/>
        <v>236386.28706</v>
      </c>
      <c r="AL57" s="92">
        <f t="shared" si="2"/>
        <v>8.4607276711121419E-4</v>
      </c>
      <c r="AM57" t="s">
        <v>478</v>
      </c>
      <c r="AN57">
        <f t="shared" si="3"/>
        <v>0</v>
      </c>
      <c r="AO57" s="85">
        <f t="shared" si="4"/>
        <v>0</v>
      </c>
      <c r="AP57" s="92" t="str">
        <f t="shared" si="5"/>
        <v/>
      </c>
      <c r="AQ57" s="85">
        <f>VLOOKUP($C57,Hoja3!$C$5:$W$202,21,FALSE)</f>
        <v>3.964</v>
      </c>
      <c r="AR57" s="94">
        <f t="shared" si="6"/>
        <v>58660.025159999997</v>
      </c>
      <c r="AS57" s="92">
        <f t="shared" si="7"/>
        <v>3.409476887445645E-3</v>
      </c>
      <c r="AT57" s="85">
        <f>VLOOKUP($C57,Hoja3!$C$5:$AB$202,26,FALSE)</f>
        <v>12.01</v>
      </c>
      <c r="AU57" s="94">
        <f t="shared" si="8"/>
        <v>177726.26190000001</v>
      </c>
      <c r="AV57" s="92">
        <f t="shared" si="9"/>
        <v>1.1253260934083709E-3</v>
      </c>
      <c r="AX57" s="86">
        <f t="shared" si="10"/>
        <v>236386.28706</v>
      </c>
      <c r="AY57" s="92">
        <f t="shared" si="11"/>
        <v>8.4607276711121419E-4</v>
      </c>
    </row>
    <row r="58" spans="1:51" x14ac:dyDescent="0.25">
      <c r="A58">
        <v>53</v>
      </c>
      <c r="B58" t="s">
        <v>27</v>
      </c>
      <c r="C58" t="s">
        <v>144</v>
      </c>
      <c r="D58" t="s">
        <v>748</v>
      </c>
      <c r="E58">
        <v>250</v>
      </c>
      <c r="F58" t="s">
        <v>575</v>
      </c>
      <c r="G58" s="5">
        <v>13964</v>
      </c>
      <c r="H58" s="5">
        <v>0</v>
      </c>
      <c r="I58" s="6">
        <v>0</v>
      </c>
      <c r="J58" s="5">
        <v>0</v>
      </c>
      <c r="K58" s="7">
        <v>0</v>
      </c>
      <c r="L58" s="5">
        <v>14376.73</v>
      </c>
      <c r="M58" s="6">
        <v>0</v>
      </c>
      <c r="N58" s="5">
        <v>952.44370000000004</v>
      </c>
      <c r="O58" s="6">
        <v>0</v>
      </c>
      <c r="P58" s="5">
        <v>11786.1</v>
      </c>
      <c r="Q58" s="7">
        <v>0</v>
      </c>
      <c r="R58" s="5">
        <v>11681.55</v>
      </c>
      <c r="S58" s="7">
        <v>0</v>
      </c>
      <c r="T58" s="9">
        <v>113</v>
      </c>
      <c r="U58" s="9">
        <v>114</v>
      </c>
      <c r="V58" s="9">
        <v>101</v>
      </c>
      <c r="W58" s="9">
        <v>101</v>
      </c>
      <c r="X58" s="9">
        <v>101</v>
      </c>
      <c r="Y58" s="9">
        <v>101</v>
      </c>
      <c r="Z58" s="9" t="s">
        <v>28</v>
      </c>
      <c r="AA58" s="9">
        <v>3</v>
      </c>
      <c r="AB58" s="9">
        <v>3</v>
      </c>
      <c r="AC58" s="9">
        <v>3</v>
      </c>
      <c r="AD58" s="9">
        <v>3</v>
      </c>
      <c r="AE58" s="9">
        <v>3</v>
      </c>
      <c r="AF58" s="9">
        <v>3</v>
      </c>
      <c r="AJ58" s="85">
        <f>VLOOKUP($C58,Hoja3!$C$5:$U$202,18,FALSE)</f>
        <v>10.829000000000001</v>
      </c>
      <c r="AK58" s="94">
        <f t="shared" si="1"/>
        <v>1276.316769</v>
      </c>
      <c r="AL58" s="92">
        <f t="shared" si="2"/>
        <v>0</v>
      </c>
      <c r="AM58">
        <v>354872844.63637</v>
      </c>
      <c r="AN58">
        <f t="shared" si="3"/>
        <v>354.87284463637002</v>
      </c>
      <c r="AO58" s="85">
        <f t="shared" si="4"/>
        <v>3.0109437781485817</v>
      </c>
      <c r="AP58" s="92">
        <f t="shared" si="5"/>
        <v>0</v>
      </c>
      <c r="AQ58" s="85">
        <f>VLOOKUP($C58,Hoja3!$C$5:$W$202,21,FALSE)</f>
        <v>2.6789999999999998</v>
      </c>
      <c r="AR58" s="94">
        <f t="shared" si="6"/>
        <v>315.749619</v>
      </c>
      <c r="AS58" s="92">
        <f t="shared" si="7"/>
        <v>0</v>
      </c>
      <c r="AT58" s="85">
        <f>VLOOKUP($C58,Hoja3!$C$5:$AB$202,26,FALSE)</f>
        <v>8.15</v>
      </c>
      <c r="AU58" s="94">
        <f t="shared" si="8"/>
        <v>960.56715000000008</v>
      </c>
      <c r="AV58" s="92">
        <f t="shared" si="9"/>
        <v>0</v>
      </c>
      <c r="AX58" s="86">
        <f t="shared" si="10"/>
        <v>1631.18961363637</v>
      </c>
      <c r="AY58" s="92">
        <f t="shared" si="11"/>
        <v>0</v>
      </c>
    </row>
    <row r="59" spans="1:51" x14ac:dyDescent="0.25">
      <c r="A59">
        <v>54</v>
      </c>
      <c r="B59" t="s">
        <v>27</v>
      </c>
      <c r="C59" t="s">
        <v>152</v>
      </c>
      <c r="D59" t="s">
        <v>749</v>
      </c>
      <c r="E59">
        <v>250</v>
      </c>
      <c r="F59" t="s">
        <v>576</v>
      </c>
      <c r="G59" s="5">
        <v>615592</v>
      </c>
      <c r="H59" s="5">
        <v>0</v>
      </c>
      <c r="I59" s="6">
        <v>0</v>
      </c>
      <c r="J59" s="5">
        <v>0</v>
      </c>
      <c r="K59" s="7">
        <v>0</v>
      </c>
      <c r="L59" s="5">
        <v>362737.3</v>
      </c>
      <c r="M59" s="6">
        <v>0</v>
      </c>
      <c r="N59" s="5">
        <v>73430.070000000007</v>
      </c>
      <c r="O59" s="6">
        <v>0</v>
      </c>
      <c r="P59" s="5">
        <v>379069.3</v>
      </c>
      <c r="Q59" s="7">
        <v>0</v>
      </c>
      <c r="R59" s="5">
        <v>377062.5</v>
      </c>
      <c r="S59" s="7">
        <v>0</v>
      </c>
      <c r="T59" s="9">
        <v>114</v>
      </c>
      <c r="U59" s="9">
        <v>115</v>
      </c>
      <c r="V59" s="9">
        <v>102</v>
      </c>
      <c r="W59" s="9">
        <v>102</v>
      </c>
      <c r="X59" s="9">
        <v>102</v>
      </c>
      <c r="Y59" s="9">
        <v>102</v>
      </c>
      <c r="Z59" s="9" t="s">
        <v>28</v>
      </c>
      <c r="AA59" s="9">
        <v>4</v>
      </c>
      <c r="AB59" s="9">
        <v>4</v>
      </c>
      <c r="AC59" s="9">
        <v>4</v>
      </c>
      <c r="AD59" s="9">
        <v>4</v>
      </c>
      <c r="AE59" s="9">
        <v>4</v>
      </c>
      <c r="AF59" s="9">
        <v>4</v>
      </c>
      <c r="AJ59" s="85">
        <f>VLOOKUP($C59,Hoja3!$C$5:$U$202,18,FALSE)</f>
        <v>27.887</v>
      </c>
      <c r="AK59" s="94">
        <f t="shared" si="1"/>
        <v>105711.055691</v>
      </c>
      <c r="AL59" s="92">
        <f t="shared" si="2"/>
        <v>0</v>
      </c>
      <c r="AM59">
        <v>21994942724.084301</v>
      </c>
      <c r="AN59">
        <f t="shared" si="3"/>
        <v>21994.9427240843</v>
      </c>
      <c r="AO59" s="85">
        <f t="shared" si="4"/>
        <v>5.8023540086428262</v>
      </c>
      <c r="AP59" s="92">
        <f t="shared" si="5"/>
        <v>0</v>
      </c>
      <c r="AQ59" s="85">
        <f>VLOOKUP($C59,Hoja3!$C$5:$W$202,21,FALSE)</f>
        <v>7.5142986381322956</v>
      </c>
      <c r="AR59" s="94">
        <f t="shared" si="6"/>
        <v>28484.399247477628</v>
      </c>
      <c r="AS59" s="92">
        <f t="shared" si="7"/>
        <v>0</v>
      </c>
      <c r="AT59" s="85">
        <f>VLOOKUP($C59,Hoja3!$C$5:$AB$202,26,FALSE)</f>
        <v>20.372701361867705</v>
      </c>
      <c r="AU59" s="94">
        <f t="shared" si="8"/>
        <v>77226.65644352237</v>
      </c>
      <c r="AV59" s="92">
        <f t="shared" si="9"/>
        <v>0</v>
      </c>
      <c r="AX59" s="86">
        <f t="shared" si="10"/>
        <v>127705.99841508429</v>
      </c>
      <c r="AY59" s="92">
        <f t="shared" si="11"/>
        <v>0</v>
      </c>
    </row>
    <row r="60" spans="1:51" x14ac:dyDescent="0.25">
      <c r="A60">
        <v>55</v>
      </c>
      <c r="B60" t="s">
        <v>27</v>
      </c>
      <c r="C60" t="s">
        <v>208</v>
      </c>
      <c r="D60" t="s">
        <v>750</v>
      </c>
      <c r="E60">
        <v>250</v>
      </c>
      <c r="F60" t="s">
        <v>577</v>
      </c>
      <c r="G60" s="5">
        <v>74427</v>
      </c>
      <c r="H60" s="5">
        <v>0</v>
      </c>
      <c r="I60" s="6">
        <v>0</v>
      </c>
      <c r="J60" s="5">
        <v>0</v>
      </c>
      <c r="K60" s="7">
        <v>0</v>
      </c>
      <c r="L60" s="5">
        <v>62211.68</v>
      </c>
      <c r="M60" s="6">
        <v>0</v>
      </c>
      <c r="N60" s="5">
        <v>8827.7360000000008</v>
      </c>
      <c r="O60" s="6">
        <v>0</v>
      </c>
      <c r="P60" s="5">
        <v>54713.13</v>
      </c>
      <c r="Q60" s="7">
        <v>0</v>
      </c>
      <c r="R60" s="5">
        <v>53378.93</v>
      </c>
      <c r="S60" s="7">
        <v>0</v>
      </c>
      <c r="T60" s="9">
        <v>115</v>
      </c>
      <c r="U60" s="9">
        <v>116</v>
      </c>
      <c r="V60" s="9">
        <v>103</v>
      </c>
      <c r="W60" s="9">
        <v>103</v>
      </c>
      <c r="X60" s="9">
        <v>103</v>
      </c>
      <c r="Y60" s="9">
        <v>103</v>
      </c>
      <c r="Z60" s="9" t="s">
        <v>28</v>
      </c>
      <c r="AA60" s="9">
        <v>5</v>
      </c>
      <c r="AB60" s="9">
        <v>5</v>
      </c>
      <c r="AC60" s="9">
        <v>5</v>
      </c>
      <c r="AD60" s="9">
        <v>5</v>
      </c>
      <c r="AE60" s="9">
        <v>5</v>
      </c>
      <c r="AF60" s="9">
        <v>5</v>
      </c>
      <c r="AJ60" s="85">
        <f>VLOOKUP($C60,Hoja3!$C$5:$U$202,18,FALSE)</f>
        <v>15.795000000000002</v>
      </c>
      <c r="AK60" s="94">
        <f t="shared" si="1"/>
        <v>8641.9388835000009</v>
      </c>
      <c r="AL60" s="92">
        <f t="shared" si="2"/>
        <v>0</v>
      </c>
      <c r="AM60">
        <v>2961925522.7843199</v>
      </c>
      <c r="AN60">
        <f t="shared" si="3"/>
        <v>2961.92552278432</v>
      </c>
      <c r="AO60" s="85">
        <f t="shared" si="4"/>
        <v>5.4135552522480808</v>
      </c>
      <c r="AP60" s="92">
        <f t="shared" si="5"/>
        <v>0</v>
      </c>
      <c r="AQ60" s="85">
        <f>VLOOKUP($C60,Hoja3!$C$5:$W$202,21,FALSE)</f>
        <v>3.9980000000000002</v>
      </c>
      <c r="AR60" s="94">
        <f t="shared" si="6"/>
        <v>2187.4309373999999</v>
      </c>
      <c r="AS60" s="92">
        <f t="shared" si="7"/>
        <v>0</v>
      </c>
      <c r="AT60" s="85">
        <f>VLOOKUP($C60,Hoja3!$C$5:$AB$202,26,FALSE)</f>
        <v>11.797000000000001</v>
      </c>
      <c r="AU60" s="94">
        <f t="shared" si="8"/>
        <v>6454.5079460999996</v>
      </c>
      <c r="AV60" s="92">
        <f t="shared" si="9"/>
        <v>0</v>
      </c>
      <c r="AX60" s="86">
        <f t="shared" si="10"/>
        <v>11603.86440628432</v>
      </c>
      <c r="AY60" s="92">
        <f t="shared" si="11"/>
        <v>0</v>
      </c>
    </row>
    <row r="61" spans="1:51" x14ac:dyDescent="0.25">
      <c r="A61">
        <v>56</v>
      </c>
      <c r="B61" t="s">
        <v>27</v>
      </c>
      <c r="C61" t="s">
        <v>172</v>
      </c>
      <c r="D61" t="s">
        <v>751</v>
      </c>
      <c r="E61">
        <v>250</v>
      </c>
      <c r="F61" t="s">
        <v>578</v>
      </c>
      <c r="G61" s="5">
        <v>739159</v>
      </c>
      <c r="H61" s="5">
        <v>0</v>
      </c>
      <c r="I61" s="6">
        <v>0</v>
      </c>
      <c r="J61" s="5">
        <v>0</v>
      </c>
      <c r="K61" s="7">
        <v>0</v>
      </c>
      <c r="L61" s="5">
        <v>456696</v>
      </c>
      <c r="M61" s="6">
        <v>0</v>
      </c>
      <c r="N61" s="5">
        <v>113598.39999999999</v>
      </c>
      <c r="O61" s="6">
        <v>0</v>
      </c>
      <c r="P61" s="5">
        <v>469374.2</v>
      </c>
      <c r="Q61" s="7">
        <v>0</v>
      </c>
      <c r="R61" s="5">
        <v>477643.7</v>
      </c>
      <c r="S61" s="7">
        <v>0</v>
      </c>
      <c r="T61" s="9">
        <v>116</v>
      </c>
      <c r="U61" s="9">
        <v>117</v>
      </c>
      <c r="V61" s="9">
        <v>104</v>
      </c>
      <c r="W61" s="9">
        <v>104</v>
      </c>
      <c r="X61" s="9">
        <v>104</v>
      </c>
      <c r="Y61" s="9">
        <v>104</v>
      </c>
      <c r="Z61" s="9" t="s">
        <v>28</v>
      </c>
      <c r="AA61" s="9">
        <v>6</v>
      </c>
      <c r="AB61" s="9">
        <v>6</v>
      </c>
      <c r="AC61" s="9">
        <v>6</v>
      </c>
      <c r="AD61" s="9">
        <v>6</v>
      </c>
      <c r="AE61" s="9">
        <v>6</v>
      </c>
      <c r="AF61" s="9">
        <v>6</v>
      </c>
      <c r="AJ61" s="85">
        <f>VLOOKUP($C61,Hoja3!$C$5:$U$202,18,FALSE)</f>
        <v>29.733000000000001</v>
      </c>
      <c r="AK61" s="94">
        <f t="shared" si="1"/>
        <v>139559.03088599999</v>
      </c>
      <c r="AL61" s="92">
        <f t="shared" si="2"/>
        <v>0</v>
      </c>
      <c r="AM61">
        <v>30339819263.692501</v>
      </c>
      <c r="AN61">
        <f t="shared" si="3"/>
        <v>30339.819263692501</v>
      </c>
      <c r="AO61" s="85">
        <f t="shared" si="4"/>
        <v>6.4638872915666221</v>
      </c>
      <c r="AP61" s="92">
        <f t="shared" si="5"/>
        <v>0</v>
      </c>
      <c r="AQ61" s="85">
        <f>VLOOKUP($C61,Hoja3!$C$5:$W$202,21,FALSE)</f>
        <v>8.6433267304778454</v>
      </c>
      <c r="AR61" s="94">
        <f t="shared" si="6"/>
        <v>40569.545694566543</v>
      </c>
      <c r="AS61" s="92">
        <f t="shared" si="7"/>
        <v>0</v>
      </c>
      <c r="AT61" s="85">
        <f>VLOOKUP($C61,Hoja3!$C$5:$AB$202,26,FALSE)</f>
        <v>21.089673269522155</v>
      </c>
      <c r="AU61" s="94">
        <f t="shared" si="8"/>
        <v>98989.485191433472</v>
      </c>
      <c r="AV61" s="92">
        <f t="shared" si="9"/>
        <v>0</v>
      </c>
      <c r="AX61" s="86">
        <f t="shared" si="10"/>
        <v>169898.8501496925</v>
      </c>
      <c r="AY61" s="92">
        <f t="shared" si="11"/>
        <v>0</v>
      </c>
    </row>
    <row r="62" spans="1:51" x14ac:dyDescent="0.25">
      <c r="A62">
        <v>57</v>
      </c>
      <c r="B62" t="s">
        <v>27</v>
      </c>
      <c r="C62" t="s">
        <v>180</v>
      </c>
      <c r="D62" t="s">
        <v>752</v>
      </c>
      <c r="E62">
        <v>250</v>
      </c>
      <c r="F62" t="s">
        <v>579</v>
      </c>
      <c r="G62" s="5">
        <v>10433.129999999999</v>
      </c>
      <c r="H62" s="5">
        <v>0</v>
      </c>
      <c r="I62" s="6">
        <v>0</v>
      </c>
      <c r="J62" s="5">
        <v>0</v>
      </c>
      <c r="K62" s="7">
        <v>0</v>
      </c>
      <c r="L62" s="5">
        <v>20030.240000000002</v>
      </c>
      <c r="M62" s="6">
        <v>0</v>
      </c>
      <c r="N62" s="5">
        <v>3497.9340000000002</v>
      </c>
      <c r="O62" s="6">
        <v>0</v>
      </c>
      <c r="P62" s="5">
        <v>16577.89</v>
      </c>
      <c r="Q62" s="7">
        <v>0</v>
      </c>
      <c r="R62" s="5">
        <v>17007.96</v>
      </c>
      <c r="S62" s="7">
        <v>0</v>
      </c>
      <c r="T62" s="9">
        <v>117</v>
      </c>
      <c r="U62" s="9">
        <v>118</v>
      </c>
      <c r="V62" s="9">
        <v>105</v>
      </c>
      <c r="W62" s="9">
        <v>105</v>
      </c>
      <c r="X62" s="9">
        <v>105</v>
      </c>
      <c r="Y62" s="9">
        <v>105</v>
      </c>
      <c r="Z62" s="9" t="s">
        <v>28</v>
      </c>
      <c r="AA62" s="9">
        <v>7</v>
      </c>
      <c r="AB62" s="9">
        <v>7</v>
      </c>
      <c r="AC62" s="9">
        <v>7</v>
      </c>
      <c r="AD62" s="9">
        <v>7</v>
      </c>
      <c r="AE62" s="9">
        <v>7</v>
      </c>
      <c r="AF62" s="9">
        <v>7</v>
      </c>
      <c r="AJ62" s="85">
        <f>VLOOKUP($C62,Hoja3!$C$5:$U$202,18,FALSE)</f>
        <v>17.445999999999998</v>
      </c>
      <c r="AK62" s="94">
        <f t="shared" si="1"/>
        <v>2892.1786893999997</v>
      </c>
      <c r="AL62" s="92">
        <f t="shared" si="2"/>
        <v>0</v>
      </c>
      <c r="AM62">
        <v>0</v>
      </c>
      <c r="AN62">
        <f t="shared" si="3"/>
        <v>0</v>
      </c>
      <c r="AO62" s="85">
        <f t="shared" si="4"/>
        <v>0</v>
      </c>
      <c r="AP62" s="92" t="str">
        <f t="shared" si="5"/>
        <v/>
      </c>
      <c r="AQ62" s="85">
        <f>VLOOKUP($C62,Hoja3!$C$5:$W$202,21,FALSE)</f>
        <v>6.9459999999999997</v>
      </c>
      <c r="AR62" s="94">
        <f t="shared" si="6"/>
        <v>1151.5002393999998</v>
      </c>
      <c r="AS62" s="92">
        <f t="shared" si="7"/>
        <v>0</v>
      </c>
      <c r="AT62" s="85">
        <f>VLOOKUP($C62,Hoja3!$C$5:$AB$202,26,FALSE)</f>
        <v>10.5</v>
      </c>
      <c r="AU62" s="94">
        <f t="shared" si="8"/>
        <v>1740.6784500000001</v>
      </c>
      <c r="AV62" s="92">
        <f t="shared" si="9"/>
        <v>0</v>
      </c>
      <c r="AX62" s="86">
        <f t="shared" si="10"/>
        <v>2892.1786893999997</v>
      </c>
      <c r="AY62" s="92">
        <f t="shared" si="11"/>
        <v>0</v>
      </c>
    </row>
    <row r="63" spans="1:51" x14ac:dyDescent="0.25">
      <c r="A63">
        <v>58</v>
      </c>
      <c r="B63" t="s">
        <v>27</v>
      </c>
      <c r="C63" t="s">
        <v>146</v>
      </c>
      <c r="D63" t="s">
        <v>753</v>
      </c>
      <c r="E63">
        <v>250</v>
      </c>
      <c r="F63" t="s">
        <v>581</v>
      </c>
      <c r="G63" s="5">
        <v>70023</v>
      </c>
      <c r="H63" s="5">
        <v>0</v>
      </c>
      <c r="I63" s="6">
        <v>0</v>
      </c>
      <c r="J63" s="5">
        <v>0</v>
      </c>
      <c r="K63" s="7">
        <v>0</v>
      </c>
      <c r="L63" s="5">
        <v>48622.47</v>
      </c>
      <c r="M63" s="6">
        <v>0</v>
      </c>
      <c r="N63" s="5">
        <v>7539.3050000000003</v>
      </c>
      <c r="O63" s="6">
        <v>0</v>
      </c>
      <c r="P63" s="5">
        <v>47714.49</v>
      </c>
      <c r="Q63" s="7">
        <v>0</v>
      </c>
      <c r="R63" s="5">
        <v>46025.47</v>
      </c>
      <c r="S63" s="7">
        <v>0</v>
      </c>
      <c r="T63" s="9">
        <v>118</v>
      </c>
      <c r="U63" s="9">
        <v>119</v>
      </c>
      <c r="V63" s="9">
        <v>106</v>
      </c>
      <c r="W63" s="9">
        <v>106</v>
      </c>
      <c r="X63" s="9">
        <v>106</v>
      </c>
      <c r="Y63" s="9">
        <v>106</v>
      </c>
      <c r="Z63" s="9" t="s">
        <v>28</v>
      </c>
      <c r="AA63" s="9">
        <v>8</v>
      </c>
      <c r="AB63" s="9">
        <v>8</v>
      </c>
      <c r="AC63" s="9">
        <v>8</v>
      </c>
      <c r="AD63" s="9">
        <v>8</v>
      </c>
      <c r="AE63" s="9">
        <v>8</v>
      </c>
      <c r="AF63" s="9">
        <v>8</v>
      </c>
      <c r="AJ63" s="85">
        <f>VLOOKUP($C63,Hoja3!$C$5:$U$202,18,FALSE)</f>
        <v>17.195</v>
      </c>
      <c r="AK63" s="94">
        <f t="shared" si="1"/>
        <v>8204.5065555000001</v>
      </c>
      <c r="AL63" s="92">
        <f t="shared" si="2"/>
        <v>0</v>
      </c>
      <c r="AM63">
        <v>1991930817.05567</v>
      </c>
      <c r="AN63">
        <f t="shared" si="3"/>
        <v>1991.9308170556701</v>
      </c>
      <c r="AO63" s="88">
        <f t="shared" si="4"/>
        <v>4.1746874315447364</v>
      </c>
      <c r="AP63" s="92">
        <f t="shared" si="5"/>
        <v>0</v>
      </c>
      <c r="AQ63" s="85">
        <f>VLOOKUP($C63,Hoja3!$C$5:$W$202,21,FALSE)</f>
        <v>4.3120000000000003</v>
      </c>
      <c r="AR63" s="94">
        <f t="shared" si="6"/>
        <v>2057.4488088000003</v>
      </c>
      <c r="AS63" s="92">
        <f t="shared" si="7"/>
        <v>0</v>
      </c>
      <c r="AT63" s="85">
        <f>VLOOKUP($C63,Hoja3!$C$5:$AB$202,26,FALSE)</f>
        <v>12.882999999999999</v>
      </c>
      <c r="AU63" s="94">
        <f t="shared" si="8"/>
        <v>6147.0577466999994</v>
      </c>
      <c r="AV63" s="92">
        <f t="shared" si="9"/>
        <v>0</v>
      </c>
      <c r="AX63" s="86">
        <f t="shared" si="10"/>
        <v>10196.437372555669</v>
      </c>
      <c r="AY63" s="92">
        <f t="shared" si="11"/>
        <v>0</v>
      </c>
    </row>
    <row r="64" spans="1:51" x14ac:dyDescent="0.25">
      <c r="A64">
        <v>59</v>
      </c>
      <c r="B64" t="s">
        <v>27</v>
      </c>
      <c r="C64" t="s">
        <v>156</v>
      </c>
      <c r="D64" t="s">
        <v>754</v>
      </c>
      <c r="E64">
        <v>250</v>
      </c>
      <c r="F64" t="s">
        <v>583</v>
      </c>
      <c r="G64" s="5">
        <v>65145</v>
      </c>
      <c r="H64" s="5">
        <v>0</v>
      </c>
      <c r="I64" s="6">
        <v>0</v>
      </c>
      <c r="J64" s="5">
        <v>0</v>
      </c>
      <c r="K64" s="7">
        <v>0</v>
      </c>
      <c r="L64" s="5">
        <v>61161.94</v>
      </c>
      <c r="M64" s="6">
        <v>0</v>
      </c>
      <c r="N64" s="5">
        <v>13083.9</v>
      </c>
      <c r="O64" s="6">
        <v>0</v>
      </c>
      <c r="P64" s="5">
        <v>60851.86</v>
      </c>
      <c r="Q64" s="7">
        <v>0</v>
      </c>
      <c r="R64" s="5">
        <v>58805.95</v>
      </c>
      <c r="S64" s="7">
        <v>0</v>
      </c>
      <c r="T64" s="9">
        <v>119</v>
      </c>
      <c r="U64" s="9">
        <v>120</v>
      </c>
      <c r="V64" s="9">
        <v>107</v>
      </c>
      <c r="W64" s="9">
        <v>107</v>
      </c>
      <c r="X64" s="9">
        <v>107</v>
      </c>
      <c r="Y64" s="9">
        <v>107</v>
      </c>
      <c r="Z64" s="9" t="s">
        <v>28</v>
      </c>
      <c r="AA64" s="9">
        <v>9</v>
      </c>
      <c r="AB64" s="9">
        <v>9</v>
      </c>
      <c r="AC64" s="9">
        <v>9</v>
      </c>
      <c r="AD64" s="9">
        <v>9</v>
      </c>
      <c r="AE64" s="9">
        <v>9</v>
      </c>
      <c r="AF64" s="9">
        <v>9</v>
      </c>
      <c r="AJ64" s="85">
        <f>VLOOKUP($C64,Hoja3!$C$5:$U$202,18,FALSE)</f>
        <v>20.957000000000001</v>
      </c>
      <c r="AK64" s="94">
        <f t="shared" si="1"/>
        <v>12752.724300200001</v>
      </c>
      <c r="AL64" s="92">
        <f t="shared" si="2"/>
        <v>0</v>
      </c>
      <c r="AM64">
        <v>2374738172.0906701</v>
      </c>
      <c r="AN64">
        <f t="shared" si="3"/>
        <v>2374.7381720906701</v>
      </c>
      <c r="AO64" s="85">
        <f t="shared" si="4"/>
        <v>3.9024906914770887</v>
      </c>
      <c r="AP64" s="92">
        <f t="shared" si="5"/>
        <v>0</v>
      </c>
      <c r="AQ64" s="85">
        <f>VLOOKUP($C64,Hoja3!$C$5:$W$202,21,FALSE)</f>
        <v>6.1760000000000002</v>
      </c>
      <c r="AR64" s="94">
        <f t="shared" si="6"/>
        <v>3758.2108736</v>
      </c>
      <c r="AS64" s="92">
        <f t="shared" si="7"/>
        <v>0</v>
      </c>
      <c r="AT64" s="85">
        <f>VLOOKUP($C64,Hoja3!$C$5:$AB$202,26,FALSE)</f>
        <v>14.781000000000001</v>
      </c>
      <c r="AU64" s="94">
        <f t="shared" si="8"/>
        <v>8994.5134266000005</v>
      </c>
      <c r="AV64" s="92">
        <f t="shared" si="9"/>
        <v>0</v>
      </c>
      <c r="AX64" s="86">
        <f t="shared" si="10"/>
        <v>15127.46247229067</v>
      </c>
      <c r="AY64" s="92">
        <f t="shared" si="11"/>
        <v>0</v>
      </c>
    </row>
    <row r="65" spans="1:51" x14ac:dyDescent="0.25">
      <c r="A65">
        <v>60</v>
      </c>
      <c r="B65" t="s">
        <v>27</v>
      </c>
      <c r="C65" t="s">
        <v>176</v>
      </c>
      <c r="D65" t="s">
        <v>755</v>
      </c>
      <c r="E65">
        <v>250</v>
      </c>
      <c r="F65" t="s">
        <v>586</v>
      </c>
      <c r="G65" s="5">
        <v>336714</v>
      </c>
      <c r="H65" s="5">
        <v>0</v>
      </c>
      <c r="I65" s="6">
        <v>0</v>
      </c>
      <c r="J65" s="5">
        <v>0</v>
      </c>
      <c r="K65" s="7">
        <v>0</v>
      </c>
      <c r="L65" s="5">
        <v>182875.7</v>
      </c>
      <c r="M65" s="6">
        <v>0</v>
      </c>
      <c r="N65" s="5">
        <v>41896.949999999997</v>
      </c>
      <c r="O65" s="6">
        <v>0</v>
      </c>
      <c r="P65" s="5">
        <v>192032.1</v>
      </c>
      <c r="Q65" s="7">
        <v>0</v>
      </c>
      <c r="R65" s="5">
        <v>179432.4</v>
      </c>
      <c r="S65" s="7">
        <v>0</v>
      </c>
      <c r="T65" s="9">
        <v>120</v>
      </c>
      <c r="U65" s="9">
        <v>121</v>
      </c>
      <c r="V65" s="9">
        <v>108</v>
      </c>
      <c r="W65" s="9">
        <v>108</v>
      </c>
      <c r="X65" s="9">
        <v>108</v>
      </c>
      <c r="Y65" s="9">
        <v>108</v>
      </c>
      <c r="Z65" s="9" t="s">
        <v>28</v>
      </c>
      <c r="AA65" s="9">
        <v>10</v>
      </c>
      <c r="AB65" s="9">
        <v>10</v>
      </c>
      <c r="AC65" s="9">
        <v>10</v>
      </c>
      <c r="AD65" s="9">
        <v>10</v>
      </c>
      <c r="AE65" s="9">
        <v>10</v>
      </c>
      <c r="AF65" s="9">
        <v>10</v>
      </c>
      <c r="AJ65" s="85">
        <f>VLOOKUP($C65,Hoja3!$C$5:$U$202,18,FALSE)</f>
        <v>20.774999999999999</v>
      </c>
      <c r="AK65" s="94">
        <f t="shared" si="1"/>
        <v>39894.668774999998</v>
      </c>
      <c r="AL65" s="92">
        <f t="shared" si="2"/>
        <v>0</v>
      </c>
      <c r="AM65">
        <v>7463056107.7512503</v>
      </c>
      <c r="AN65">
        <f t="shared" si="3"/>
        <v>7463.0561077512502</v>
      </c>
      <c r="AO65" s="85">
        <f t="shared" si="4"/>
        <v>3.88635863886884</v>
      </c>
      <c r="AP65" s="92">
        <f t="shared" si="5"/>
        <v>0</v>
      </c>
      <c r="AQ65" s="85">
        <f>VLOOKUP($C65,Hoja3!$C$5:$W$202,21,FALSE)</f>
        <v>6.6880014217528174</v>
      </c>
      <c r="AR65" s="94">
        <f t="shared" si="6"/>
        <v>12843.109578221793</v>
      </c>
      <c r="AS65" s="92">
        <f t="shared" si="7"/>
        <v>0</v>
      </c>
      <c r="AT65" s="85">
        <f>VLOOKUP($C65,Hoja3!$C$5:$AB$202,26,FALSE)</f>
        <v>14.086998578247181</v>
      </c>
      <c r="AU65" s="94">
        <f t="shared" si="8"/>
        <v>27051.559196778206</v>
      </c>
      <c r="AV65" s="92">
        <f t="shared" si="9"/>
        <v>0</v>
      </c>
      <c r="AX65" s="86">
        <f t="shared" si="10"/>
        <v>47357.724882751252</v>
      </c>
      <c r="AY65" s="92">
        <f t="shared" si="11"/>
        <v>0</v>
      </c>
    </row>
    <row r="66" spans="1:51" x14ac:dyDescent="0.25">
      <c r="A66">
        <v>61</v>
      </c>
      <c r="B66" t="s">
        <v>27</v>
      </c>
      <c r="C66" t="s">
        <v>206</v>
      </c>
      <c r="D66" t="s">
        <v>756</v>
      </c>
      <c r="E66">
        <v>250</v>
      </c>
      <c r="F66" t="s">
        <v>587</v>
      </c>
      <c r="G66" s="5">
        <v>381265</v>
      </c>
      <c r="H66" s="5">
        <v>0</v>
      </c>
      <c r="I66" s="6">
        <v>0</v>
      </c>
      <c r="J66" s="5">
        <v>0</v>
      </c>
      <c r="K66" s="7">
        <v>0</v>
      </c>
      <c r="L66" s="5">
        <v>292535.2</v>
      </c>
      <c r="M66" s="6">
        <v>0</v>
      </c>
      <c r="N66" s="5">
        <v>90976.74</v>
      </c>
      <c r="O66" s="6">
        <v>0</v>
      </c>
      <c r="P66" s="5">
        <v>309865.7</v>
      </c>
      <c r="Q66" s="7">
        <v>0</v>
      </c>
      <c r="R66" s="5">
        <v>315664.2</v>
      </c>
      <c r="S66" s="7">
        <v>0</v>
      </c>
      <c r="T66" s="9">
        <v>121</v>
      </c>
      <c r="U66" s="9">
        <v>122</v>
      </c>
      <c r="V66" s="9">
        <v>109</v>
      </c>
      <c r="W66" s="9">
        <v>109</v>
      </c>
      <c r="X66" s="9">
        <v>109</v>
      </c>
      <c r="Y66" s="9">
        <v>109</v>
      </c>
      <c r="Z66" s="9" t="s">
        <v>28</v>
      </c>
      <c r="AA66" s="9">
        <v>11</v>
      </c>
      <c r="AB66" s="9">
        <v>11</v>
      </c>
      <c r="AC66" s="9">
        <v>11</v>
      </c>
      <c r="AD66" s="9">
        <v>11</v>
      </c>
      <c r="AE66" s="9">
        <v>11</v>
      </c>
      <c r="AF66" s="9">
        <v>11</v>
      </c>
      <c r="AJ66" s="85">
        <f>VLOOKUP($C66,Hoja3!$C$5:$U$202,18,FALSE)</f>
        <v>30.584</v>
      </c>
      <c r="AK66" s="94">
        <f t="shared" si="1"/>
        <v>94769.325688000012</v>
      </c>
      <c r="AL66" s="92">
        <f t="shared" si="2"/>
        <v>0</v>
      </c>
      <c r="AM66">
        <v>26454383461.7868</v>
      </c>
      <c r="AN66">
        <f t="shared" si="3"/>
        <v>26454.383461786801</v>
      </c>
      <c r="AO66" s="85">
        <f t="shared" si="4"/>
        <v>8.5373706937511322</v>
      </c>
      <c r="AP66" s="92">
        <f t="shared" si="5"/>
        <v>0</v>
      </c>
      <c r="AQ66" s="85">
        <f>VLOOKUP($C66,Hoja3!$C$5:$W$202,21,FALSE)</f>
        <v>7.6086580107206672</v>
      </c>
      <c r="AR66" s="94">
        <f t="shared" si="6"/>
        <v>23576.621405525671</v>
      </c>
      <c r="AS66" s="92">
        <f t="shared" si="7"/>
        <v>0</v>
      </c>
      <c r="AT66" s="85">
        <f>VLOOKUP($C66,Hoja3!$C$5:$AB$202,26,FALSE)</f>
        <v>22.975341989279332</v>
      </c>
      <c r="AU66" s="94">
        <f t="shared" si="8"/>
        <v>71192.704282474326</v>
      </c>
      <c r="AV66" s="92">
        <f t="shared" si="9"/>
        <v>0</v>
      </c>
      <c r="AX66" s="86">
        <f t="shared" si="10"/>
        <v>121223.7091497868</v>
      </c>
      <c r="AY66" s="92">
        <f t="shared" si="11"/>
        <v>0</v>
      </c>
    </row>
    <row r="67" spans="1:51" x14ac:dyDescent="0.25">
      <c r="A67">
        <v>62</v>
      </c>
      <c r="B67" t="s">
        <v>27</v>
      </c>
      <c r="C67" t="s">
        <v>196</v>
      </c>
      <c r="D67" t="s">
        <v>757</v>
      </c>
      <c r="E67">
        <v>250</v>
      </c>
      <c r="F67" t="s">
        <v>588</v>
      </c>
      <c r="G67" s="5">
        <v>28069</v>
      </c>
      <c r="H67" s="5">
        <v>0</v>
      </c>
      <c r="I67" s="6">
        <v>0</v>
      </c>
      <c r="J67" s="5">
        <v>0</v>
      </c>
      <c r="K67" s="7">
        <v>0</v>
      </c>
      <c r="L67" s="5">
        <v>17932.669999999998</v>
      </c>
      <c r="M67" s="6">
        <v>0</v>
      </c>
      <c r="N67" s="5">
        <v>3958.9229999999998</v>
      </c>
      <c r="O67" s="6">
        <v>0</v>
      </c>
      <c r="P67" s="5">
        <v>19216.57</v>
      </c>
      <c r="Q67" s="7">
        <v>0</v>
      </c>
      <c r="R67" s="5">
        <v>18419.830000000002</v>
      </c>
      <c r="S67" s="7">
        <v>0</v>
      </c>
      <c r="T67" s="9">
        <v>122</v>
      </c>
      <c r="U67" s="9">
        <v>123</v>
      </c>
      <c r="V67" s="9">
        <v>110</v>
      </c>
      <c r="W67" s="9">
        <v>110</v>
      </c>
      <c r="X67" s="9">
        <v>110</v>
      </c>
      <c r="Y67" s="9">
        <v>110</v>
      </c>
      <c r="Z67" s="9" t="s">
        <v>28</v>
      </c>
      <c r="AA67" s="9">
        <v>12</v>
      </c>
      <c r="AB67" s="9">
        <v>12</v>
      </c>
      <c r="AC67" s="9">
        <v>12</v>
      </c>
      <c r="AD67" s="9">
        <v>12</v>
      </c>
      <c r="AE67" s="9">
        <v>12</v>
      </c>
      <c r="AF67" s="9">
        <v>12</v>
      </c>
      <c r="AJ67" s="85">
        <f>VLOOKUP($C67,Hoja3!$C$5:$U$202,18,FALSE)</f>
        <v>20.082999999999998</v>
      </c>
      <c r="AK67" s="94">
        <f t="shared" si="1"/>
        <v>3859.2637530999996</v>
      </c>
      <c r="AL67" s="92">
        <f t="shared" si="2"/>
        <v>0</v>
      </c>
      <c r="AM67">
        <v>1193190025.7564299</v>
      </c>
      <c r="AN67">
        <f t="shared" si="3"/>
        <v>1193.1900257564298</v>
      </c>
      <c r="AO67" s="85">
        <f t="shared" si="4"/>
        <v>6.2091727387167941</v>
      </c>
      <c r="AP67" s="92">
        <f t="shared" si="5"/>
        <v>0</v>
      </c>
      <c r="AQ67" s="85">
        <f>VLOOKUP($C67,Hoja3!$C$5:$W$202,21,FALSE)</f>
        <v>5.3576199427049289</v>
      </c>
      <c r="AR67" s="94">
        <f t="shared" si="6"/>
        <v>1029.5507866238524</v>
      </c>
      <c r="AS67" s="92">
        <f t="shared" si="7"/>
        <v>0</v>
      </c>
      <c r="AT67" s="85">
        <f>VLOOKUP($C67,Hoja3!$C$5:$AB$202,26,FALSE)</f>
        <v>14.725380057295069</v>
      </c>
      <c r="AU67" s="94">
        <f t="shared" si="8"/>
        <v>2829.7129664761469</v>
      </c>
      <c r="AV67" s="92">
        <f t="shared" si="9"/>
        <v>0</v>
      </c>
      <c r="AX67" s="86">
        <f t="shared" si="10"/>
        <v>5052.4537788564294</v>
      </c>
      <c r="AY67" s="92">
        <f t="shared" si="11"/>
        <v>0</v>
      </c>
    </row>
    <row r="68" spans="1:51" x14ac:dyDescent="0.25">
      <c r="A68">
        <v>64</v>
      </c>
      <c r="B68" t="s">
        <v>27</v>
      </c>
      <c r="C68" t="s">
        <v>210</v>
      </c>
      <c r="D68" t="s">
        <v>758</v>
      </c>
      <c r="E68">
        <v>250</v>
      </c>
      <c r="F68" t="s">
        <v>589</v>
      </c>
      <c r="G68" s="5">
        <v>209050</v>
      </c>
      <c r="H68" s="5">
        <v>0</v>
      </c>
      <c r="I68" s="6">
        <v>0</v>
      </c>
      <c r="J68" s="5">
        <v>0</v>
      </c>
      <c r="K68" s="7">
        <v>0</v>
      </c>
      <c r="L68" s="5">
        <v>235639.7</v>
      </c>
      <c r="M68" s="6">
        <v>0</v>
      </c>
      <c r="N68" s="5">
        <v>58643.71</v>
      </c>
      <c r="O68" s="6">
        <v>0</v>
      </c>
      <c r="P68" s="5">
        <v>238745.7</v>
      </c>
      <c r="Q68" s="7">
        <v>0</v>
      </c>
      <c r="R68" s="5">
        <v>242899.3</v>
      </c>
      <c r="S68" s="7">
        <v>0</v>
      </c>
      <c r="T68" s="9">
        <v>123</v>
      </c>
      <c r="U68" s="9">
        <v>124</v>
      </c>
      <c r="V68" s="9">
        <v>111</v>
      </c>
      <c r="W68" s="9">
        <v>111</v>
      </c>
      <c r="X68" s="9">
        <v>111</v>
      </c>
      <c r="Y68" s="9">
        <v>111</v>
      </c>
      <c r="Z68" s="9" t="s">
        <v>28</v>
      </c>
      <c r="AA68" s="9">
        <v>13</v>
      </c>
      <c r="AB68" s="9">
        <v>13</v>
      </c>
      <c r="AC68" s="9">
        <v>13</v>
      </c>
      <c r="AD68" s="9">
        <v>13</v>
      </c>
      <c r="AE68" s="9">
        <v>13</v>
      </c>
      <c r="AF68" s="9">
        <v>13</v>
      </c>
      <c r="AJ68" s="85">
        <f>VLOOKUP($C68,Hoja3!$C$5:$U$202,18,FALSE)</f>
        <v>29.224</v>
      </c>
      <c r="AK68" s="94">
        <f t="shared" si="1"/>
        <v>69771.043368000013</v>
      </c>
      <c r="AL68" s="92">
        <f t="shared" si="2"/>
        <v>0</v>
      </c>
      <c r="AM68">
        <v>15681273715.865299</v>
      </c>
      <c r="AN68">
        <f t="shared" si="3"/>
        <v>15681.2737158653</v>
      </c>
      <c r="AO68" s="85">
        <f t="shared" si="4"/>
        <v>6.5681910567877448</v>
      </c>
      <c r="AP68" s="92">
        <f t="shared" si="5"/>
        <v>0</v>
      </c>
      <c r="AQ68" s="85">
        <f>VLOOKUP($C68,Hoja3!$C$5:$W$202,21,FALSE)</f>
        <v>7.2515623196677126</v>
      </c>
      <c r="AR68" s="94">
        <f t="shared" si="6"/>
        <v>17312.793221026921</v>
      </c>
      <c r="AS68" s="92">
        <f t="shared" si="7"/>
        <v>0</v>
      </c>
      <c r="AT68" s="85">
        <f>VLOOKUP($C68,Hoja3!$C$5:$AB$202,26,FALSE)</f>
        <v>21.972437680332288</v>
      </c>
      <c r="AU68" s="94">
        <f t="shared" si="8"/>
        <v>52458.250146973085</v>
      </c>
      <c r="AV68" s="92">
        <f t="shared" si="9"/>
        <v>0</v>
      </c>
      <c r="AX68" s="86">
        <f t="shared" si="10"/>
        <v>85452.317083865317</v>
      </c>
      <c r="AY68" s="92">
        <f t="shared" si="11"/>
        <v>0</v>
      </c>
    </row>
    <row r="69" spans="1:51" x14ac:dyDescent="0.25">
      <c r="A69">
        <v>65</v>
      </c>
      <c r="B69" t="s">
        <v>27</v>
      </c>
      <c r="C69" t="s">
        <v>186</v>
      </c>
      <c r="D69" t="s">
        <v>759</v>
      </c>
      <c r="E69">
        <v>250</v>
      </c>
      <c r="F69" t="s">
        <v>590</v>
      </c>
      <c r="G69" s="5">
        <v>3653264</v>
      </c>
      <c r="H69" s="5">
        <v>0</v>
      </c>
      <c r="I69" s="6">
        <v>0</v>
      </c>
      <c r="J69" s="5">
        <v>0</v>
      </c>
      <c r="K69" s="7">
        <v>0</v>
      </c>
      <c r="L69" s="5">
        <v>2620062</v>
      </c>
      <c r="M69" s="6">
        <v>0</v>
      </c>
      <c r="N69" s="5">
        <v>635621.19999999995</v>
      </c>
      <c r="O69" s="6">
        <v>0</v>
      </c>
      <c r="P69" s="5">
        <v>2560002</v>
      </c>
      <c r="Q69" s="7">
        <v>0</v>
      </c>
      <c r="R69" s="5">
        <v>2606780</v>
      </c>
      <c r="S69" s="7">
        <v>0</v>
      </c>
      <c r="T69" s="9">
        <v>124</v>
      </c>
      <c r="U69" s="9">
        <v>125</v>
      </c>
      <c r="V69" s="9">
        <v>112</v>
      </c>
      <c r="W69" s="9">
        <v>112</v>
      </c>
      <c r="X69" s="9">
        <v>112</v>
      </c>
      <c r="Y69" s="9">
        <v>112</v>
      </c>
      <c r="Z69" s="9" t="s">
        <v>28</v>
      </c>
      <c r="AA69" s="9">
        <v>14</v>
      </c>
      <c r="AB69" s="9">
        <v>14</v>
      </c>
      <c r="AC69" s="9">
        <v>14</v>
      </c>
      <c r="AD69" s="9">
        <v>14</v>
      </c>
      <c r="AE69" s="9">
        <v>14</v>
      </c>
      <c r="AF69" s="9">
        <v>14</v>
      </c>
      <c r="AJ69" s="85">
        <f>VLOOKUP($C69,Hoja3!$C$5:$U$202,18,FALSE)</f>
        <v>32.018000000000001</v>
      </c>
      <c r="AK69" s="94">
        <f t="shared" ref="AK69:AK132" si="12">IFERROR(AJ69*$P69/100,0)</f>
        <v>819661.44036000001</v>
      </c>
      <c r="AL69" s="92">
        <f t="shared" ref="AL69:AL132" si="13">IFERROR($H69/AK69*100,"")</f>
        <v>0</v>
      </c>
      <c r="AM69">
        <v>139919416199.53699</v>
      </c>
      <c r="AN69">
        <f t="shared" ref="AN69:AN132" si="14">IF(AM69="",0,AM69/1000000)</f>
        <v>139919.41619953699</v>
      </c>
      <c r="AO69" s="85">
        <f t="shared" ref="AO69:AO132" si="15">IF(AN69="","",AN69*100/P69)</f>
        <v>5.4655979252960343</v>
      </c>
      <c r="AP69" s="92">
        <f t="shared" ref="AP69:AP132" si="16">IFERROR(H69/AN69*100,"")</f>
        <v>0</v>
      </c>
      <c r="AQ69" s="85">
        <f>VLOOKUP($C69,Hoja3!$C$5:$W$202,21,FALSE)</f>
        <v>8.2346565514657684</v>
      </c>
      <c r="AR69" s="94">
        <f t="shared" ref="AR69:AR132" si="17">IFERROR(AQ69*$P69/100,0)</f>
        <v>210807.37241065467</v>
      </c>
      <c r="AS69" s="92">
        <f t="shared" ref="AS69:AS132" si="18">IFERROR($H69/AR69*100,"")</f>
        <v>0</v>
      </c>
      <c r="AT69" s="85">
        <f>VLOOKUP($C69,Hoja3!$C$5:$AB$202,26,FALSE)</f>
        <v>23.783343448534232</v>
      </c>
      <c r="AU69" s="94">
        <f t="shared" ref="AU69:AU132" si="19">IFERROR(AT69*$P69/100,0)</f>
        <v>608854.06794934534</v>
      </c>
      <c r="AV69" s="92">
        <f t="shared" ref="AV69:AV132" si="20">IFERROR($H69/AU69*100,"")</f>
        <v>0</v>
      </c>
      <c r="AX69" s="86">
        <f t="shared" ref="AX69:AX132" si="21">AN69+AR69+AU69</f>
        <v>959580.856559537</v>
      </c>
      <c r="AY69" s="92">
        <f t="shared" ref="AY69:AY132" si="22">IFERROR(H69*100/AX69,"")</f>
        <v>0</v>
      </c>
    </row>
    <row r="70" spans="1:51" x14ac:dyDescent="0.25">
      <c r="A70">
        <v>66</v>
      </c>
      <c r="B70" t="s">
        <v>27</v>
      </c>
      <c r="C70" t="s">
        <v>162</v>
      </c>
      <c r="D70" t="s">
        <v>760</v>
      </c>
      <c r="E70">
        <v>250</v>
      </c>
      <c r="F70" t="s">
        <v>591</v>
      </c>
      <c r="G70" s="5">
        <v>5800986</v>
      </c>
      <c r="H70" s="5">
        <v>0</v>
      </c>
      <c r="I70" s="6">
        <v>0</v>
      </c>
      <c r="J70" s="5">
        <v>0</v>
      </c>
      <c r="K70" s="7">
        <v>0</v>
      </c>
      <c r="L70" s="5">
        <v>3101126</v>
      </c>
      <c r="M70" s="6">
        <v>0</v>
      </c>
      <c r="N70" s="5">
        <v>647377.5</v>
      </c>
      <c r="O70" s="6">
        <v>0</v>
      </c>
      <c r="P70" s="5">
        <v>3280530</v>
      </c>
      <c r="Q70" s="7">
        <v>0</v>
      </c>
      <c r="R70" s="5">
        <v>3341391</v>
      </c>
      <c r="S70" s="7">
        <v>0</v>
      </c>
      <c r="T70" s="9">
        <v>125</v>
      </c>
      <c r="U70" s="9">
        <v>126</v>
      </c>
      <c r="V70" s="9">
        <v>113</v>
      </c>
      <c r="W70" s="9">
        <v>113</v>
      </c>
      <c r="X70" s="9">
        <v>113</v>
      </c>
      <c r="Y70" s="9">
        <v>113</v>
      </c>
      <c r="Z70" s="9" t="s">
        <v>28</v>
      </c>
      <c r="AA70" s="9">
        <v>15</v>
      </c>
      <c r="AB70" s="9">
        <v>15</v>
      </c>
      <c r="AC70" s="9">
        <v>15</v>
      </c>
      <c r="AD70" s="9">
        <v>15</v>
      </c>
      <c r="AE70" s="9">
        <v>15</v>
      </c>
      <c r="AF70" s="9">
        <v>15</v>
      </c>
      <c r="AJ70" s="85">
        <f>VLOOKUP($C70,Hoja3!$C$5:$U$202,18,FALSE)</f>
        <v>25.893999999999998</v>
      </c>
      <c r="AK70" s="94">
        <f t="shared" si="12"/>
        <v>849460.43819999998</v>
      </c>
      <c r="AL70" s="92">
        <f t="shared" si="13"/>
        <v>0</v>
      </c>
      <c r="AM70">
        <v>169578835078.42599</v>
      </c>
      <c r="AN70">
        <f t="shared" si="14"/>
        <v>169578.835078426</v>
      </c>
      <c r="AO70" s="85">
        <f t="shared" si="15"/>
        <v>5.1692511599779918</v>
      </c>
      <c r="AP70" s="92">
        <f t="shared" si="16"/>
        <v>0</v>
      </c>
      <c r="AQ70" s="85">
        <f>VLOOKUP($C70,Hoja3!$C$5:$W$202,21,FALSE)</f>
        <v>6.841574779508349</v>
      </c>
      <c r="AR70" s="94">
        <f t="shared" si="17"/>
        <v>224439.91311420524</v>
      </c>
      <c r="AS70" s="92">
        <f t="shared" si="18"/>
        <v>0</v>
      </c>
      <c r="AT70" s="85">
        <f>VLOOKUP($C70,Hoja3!$C$5:$AB$202,26,FALSE)</f>
        <v>19.052425220491649</v>
      </c>
      <c r="AU70" s="94">
        <f t="shared" si="19"/>
        <v>625020.52508579474</v>
      </c>
      <c r="AV70" s="92">
        <f t="shared" si="20"/>
        <v>0</v>
      </c>
      <c r="AX70" s="86">
        <f t="shared" si="21"/>
        <v>1019039.2732784259</v>
      </c>
      <c r="AY70" s="92">
        <f t="shared" si="22"/>
        <v>0</v>
      </c>
    </row>
    <row r="71" spans="1:51" x14ac:dyDescent="0.25">
      <c r="A71">
        <v>68</v>
      </c>
      <c r="B71" t="s">
        <v>27</v>
      </c>
      <c r="C71" t="s">
        <v>140</v>
      </c>
      <c r="D71" t="s">
        <v>761</v>
      </c>
      <c r="E71">
        <v>250</v>
      </c>
      <c r="F71" t="s">
        <v>592</v>
      </c>
      <c r="G71" s="5">
        <v>642888</v>
      </c>
      <c r="H71" s="5">
        <v>0</v>
      </c>
      <c r="I71" s="6">
        <v>0</v>
      </c>
      <c r="J71" s="5">
        <v>0</v>
      </c>
      <c r="K71" s="7">
        <v>0</v>
      </c>
      <c r="L71" s="5">
        <v>327810.7</v>
      </c>
      <c r="M71" s="6">
        <v>0</v>
      </c>
      <c r="N71" s="5">
        <v>54736.11</v>
      </c>
      <c r="O71" s="6">
        <v>0</v>
      </c>
      <c r="P71" s="5">
        <v>301083.2</v>
      </c>
      <c r="Q71" s="7">
        <v>0</v>
      </c>
      <c r="R71" s="5">
        <v>292874.3</v>
      </c>
      <c r="S71" s="7">
        <v>0</v>
      </c>
      <c r="T71" s="9">
        <v>126</v>
      </c>
      <c r="U71" s="9">
        <v>127</v>
      </c>
      <c r="V71" s="9">
        <v>114</v>
      </c>
      <c r="W71" s="9">
        <v>114</v>
      </c>
      <c r="X71" s="9">
        <v>114</v>
      </c>
      <c r="Y71" s="9">
        <v>114</v>
      </c>
      <c r="Z71" s="9" t="s">
        <v>28</v>
      </c>
      <c r="AA71" s="9">
        <v>16</v>
      </c>
      <c r="AB71" s="9">
        <v>16</v>
      </c>
      <c r="AC71" s="9">
        <v>16</v>
      </c>
      <c r="AD71" s="9">
        <v>16</v>
      </c>
      <c r="AE71" s="9">
        <v>16</v>
      </c>
      <c r="AF71" s="9">
        <v>16</v>
      </c>
      <c r="AJ71" s="85">
        <f>VLOOKUP($C71,Hoja3!$C$5:$U$202,18,FALSE)</f>
        <v>24.407</v>
      </c>
      <c r="AK71" s="94">
        <f t="shared" si="12"/>
        <v>73485.376624000011</v>
      </c>
      <c r="AL71" s="92">
        <f t="shared" si="13"/>
        <v>0</v>
      </c>
      <c r="AM71">
        <v>8128551601.0435104</v>
      </c>
      <c r="AN71">
        <f t="shared" si="14"/>
        <v>8128.5516010435103</v>
      </c>
      <c r="AO71" s="85">
        <f t="shared" si="15"/>
        <v>2.6997692335684986</v>
      </c>
      <c r="AP71" s="92">
        <f t="shared" si="16"/>
        <v>0</v>
      </c>
      <c r="AQ71" s="85">
        <f>VLOOKUP($C71,Hoja3!$C$5:$W$202,21,FALSE)</f>
        <v>5.5410236097931289</v>
      </c>
      <c r="AR71" s="94">
        <f t="shared" si="17"/>
        <v>16683.091197120666</v>
      </c>
      <c r="AS71" s="92">
        <f t="shared" si="18"/>
        <v>0</v>
      </c>
      <c r="AT71" s="85">
        <f>VLOOKUP($C71,Hoja3!$C$5:$AB$202,26,FALSE)</f>
        <v>18.865976390206871</v>
      </c>
      <c r="AU71" s="94">
        <f t="shared" si="19"/>
        <v>56802.285426879338</v>
      </c>
      <c r="AV71" s="92">
        <f t="shared" si="20"/>
        <v>0</v>
      </c>
      <c r="AX71" s="86">
        <f t="shared" si="21"/>
        <v>81613.928225043521</v>
      </c>
      <c r="AY71" s="92">
        <f t="shared" si="22"/>
        <v>0</v>
      </c>
    </row>
    <row r="72" spans="1:51" x14ac:dyDescent="0.25">
      <c r="A72">
        <v>69</v>
      </c>
      <c r="B72" t="s">
        <v>27</v>
      </c>
      <c r="C72" t="s">
        <v>166</v>
      </c>
      <c r="D72" t="s">
        <v>762</v>
      </c>
      <c r="E72">
        <v>250</v>
      </c>
      <c r="F72" t="s">
        <v>593</v>
      </c>
      <c r="G72" s="5">
        <v>286209</v>
      </c>
      <c r="H72" s="5">
        <v>0</v>
      </c>
      <c r="I72" s="6">
        <v>0</v>
      </c>
      <c r="J72" s="5">
        <v>0</v>
      </c>
      <c r="K72" s="7">
        <v>0</v>
      </c>
      <c r="L72" s="5">
        <v>120268.9</v>
      </c>
      <c r="M72" s="6">
        <v>0</v>
      </c>
      <c r="N72" s="5">
        <v>28083.67</v>
      </c>
      <c r="O72" s="6">
        <v>0</v>
      </c>
      <c r="P72" s="5">
        <v>128631.6</v>
      </c>
      <c r="Q72" s="7">
        <v>0</v>
      </c>
      <c r="R72" s="5">
        <v>122372.4</v>
      </c>
      <c r="S72" s="7">
        <v>0</v>
      </c>
      <c r="T72" s="9">
        <v>127</v>
      </c>
      <c r="U72" s="9">
        <v>128</v>
      </c>
      <c r="V72" s="9">
        <v>115</v>
      </c>
      <c r="W72" s="9">
        <v>115</v>
      </c>
      <c r="X72" s="9">
        <v>115</v>
      </c>
      <c r="Y72" s="9">
        <v>115</v>
      </c>
      <c r="Z72" s="9" t="s">
        <v>28</v>
      </c>
      <c r="AA72" s="9">
        <v>17</v>
      </c>
      <c r="AB72" s="9">
        <v>17</v>
      </c>
      <c r="AC72" s="9">
        <v>17</v>
      </c>
      <c r="AD72" s="9">
        <v>17</v>
      </c>
      <c r="AE72" s="9">
        <v>17</v>
      </c>
      <c r="AF72" s="9">
        <v>17</v>
      </c>
      <c r="AJ72" s="85">
        <f>VLOOKUP($C72,Hoja3!$C$5:$U$202,18,FALSE)</f>
        <v>22.870999999999999</v>
      </c>
      <c r="AK72" s="94">
        <f t="shared" si="12"/>
        <v>29419.333235999999</v>
      </c>
      <c r="AL72" s="92">
        <f t="shared" si="13"/>
        <v>0</v>
      </c>
      <c r="AM72">
        <v>5396871864.6872597</v>
      </c>
      <c r="AN72">
        <f t="shared" si="14"/>
        <v>5396.8718646872594</v>
      </c>
      <c r="AO72" s="85">
        <f t="shared" si="15"/>
        <v>4.1956034634469752</v>
      </c>
      <c r="AP72" s="92">
        <f t="shared" si="16"/>
        <v>0</v>
      </c>
      <c r="AQ72" s="85">
        <f>VLOOKUP($C72,Hoja3!$C$5:$W$202,21,FALSE)</f>
        <v>5.1350191611016562</v>
      </c>
      <c r="AR72" s="94">
        <f t="shared" si="17"/>
        <v>6605.2573072316382</v>
      </c>
      <c r="AS72" s="92">
        <f t="shared" si="18"/>
        <v>0</v>
      </c>
      <c r="AT72" s="85">
        <f>VLOOKUP($C72,Hoja3!$C$5:$AB$202,26,FALSE)</f>
        <v>17.735980838898342</v>
      </c>
      <c r="AU72" s="94">
        <f t="shared" si="19"/>
        <v>22814.075928768361</v>
      </c>
      <c r="AV72" s="92">
        <f t="shared" si="20"/>
        <v>0</v>
      </c>
      <c r="AX72" s="86">
        <f t="shared" si="21"/>
        <v>34816.205100687257</v>
      </c>
      <c r="AY72" s="92">
        <f t="shared" si="22"/>
        <v>0</v>
      </c>
    </row>
    <row r="73" spans="1:51" x14ac:dyDescent="0.25">
      <c r="A73">
        <v>70</v>
      </c>
      <c r="B73" t="s">
        <v>27</v>
      </c>
      <c r="C73" t="s">
        <v>142</v>
      </c>
      <c r="D73" t="s">
        <v>763</v>
      </c>
      <c r="E73">
        <v>250</v>
      </c>
      <c r="F73" t="s">
        <v>594</v>
      </c>
      <c r="G73" s="5">
        <v>25742.12</v>
      </c>
      <c r="H73" s="5">
        <v>0</v>
      </c>
      <c r="I73" s="6">
        <v>0</v>
      </c>
      <c r="J73" s="5">
        <v>0</v>
      </c>
      <c r="K73" s="7">
        <v>0</v>
      </c>
      <c r="L73" s="5">
        <v>11312.5</v>
      </c>
      <c r="M73" s="6">
        <v>0</v>
      </c>
      <c r="N73" s="5">
        <v>3260.9</v>
      </c>
      <c r="O73" s="6">
        <v>0</v>
      </c>
      <c r="P73" s="5">
        <v>12574.31</v>
      </c>
      <c r="Q73" s="7">
        <v>0</v>
      </c>
      <c r="R73" s="5">
        <v>9974.9879999999994</v>
      </c>
      <c r="S73" s="7">
        <v>0</v>
      </c>
      <c r="T73" s="9">
        <v>128</v>
      </c>
      <c r="U73" s="9">
        <v>129</v>
      </c>
      <c r="V73" s="9">
        <v>116</v>
      </c>
      <c r="W73" s="9">
        <v>116</v>
      </c>
      <c r="X73" s="9">
        <v>116</v>
      </c>
      <c r="Y73" s="9">
        <v>116</v>
      </c>
      <c r="Z73" s="9" t="s">
        <v>28</v>
      </c>
      <c r="AA73" s="9">
        <v>18</v>
      </c>
      <c r="AB73" s="9">
        <v>18</v>
      </c>
      <c r="AC73" s="9">
        <v>18</v>
      </c>
      <c r="AD73" s="9">
        <v>18</v>
      </c>
      <c r="AE73" s="9">
        <v>18</v>
      </c>
      <c r="AF73" s="9">
        <v>18</v>
      </c>
      <c r="AJ73" s="85">
        <f>VLOOKUP($C73,Hoja3!$C$5:$U$202,18,FALSE)</f>
        <v>18.062999999999999</v>
      </c>
      <c r="AK73" s="94">
        <f t="shared" si="12"/>
        <v>2271.2976153</v>
      </c>
      <c r="AL73" s="92">
        <f t="shared" si="13"/>
        <v>0</v>
      </c>
      <c r="AM73">
        <v>1043684518.8246</v>
      </c>
      <c r="AN73">
        <f t="shared" si="14"/>
        <v>1043.6845188246</v>
      </c>
      <c r="AO73" s="85">
        <f t="shared" si="15"/>
        <v>8.3001335168657366</v>
      </c>
      <c r="AP73" s="92">
        <f t="shared" si="16"/>
        <v>0</v>
      </c>
      <c r="AQ73" s="85">
        <f>VLOOKUP($C73,Hoja3!$C$5:$W$202,21,FALSE)</f>
        <v>7.1185618850336603</v>
      </c>
      <c r="AR73" s="94">
        <f t="shared" si="17"/>
        <v>895.11003896597595</v>
      </c>
      <c r="AS73" s="92">
        <f t="shared" si="18"/>
        <v>0</v>
      </c>
      <c r="AT73" s="85">
        <f>VLOOKUP($C73,Hoja3!$C$5:$AB$202,26,FALSE)</f>
        <v>10.944438114966339</v>
      </c>
      <c r="AU73" s="94">
        <f t="shared" si="19"/>
        <v>1376.1875763340236</v>
      </c>
      <c r="AV73" s="92">
        <f t="shared" si="20"/>
        <v>0</v>
      </c>
      <c r="AX73" s="86">
        <f t="shared" si="21"/>
        <v>3314.9821341245997</v>
      </c>
      <c r="AY73" s="92">
        <f t="shared" si="22"/>
        <v>0</v>
      </c>
    </row>
    <row r="74" spans="1:51" x14ac:dyDescent="0.25">
      <c r="A74">
        <v>71</v>
      </c>
      <c r="B74" t="s">
        <v>27</v>
      </c>
      <c r="C74" t="s">
        <v>190</v>
      </c>
      <c r="D74" t="s">
        <v>764</v>
      </c>
      <c r="E74">
        <v>250</v>
      </c>
      <c r="F74" t="s">
        <v>595</v>
      </c>
      <c r="G74" s="5">
        <v>244117</v>
      </c>
      <c r="H74" s="5">
        <v>0</v>
      </c>
      <c r="I74" s="6">
        <v>0</v>
      </c>
      <c r="J74" s="5">
        <v>0</v>
      </c>
      <c r="K74" s="7">
        <v>0</v>
      </c>
      <c r="L74" s="5">
        <v>171956.7</v>
      </c>
      <c r="M74" s="6">
        <v>0</v>
      </c>
      <c r="N74" s="5">
        <v>39101.79</v>
      </c>
      <c r="O74" s="6">
        <v>0</v>
      </c>
      <c r="P74" s="5">
        <v>211390</v>
      </c>
      <c r="Q74" s="7">
        <v>0</v>
      </c>
      <c r="R74" s="5">
        <v>171259.5</v>
      </c>
      <c r="S74" s="7">
        <v>0</v>
      </c>
      <c r="T74" s="9">
        <v>129</v>
      </c>
      <c r="U74" s="9">
        <v>130</v>
      </c>
      <c r="V74" s="9">
        <v>117</v>
      </c>
      <c r="W74" s="9">
        <v>117</v>
      </c>
      <c r="X74" s="9">
        <v>117</v>
      </c>
      <c r="Y74" s="9">
        <v>117</v>
      </c>
      <c r="Z74" s="9" t="s">
        <v>28</v>
      </c>
      <c r="AA74" s="9">
        <v>19</v>
      </c>
      <c r="AB74" s="9">
        <v>19</v>
      </c>
      <c r="AC74" s="9">
        <v>19</v>
      </c>
      <c r="AD74" s="9">
        <v>19</v>
      </c>
      <c r="AE74" s="9">
        <v>19</v>
      </c>
      <c r="AF74" s="9">
        <v>19</v>
      </c>
      <c r="AJ74" s="85">
        <f>VLOOKUP($C74,Hoja3!$C$5:$U$202,18,FALSE)</f>
        <v>23.724</v>
      </c>
      <c r="AK74" s="94">
        <f t="shared" si="12"/>
        <v>50150.1636</v>
      </c>
      <c r="AL74" s="92">
        <f t="shared" si="13"/>
        <v>0</v>
      </c>
      <c r="AM74">
        <v>12176882624.519501</v>
      </c>
      <c r="AN74">
        <f t="shared" si="14"/>
        <v>12176.882624519501</v>
      </c>
      <c r="AO74" s="85">
        <f t="shared" si="15"/>
        <v>5.7603872579211419</v>
      </c>
      <c r="AP74" s="92">
        <f t="shared" si="16"/>
        <v>0</v>
      </c>
      <c r="AQ74" s="85">
        <f>VLOOKUP($C74,Hoja3!$C$5:$W$202,21,FALSE)</f>
        <v>6.3880000000000017</v>
      </c>
      <c r="AR74" s="94">
        <f t="shared" si="17"/>
        <v>13503.593200000003</v>
      </c>
      <c r="AS74" s="92">
        <f t="shared" si="18"/>
        <v>0</v>
      </c>
      <c r="AT74" s="85">
        <f>VLOOKUP($C74,Hoja3!$C$5:$AB$202,26,FALSE)</f>
        <v>17.335999999999999</v>
      </c>
      <c r="AU74" s="94">
        <f t="shared" si="19"/>
        <v>36646.570399999997</v>
      </c>
      <c r="AV74" s="92">
        <f t="shared" si="20"/>
        <v>0</v>
      </c>
      <c r="AX74" s="86">
        <f t="shared" si="21"/>
        <v>62327.046224519501</v>
      </c>
      <c r="AY74" s="92">
        <f t="shared" si="22"/>
        <v>0</v>
      </c>
    </row>
    <row r="75" spans="1:51" x14ac:dyDescent="0.25">
      <c r="A75">
        <v>72</v>
      </c>
      <c r="B75" t="s">
        <v>27</v>
      </c>
      <c r="C75" t="s">
        <v>150</v>
      </c>
      <c r="D75" t="s">
        <v>765</v>
      </c>
      <c r="E75">
        <v>250</v>
      </c>
      <c r="F75" t="s">
        <v>596</v>
      </c>
      <c r="G75" s="5">
        <v>3701619</v>
      </c>
      <c r="H75" s="5">
        <v>0</v>
      </c>
      <c r="I75" s="6">
        <v>0</v>
      </c>
      <c r="J75" s="5">
        <v>0</v>
      </c>
      <c r="K75" s="7">
        <v>0</v>
      </c>
      <c r="L75" s="5">
        <v>2087749</v>
      </c>
      <c r="M75" s="6">
        <v>0</v>
      </c>
      <c r="N75" s="5">
        <v>435241.1</v>
      </c>
      <c r="O75" s="6">
        <v>0</v>
      </c>
      <c r="P75" s="5">
        <v>2051412</v>
      </c>
      <c r="Q75" s="7">
        <v>0</v>
      </c>
      <c r="R75" s="5">
        <v>2023916</v>
      </c>
      <c r="S75" s="7">
        <v>0</v>
      </c>
      <c r="T75" s="9">
        <v>130</v>
      </c>
      <c r="U75" s="9">
        <v>131</v>
      </c>
      <c r="V75" s="9">
        <v>118</v>
      </c>
      <c r="W75" s="9">
        <v>118</v>
      </c>
      <c r="X75" s="9">
        <v>118</v>
      </c>
      <c r="Y75" s="9">
        <v>118</v>
      </c>
      <c r="Z75" s="9" t="s">
        <v>28</v>
      </c>
      <c r="AA75" s="9">
        <v>20</v>
      </c>
      <c r="AB75" s="9">
        <v>20</v>
      </c>
      <c r="AC75" s="9">
        <v>20</v>
      </c>
      <c r="AD75" s="9">
        <v>20</v>
      </c>
      <c r="AE75" s="9">
        <v>20</v>
      </c>
      <c r="AF75" s="9">
        <v>20</v>
      </c>
      <c r="AJ75" s="85">
        <f>VLOOKUP($C75,Hoja3!$C$5:$U$202,18,FALSE)</f>
        <v>27.495000000000001</v>
      </c>
      <c r="AK75" s="94">
        <f t="shared" si="12"/>
        <v>564035.72940000007</v>
      </c>
      <c r="AL75" s="92">
        <f t="shared" si="13"/>
        <v>0</v>
      </c>
      <c r="AM75">
        <v>85484265582.339203</v>
      </c>
      <c r="AN75">
        <f t="shared" si="14"/>
        <v>85484.265582339198</v>
      </c>
      <c r="AO75" s="85">
        <f t="shared" si="15"/>
        <v>4.1670939617365601</v>
      </c>
      <c r="AP75" s="92">
        <f t="shared" si="16"/>
        <v>0</v>
      </c>
      <c r="AQ75" s="85">
        <f>VLOOKUP($C75,Hoja3!$C$5:$W$202,21,FALSE)</f>
        <v>7.2687363525355551</v>
      </c>
      <c r="AR75" s="94">
        <f t="shared" si="17"/>
        <v>149111.72978427669</v>
      </c>
      <c r="AS75" s="92">
        <f t="shared" si="18"/>
        <v>0</v>
      </c>
      <c r="AT75" s="85">
        <f>VLOOKUP($C75,Hoja3!$C$5:$AB$202,26,FALSE)</f>
        <v>20.226263647464446</v>
      </c>
      <c r="AU75" s="94">
        <f t="shared" si="19"/>
        <v>414923.99961572333</v>
      </c>
      <c r="AV75" s="92">
        <f t="shared" si="20"/>
        <v>0</v>
      </c>
      <c r="AX75" s="86">
        <f t="shared" si="21"/>
        <v>649519.99498233921</v>
      </c>
      <c r="AY75" s="92">
        <f t="shared" si="22"/>
        <v>0</v>
      </c>
    </row>
    <row r="76" spans="1:51" x14ac:dyDescent="0.25">
      <c r="A76">
        <v>73</v>
      </c>
      <c r="B76" t="s">
        <v>27</v>
      </c>
      <c r="C76" t="s">
        <v>202</v>
      </c>
      <c r="D76" t="s">
        <v>766</v>
      </c>
      <c r="E76">
        <v>250</v>
      </c>
      <c r="F76" t="s">
        <v>598</v>
      </c>
      <c r="G76" s="5">
        <v>39277</v>
      </c>
      <c r="H76" s="5">
        <v>0</v>
      </c>
      <c r="I76" s="6">
        <v>0</v>
      </c>
      <c r="J76" s="5">
        <v>0</v>
      </c>
      <c r="K76" s="7">
        <v>0</v>
      </c>
      <c r="L76" s="5">
        <v>24209.83</v>
      </c>
      <c r="M76" s="6">
        <v>0</v>
      </c>
      <c r="N76" s="5">
        <v>4122.3580000000002</v>
      </c>
      <c r="O76" s="6">
        <v>0</v>
      </c>
      <c r="P76" s="5">
        <v>24009.68</v>
      </c>
      <c r="Q76" s="7">
        <v>0</v>
      </c>
      <c r="R76" s="5">
        <v>24072.68</v>
      </c>
      <c r="S76" s="7">
        <v>0</v>
      </c>
      <c r="T76" s="9">
        <v>131</v>
      </c>
      <c r="U76" s="9">
        <v>132</v>
      </c>
      <c r="V76" s="9">
        <v>119</v>
      </c>
      <c r="W76" s="9">
        <v>119</v>
      </c>
      <c r="X76" s="9">
        <v>119</v>
      </c>
      <c r="Y76" s="9">
        <v>119</v>
      </c>
      <c r="Z76" s="9" t="s">
        <v>28</v>
      </c>
      <c r="AA76" s="9">
        <v>21</v>
      </c>
      <c r="AB76" s="9">
        <v>21</v>
      </c>
      <c r="AC76" s="9">
        <v>21</v>
      </c>
      <c r="AD76" s="9">
        <v>21</v>
      </c>
      <c r="AE76" s="9">
        <v>21</v>
      </c>
      <c r="AF76" s="9">
        <v>21</v>
      </c>
      <c r="AJ76" s="85">
        <f>VLOOKUP($C76,Hoja3!$C$5:$U$202,18,FALSE)</f>
        <v>14.905195024012031</v>
      </c>
      <c r="AK76" s="94">
        <f t="shared" si="12"/>
        <v>3578.689628641212</v>
      </c>
      <c r="AL76" s="92">
        <f t="shared" si="13"/>
        <v>0</v>
      </c>
      <c r="AM76">
        <v>1582185100.4456699</v>
      </c>
      <c r="AN76">
        <f t="shared" si="14"/>
        <v>1582.1851004456698</v>
      </c>
      <c r="AO76" s="85">
        <f t="shared" si="15"/>
        <v>6.5897800405739266</v>
      </c>
      <c r="AP76" s="92">
        <f t="shared" si="16"/>
        <v>0</v>
      </c>
      <c r="AQ76" s="85">
        <f>VLOOKUP($C76,Hoja3!$C$5:$W$202,21,FALSE)</f>
        <v>2.6318761531241619</v>
      </c>
      <c r="AR76" s="94">
        <f t="shared" si="17"/>
        <v>631.90504236142124</v>
      </c>
      <c r="AS76" s="92">
        <f t="shared" si="18"/>
        <v>0</v>
      </c>
      <c r="AT76" s="85">
        <f>VLOOKUP($C76,Hoja3!$C$5:$AB$202,26,FALSE)</f>
        <v>12.273318870887868</v>
      </c>
      <c r="AU76" s="94">
        <f t="shared" si="19"/>
        <v>2946.7845862797903</v>
      </c>
      <c r="AV76" s="92">
        <f t="shared" si="20"/>
        <v>0</v>
      </c>
      <c r="AX76" s="86">
        <f t="shared" si="21"/>
        <v>5160.8747290868814</v>
      </c>
      <c r="AY76" s="92">
        <f t="shared" si="22"/>
        <v>0</v>
      </c>
    </row>
    <row r="77" spans="1:51" x14ac:dyDescent="0.25">
      <c r="A77">
        <v>74</v>
      </c>
      <c r="B77" t="s">
        <v>27</v>
      </c>
      <c r="C77" t="s">
        <v>216</v>
      </c>
      <c r="D77" t="s">
        <v>767</v>
      </c>
      <c r="E77">
        <v>250</v>
      </c>
      <c r="F77" t="e">
        <v>#N/A</v>
      </c>
      <c r="G77" s="5">
        <v>8069.77</v>
      </c>
      <c r="H77" s="5">
        <v>0</v>
      </c>
      <c r="I77" s="6">
        <v>0</v>
      </c>
      <c r="J77" s="5">
        <v>0</v>
      </c>
      <c r="K77" s="7">
        <v>0</v>
      </c>
      <c r="L77" s="5">
        <v>0</v>
      </c>
      <c r="M77" s="6">
        <v>0</v>
      </c>
      <c r="N77" s="5">
        <v>0</v>
      </c>
      <c r="O77" s="6">
        <v>0</v>
      </c>
      <c r="P77" s="5">
        <v>0</v>
      </c>
      <c r="Q77" s="7">
        <v>0</v>
      </c>
      <c r="R77" s="5">
        <v>0</v>
      </c>
      <c r="S77" s="7">
        <v>0</v>
      </c>
      <c r="T77" s="9">
        <v>132</v>
      </c>
      <c r="U77" s="9">
        <v>133</v>
      </c>
      <c r="V77" s="9">
        <v>120</v>
      </c>
      <c r="W77" s="9">
        <v>120</v>
      </c>
      <c r="X77" s="9">
        <v>120</v>
      </c>
      <c r="Y77" s="9">
        <v>120</v>
      </c>
      <c r="Z77" s="9" t="s">
        <v>28</v>
      </c>
      <c r="AA77" s="9">
        <v>22</v>
      </c>
      <c r="AB77" s="9">
        <v>22</v>
      </c>
      <c r="AC77" s="9">
        <v>22</v>
      </c>
      <c r="AD77" s="9">
        <v>22</v>
      </c>
      <c r="AE77" s="9">
        <v>22</v>
      </c>
      <c r="AF77" s="9">
        <v>22</v>
      </c>
      <c r="AJ77" s="85" t="e">
        <f>VLOOKUP($C77,Hoja3!$C$5:$U$202,18,FALSE)</f>
        <v>#N/A</v>
      </c>
      <c r="AK77" s="94">
        <f t="shared" si="12"/>
        <v>0</v>
      </c>
      <c r="AL77" s="92" t="str">
        <f t="shared" si="13"/>
        <v/>
      </c>
      <c r="AM77">
        <v>0</v>
      </c>
      <c r="AN77">
        <f t="shared" si="14"/>
        <v>0</v>
      </c>
      <c r="AO77" s="85" t="e">
        <f t="shared" si="15"/>
        <v>#DIV/0!</v>
      </c>
      <c r="AP77" s="92" t="str">
        <f t="shared" si="16"/>
        <v/>
      </c>
      <c r="AQ77" s="85" t="e">
        <f>VLOOKUP($C77,Hoja3!$C$5:$W$202,21,FALSE)</f>
        <v>#N/A</v>
      </c>
      <c r="AR77" s="94">
        <f t="shared" si="17"/>
        <v>0</v>
      </c>
      <c r="AS77" s="92" t="str">
        <f t="shared" si="18"/>
        <v/>
      </c>
      <c r="AT77" s="85" t="e">
        <f>VLOOKUP($C77,Hoja3!$C$5:$AB$202,26,FALSE)</f>
        <v>#N/A</v>
      </c>
      <c r="AU77" s="94">
        <f t="shared" si="19"/>
        <v>0</v>
      </c>
      <c r="AV77" s="92" t="str">
        <f t="shared" si="20"/>
        <v/>
      </c>
      <c r="AX77" s="86">
        <f t="shared" si="21"/>
        <v>0</v>
      </c>
      <c r="AY77" s="92" t="str">
        <f t="shared" si="22"/>
        <v/>
      </c>
    </row>
    <row r="78" spans="1:51" x14ac:dyDescent="0.25">
      <c r="A78">
        <v>75</v>
      </c>
      <c r="B78" t="s">
        <v>27</v>
      </c>
      <c r="C78" t="s">
        <v>200</v>
      </c>
      <c r="D78" t="s">
        <v>768</v>
      </c>
      <c r="E78">
        <v>250</v>
      </c>
      <c r="F78" t="s">
        <v>599</v>
      </c>
      <c r="G78" s="5">
        <v>53397</v>
      </c>
      <c r="H78" s="5">
        <v>0</v>
      </c>
      <c r="I78" s="6">
        <v>0</v>
      </c>
      <c r="J78" s="5">
        <v>0</v>
      </c>
      <c r="K78" s="7">
        <v>0</v>
      </c>
      <c r="L78" s="5">
        <v>36811.01</v>
      </c>
      <c r="M78" s="6">
        <v>0</v>
      </c>
      <c r="N78" s="5">
        <v>7240.893</v>
      </c>
      <c r="O78" s="6">
        <v>0</v>
      </c>
      <c r="P78" s="5">
        <v>36306.379999999997</v>
      </c>
      <c r="Q78" s="7">
        <v>0</v>
      </c>
      <c r="R78" s="5">
        <v>35686.6</v>
      </c>
      <c r="S78" s="7">
        <v>0</v>
      </c>
      <c r="T78" s="9">
        <v>133</v>
      </c>
      <c r="U78" s="9">
        <v>134</v>
      </c>
      <c r="V78" s="9">
        <v>121</v>
      </c>
      <c r="W78" s="9">
        <v>121</v>
      </c>
      <c r="X78" s="9">
        <v>121</v>
      </c>
      <c r="Y78" s="9">
        <v>121</v>
      </c>
      <c r="Z78" s="9" t="s">
        <v>28</v>
      </c>
      <c r="AA78" s="9">
        <v>23</v>
      </c>
      <c r="AB78" s="9">
        <v>23</v>
      </c>
      <c r="AC78" s="9">
        <v>23</v>
      </c>
      <c r="AD78" s="9">
        <v>23</v>
      </c>
      <c r="AE78" s="9">
        <v>23</v>
      </c>
      <c r="AF78" s="9">
        <v>23</v>
      </c>
      <c r="AJ78" s="85">
        <f>VLOOKUP($C78,Hoja3!$C$5:$U$202,18,FALSE)</f>
        <v>16.260683765488238</v>
      </c>
      <c r="AK78" s="94">
        <f t="shared" si="12"/>
        <v>5903.6656384964681</v>
      </c>
      <c r="AL78" s="92">
        <f t="shared" si="13"/>
        <v>0</v>
      </c>
      <c r="AM78">
        <v>2117955739.29263</v>
      </c>
      <c r="AN78">
        <f t="shared" si="14"/>
        <v>2117.9557392926299</v>
      </c>
      <c r="AO78" s="85">
        <f t="shared" si="15"/>
        <v>5.8335635204959297</v>
      </c>
      <c r="AP78" s="92">
        <f t="shared" si="16"/>
        <v>0</v>
      </c>
      <c r="AQ78" s="85">
        <f>VLOOKUP($C78,Hoja3!$C$5:$W$202,21,FALSE)</f>
        <v>4.0588777064039414</v>
      </c>
      <c r="AR78" s="94">
        <f t="shared" si="17"/>
        <v>1473.6315638222991</v>
      </c>
      <c r="AS78" s="92">
        <f t="shared" si="18"/>
        <v>0</v>
      </c>
      <c r="AT78" s="85">
        <f>VLOOKUP($C78,Hoja3!$C$5:$AB$202,26,FALSE)</f>
        <v>12.201806059084296</v>
      </c>
      <c r="AU78" s="94">
        <f t="shared" si="19"/>
        <v>4430.0340746741686</v>
      </c>
      <c r="AV78" s="92">
        <f t="shared" si="20"/>
        <v>0</v>
      </c>
      <c r="AX78" s="86">
        <f t="shared" si="21"/>
        <v>8021.6213777890971</v>
      </c>
      <c r="AY78" s="92">
        <f t="shared" si="22"/>
        <v>0</v>
      </c>
    </row>
    <row r="79" spans="1:51" x14ac:dyDescent="0.25">
      <c r="A79">
        <v>76</v>
      </c>
      <c r="B79" t="s">
        <v>27</v>
      </c>
      <c r="C79" t="s">
        <v>188</v>
      </c>
      <c r="D79" t="s">
        <v>769</v>
      </c>
      <c r="E79">
        <v>250</v>
      </c>
      <c r="F79" t="s">
        <v>600</v>
      </c>
      <c r="G79" s="5">
        <v>45036</v>
      </c>
      <c r="H79" s="5">
        <v>0</v>
      </c>
      <c r="I79" s="6">
        <v>0</v>
      </c>
      <c r="J79" s="5">
        <v>0</v>
      </c>
      <c r="K79" s="7">
        <v>0</v>
      </c>
      <c r="L79" s="5">
        <v>36699.599999999999</v>
      </c>
      <c r="M79" s="6">
        <v>0</v>
      </c>
      <c r="N79" s="5">
        <v>8868.4770000000008</v>
      </c>
      <c r="O79" s="6">
        <v>0</v>
      </c>
      <c r="P79" s="5">
        <v>53333.64</v>
      </c>
      <c r="Q79" s="7">
        <v>0</v>
      </c>
      <c r="R79" s="5">
        <v>37925.43</v>
      </c>
      <c r="S79" s="7">
        <v>0</v>
      </c>
      <c r="T79" s="9">
        <v>134</v>
      </c>
      <c r="U79" s="9">
        <v>135</v>
      </c>
      <c r="V79" s="9">
        <v>122</v>
      </c>
      <c r="W79" s="9">
        <v>122</v>
      </c>
      <c r="X79" s="9">
        <v>122</v>
      </c>
      <c r="Y79" s="9">
        <v>122</v>
      </c>
      <c r="Z79" s="9" t="s">
        <v>28</v>
      </c>
      <c r="AA79" s="9">
        <v>24</v>
      </c>
      <c r="AB79" s="9">
        <v>24</v>
      </c>
      <c r="AC79" s="9">
        <v>24</v>
      </c>
      <c r="AD79" s="9">
        <v>24</v>
      </c>
      <c r="AE79" s="9">
        <v>24</v>
      </c>
      <c r="AF79" s="9">
        <v>24</v>
      </c>
      <c r="AJ79" s="85">
        <f>VLOOKUP($C79,Hoja3!$C$5:$U$202,18,FALSE)</f>
        <v>23.015999999999998</v>
      </c>
      <c r="AK79" s="94">
        <f t="shared" si="12"/>
        <v>12275.270582399999</v>
      </c>
      <c r="AL79" s="92">
        <f t="shared" si="13"/>
        <v>0</v>
      </c>
      <c r="AM79">
        <v>1325658500.3045199</v>
      </c>
      <c r="AN79">
        <f t="shared" si="14"/>
        <v>1325.65850030452</v>
      </c>
      <c r="AO79" s="85">
        <f t="shared" si="15"/>
        <v>2.4855953958974482</v>
      </c>
      <c r="AP79" s="92">
        <f t="shared" si="16"/>
        <v>0</v>
      </c>
      <c r="AQ79" s="85">
        <f>VLOOKUP($C79,Hoja3!$C$5:$W$202,21,FALSE)</f>
        <v>6.4900647460647463</v>
      </c>
      <c r="AR79" s="94">
        <f t="shared" si="17"/>
        <v>3461.3877674330856</v>
      </c>
      <c r="AS79" s="92">
        <f t="shared" si="18"/>
        <v>0</v>
      </c>
      <c r="AT79" s="85">
        <f>VLOOKUP($C79,Hoja3!$C$5:$AB$202,26,FALSE)</f>
        <v>16.525935253935252</v>
      </c>
      <c r="AU79" s="94">
        <f t="shared" si="19"/>
        <v>8813.8828149669134</v>
      </c>
      <c r="AV79" s="92">
        <f t="shared" si="20"/>
        <v>0</v>
      </c>
      <c r="AX79" s="86">
        <f t="shared" si="21"/>
        <v>13600.929082704519</v>
      </c>
      <c r="AY79" s="92">
        <f t="shared" si="22"/>
        <v>0</v>
      </c>
    </row>
    <row r="80" spans="1:51" x14ac:dyDescent="0.25">
      <c r="A80">
        <v>77</v>
      </c>
      <c r="B80" t="s">
        <v>27</v>
      </c>
      <c r="C80" t="s">
        <v>160</v>
      </c>
      <c r="D80" t="s">
        <v>770</v>
      </c>
      <c r="E80">
        <v>250</v>
      </c>
      <c r="F80" t="s">
        <v>617</v>
      </c>
      <c r="G80" s="5">
        <v>12415</v>
      </c>
      <c r="H80" s="5">
        <v>0</v>
      </c>
      <c r="I80" s="6">
        <v>0</v>
      </c>
      <c r="J80" s="5">
        <v>0</v>
      </c>
      <c r="K80" s="7">
        <v>0</v>
      </c>
      <c r="L80" s="5">
        <v>10902.22</v>
      </c>
      <c r="M80" s="6">
        <v>0</v>
      </c>
      <c r="N80" s="5">
        <v>1683.21</v>
      </c>
      <c r="O80" s="6">
        <v>0</v>
      </c>
      <c r="P80" s="5">
        <v>9189.4549999999999</v>
      </c>
      <c r="Q80" s="7">
        <v>0</v>
      </c>
      <c r="R80" s="5">
        <v>8991.6270000000004</v>
      </c>
      <c r="S80" s="7">
        <v>0</v>
      </c>
      <c r="T80" s="9">
        <v>135</v>
      </c>
      <c r="U80" s="9">
        <v>136</v>
      </c>
      <c r="V80" s="9">
        <v>123</v>
      </c>
      <c r="W80" s="9">
        <v>123</v>
      </c>
      <c r="X80" s="9">
        <v>123</v>
      </c>
      <c r="Y80" s="9">
        <v>123</v>
      </c>
      <c r="Z80" s="9" t="s">
        <v>28</v>
      </c>
      <c r="AA80" s="9">
        <v>25</v>
      </c>
      <c r="AB80" s="9">
        <v>25</v>
      </c>
      <c r="AC80" s="9">
        <v>25</v>
      </c>
      <c r="AD80" s="9">
        <v>25</v>
      </c>
      <c r="AE80" s="9">
        <v>25</v>
      </c>
      <c r="AF80" s="9">
        <v>25</v>
      </c>
      <c r="AJ80" s="85">
        <f>VLOOKUP($C80,Hoja3!$C$5:$U$202,18,FALSE)</f>
        <v>17.560114258734654</v>
      </c>
      <c r="AK80" s="94">
        <f t="shared" si="12"/>
        <v>1613.6787977550046</v>
      </c>
      <c r="AL80" s="92">
        <f t="shared" si="13"/>
        <v>0</v>
      </c>
      <c r="AM80">
        <v>459507661.33157903</v>
      </c>
      <c r="AN80">
        <f t="shared" si="14"/>
        <v>459.50766133157902</v>
      </c>
      <c r="AO80" s="85">
        <f t="shared" si="15"/>
        <v>5.0003799064425367</v>
      </c>
      <c r="AP80" s="92">
        <f t="shared" si="16"/>
        <v>0</v>
      </c>
      <c r="AQ80" s="85">
        <f>VLOOKUP($C80,Hoja3!$C$5:$W$202,21,FALSE)</f>
        <v>4.0789999999999997</v>
      </c>
      <c r="AR80" s="94">
        <f t="shared" si="17"/>
        <v>374.83786944999997</v>
      </c>
      <c r="AS80" s="92">
        <f t="shared" si="18"/>
        <v>0</v>
      </c>
      <c r="AT80" s="85">
        <f>VLOOKUP($C80,Hoja3!$C$5:$AB$202,26,FALSE)</f>
        <v>13.481114258734655</v>
      </c>
      <c r="AU80" s="94">
        <f t="shared" si="19"/>
        <v>1238.8409283050046</v>
      </c>
      <c r="AV80" s="92">
        <f t="shared" si="20"/>
        <v>0</v>
      </c>
      <c r="AX80" s="86">
        <f t="shared" si="21"/>
        <v>2073.1864590865835</v>
      </c>
      <c r="AY80" s="92">
        <f t="shared" si="22"/>
        <v>0</v>
      </c>
    </row>
    <row r="81" spans="1:51" x14ac:dyDescent="0.25">
      <c r="A81">
        <v>78</v>
      </c>
      <c r="B81" t="s">
        <v>27</v>
      </c>
      <c r="C81" t="s">
        <v>168</v>
      </c>
      <c r="D81" t="s">
        <v>771</v>
      </c>
      <c r="E81">
        <v>250</v>
      </c>
      <c r="F81" t="s">
        <v>603</v>
      </c>
      <c r="G81" s="5">
        <v>9896</v>
      </c>
      <c r="H81" s="5">
        <v>0</v>
      </c>
      <c r="I81" s="6">
        <v>0</v>
      </c>
      <c r="J81" s="5">
        <v>0</v>
      </c>
      <c r="K81" s="7">
        <v>0</v>
      </c>
      <c r="L81" s="5">
        <v>8053.0360000000001</v>
      </c>
      <c r="M81" s="6">
        <v>0</v>
      </c>
      <c r="N81" s="5">
        <v>1376.6590000000001</v>
      </c>
      <c r="O81" s="6">
        <v>0</v>
      </c>
      <c r="P81" s="5">
        <v>5808.7960000000003</v>
      </c>
      <c r="Q81" s="7">
        <v>0</v>
      </c>
      <c r="R81" s="5">
        <v>6279.9660000000003</v>
      </c>
      <c r="S81" s="7">
        <v>0</v>
      </c>
      <c r="T81" s="9">
        <v>136</v>
      </c>
      <c r="U81" s="9">
        <v>137</v>
      </c>
      <c r="V81" s="9">
        <v>124</v>
      </c>
      <c r="W81" s="9">
        <v>124</v>
      </c>
      <c r="X81" s="9">
        <v>124</v>
      </c>
      <c r="Y81" s="9">
        <v>124</v>
      </c>
      <c r="Z81" s="9" t="s">
        <v>28</v>
      </c>
      <c r="AA81" s="9">
        <v>26</v>
      </c>
      <c r="AB81" s="9">
        <v>26</v>
      </c>
      <c r="AC81" s="9">
        <v>26</v>
      </c>
      <c r="AD81" s="9">
        <v>26</v>
      </c>
      <c r="AE81" s="9">
        <v>26</v>
      </c>
      <c r="AF81" s="9">
        <v>26</v>
      </c>
      <c r="AJ81" s="85">
        <f>VLOOKUP($C81,Hoja3!$C$5:$U$202,18,FALSE)</f>
        <v>18.298980770817856</v>
      </c>
      <c r="AK81" s="94">
        <f t="shared" si="12"/>
        <v>1062.9504630560368</v>
      </c>
      <c r="AL81" s="92">
        <f t="shared" si="13"/>
        <v>0</v>
      </c>
      <c r="AM81">
        <v>567818717.97031105</v>
      </c>
      <c r="AN81">
        <f t="shared" si="14"/>
        <v>567.81871797031101</v>
      </c>
      <c r="AO81" s="85">
        <f t="shared" si="15"/>
        <v>9.7751533703423394</v>
      </c>
      <c r="AP81" s="92">
        <f t="shared" si="16"/>
        <v>0</v>
      </c>
      <c r="AQ81" s="85">
        <f>VLOOKUP($C81,Hoja3!$C$5:$W$202,21,FALSE)</f>
        <v>5.1960056119501523</v>
      </c>
      <c r="AR81" s="94">
        <f t="shared" si="17"/>
        <v>301.82536614673597</v>
      </c>
      <c r="AS81" s="92">
        <f t="shared" si="18"/>
        <v>0</v>
      </c>
      <c r="AT81" s="85">
        <f>VLOOKUP($C81,Hoja3!$C$5:$AB$202,26,FALSE)</f>
        <v>13.102975158867705</v>
      </c>
      <c r="AU81" s="94">
        <f t="shared" si="19"/>
        <v>761.12509690930096</v>
      </c>
      <c r="AV81" s="92">
        <f t="shared" si="20"/>
        <v>0</v>
      </c>
      <c r="AX81" s="86">
        <f t="shared" si="21"/>
        <v>1630.769181026348</v>
      </c>
      <c r="AY81" s="92">
        <f t="shared" si="22"/>
        <v>0</v>
      </c>
    </row>
    <row r="82" spans="1:51" x14ac:dyDescent="0.25">
      <c r="A82">
        <v>79</v>
      </c>
      <c r="B82" t="s">
        <v>27</v>
      </c>
      <c r="C82" t="s">
        <v>218</v>
      </c>
      <c r="D82" t="s">
        <v>772</v>
      </c>
      <c r="E82">
        <v>250</v>
      </c>
      <c r="F82" t="e">
        <v>#N/A</v>
      </c>
      <c r="G82" s="5">
        <v>5379.72</v>
      </c>
      <c r="H82" s="5">
        <v>0</v>
      </c>
      <c r="I82" s="6">
        <v>0</v>
      </c>
      <c r="J82" s="5">
        <v>0</v>
      </c>
      <c r="K82" s="7">
        <v>0</v>
      </c>
      <c r="L82" s="5">
        <v>0</v>
      </c>
      <c r="M82" s="6">
        <v>0</v>
      </c>
      <c r="N82" s="5">
        <v>0</v>
      </c>
      <c r="O82" s="6">
        <v>0</v>
      </c>
      <c r="P82" s="5">
        <v>0</v>
      </c>
      <c r="Q82" s="7">
        <v>0</v>
      </c>
      <c r="R82" s="5">
        <v>0</v>
      </c>
      <c r="S82" s="7">
        <v>0</v>
      </c>
      <c r="T82" s="9">
        <v>137</v>
      </c>
      <c r="U82" s="9">
        <v>138</v>
      </c>
      <c r="V82" s="9">
        <v>125</v>
      </c>
      <c r="W82" s="9">
        <v>125</v>
      </c>
      <c r="X82" s="9">
        <v>125</v>
      </c>
      <c r="Y82" s="9">
        <v>125</v>
      </c>
      <c r="Z82" s="9" t="s">
        <v>28</v>
      </c>
      <c r="AA82" s="9">
        <v>27</v>
      </c>
      <c r="AB82" s="9">
        <v>27</v>
      </c>
      <c r="AC82" s="9">
        <v>27</v>
      </c>
      <c r="AD82" s="9">
        <v>27</v>
      </c>
      <c r="AE82" s="9">
        <v>27</v>
      </c>
      <c r="AF82" s="9">
        <v>27</v>
      </c>
      <c r="AJ82" s="85" t="e">
        <f>VLOOKUP($C82,Hoja3!$C$5:$U$202,18,FALSE)</f>
        <v>#N/A</v>
      </c>
      <c r="AK82" s="94">
        <f t="shared" si="12"/>
        <v>0</v>
      </c>
      <c r="AL82" s="92" t="str">
        <f t="shared" si="13"/>
        <v/>
      </c>
      <c r="AM82">
        <v>0</v>
      </c>
      <c r="AN82">
        <f t="shared" si="14"/>
        <v>0</v>
      </c>
      <c r="AO82" s="85" t="e">
        <f t="shared" si="15"/>
        <v>#DIV/0!</v>
      </c>
      <c r="AP82" s="92" t="str">
        <f t="shared" si="16"/>
        <v/>
      </c>
      <c r="AQ82" s="85" t="e">
        <f>VLOOKUP($C82,Hoja3!$C$5:$W$202,21,FALSE)</f>
        <v>#N/A</v>
      </c>
      <c r="AR82" s="94">
        <f t="shared" si="17"/>
        <v>0</v>
      </c>
      <c r="AS82" s="92" t="str">
        <f t="shared" si="18"/>
        <v/>
      </c>
      <c r="AT82" s="85" t="e">
        <f>VLOOKUP($C82,Hoja3!$C$5:$AB$202,26,FALSE)</f>
        <v>#N/A</v>
      </c>
      <c r="AU82" s="94">
        <f t="shared" si="19"/>
        <v>0</v>
      </c>
      <c r="AV82" s="92" t="str">
        <f t="shared" si="20"/>
        <v/>
      </c>
      <c r="AX82" s="86">
        <f t="shared" si="21"/>
        <v>0</v>
      </c>
      <c r="AY82" s="92" t="str">
        <f t="shared" si="22"/>
        <v/>
      </c>
    </row>
    <row r="83" spans="1:51" x14ac:dyDescent="0.25">
      <c r="A83">
        <v>80</v>
      </c>
      <c r="B83" t="s">
        <v>27</v>
      </c>
      <c r="C83" t="s">
        <v>154</v>
      </c>
      <c r="D83" t="s">
        <v>773</v>
      </c>
      <c r="E83">
        <v>250</v>
      </c>
      <c r="F83" t="s">
        <v>602</v>
      </c>
      <c r="G83" s="5">
        <v>2738</v>
      </c>
      <c r="H83" s="5">
        <v>0</v>
      </c>
      <c r="I83" s="6">
        <v>0</v>
      </c>
      <c r="J83" s="5">
        <v>0</v>
      </c>
      <c r="K83" s="7">
        <v>0</v>
      </c>
      <c r="L83" s="5">
        <v>5264.643</v>
      </c>
      <c r="M83" s="6">
        <v>0</v>
      </c>
      <c r="N83" s="5">
        <v>775.09929999999997</v>
      </c>
      <c r="O83" s="6">
        <v>0</v>
      </c>
      <c r="P83" s="5">
        <v>4111.0659999999998</v>
      </c>
      <c r="Q83" s="7">
        <v>0</v>
      </c>
      <c r="R83" s="5">
        <v>4083.4969999999998</v>
      </c>
      <c r="S83" s="7">
        <v>0</v>
      </c>
      <c r="T83" s="9">
        <v>138</v>
      </c>
      <c r="U83" s="9">
        <v>139</v>
      </c>
      <c r="V83" s="9">
        <v>126</v>
      </c>
      <c r="W83" s="9">
        <v>126</v>
      </c>
      <c r="X83" s="9">
        <v>126</v>
      </c>
      <c r="Y83" s="9">
        <v>126</v>
      </c>
      <c r="Z83" s="9" t="s">
        <v>28</v>
      </c>
      <c r="AA83" s="9">
        <v>28</v>
      </c>
      <c r="AB83" s="9">
        <v>28</v>
      </c>
      <c r="AC83" s="9">
        <v>28</v>
      </c>
      <c r="AD83" s="9">
        <v>28</v>
      </c>
      <c r="AE83" s="9">
        <v>28</v>
      </c>
      <c r="AF83" s="9">
        <v>28</v>
      </c>
      <c r="AJ83" s="85">
        <f>VLOOKUP($C83,Hoja3!$C$5:$U$202,18,FALSE)</f>
        <v>20.054000000000002</v>
      </c>
      <c r="AK83" s="94">
        <f t="shared" si="12"/>
        <v>824.43317563999994</v>
      </c>
      <c r="AL83" s="92">
        <f t="shared" si="13"/>
        <v>0</v>
      </c>
      <c r="AM83">
        <v>0</v>
      </c>
      <c r="AN83">
        <f t="shared" si="14"/>
        <v>0</v>
      </c>
      <c r="AO83" s="85">
        <f t="shared" si="15"/>
        <v>0</v>
      </c>
      <c r="AP83" s="92" t="str">
        <f t="shared" si="16"/>
        <v/>
      </c>
      <c r="AQ83" s="85">
        <f>VLOOKUP($C83,Hoja3!$C$5:$W$202,21,FALSE)</f>
        <v>6.2439999999999998</v>
      </c>
      <c r="AR83" s="94">
        <f t="shared" si="17"/>
        <v>256.69496103999995</v>
      </c>
      <c r="AS83" s="92">
        <f t="shared" si="18"/>
        <v>0</v>
      </c>
      <c r="AT83" s="85">
        <f>VLOOKUP($C83,Hoja3!$C$5:$AB$202,26,FALSE)</f>
        <v>13.81</v>
      </c>
      <c r="AU83" s="94">
        <f t="shared" si="19"/>
        <v>567.73821459999999</v>
      </c>
      <c r="AV83" s="92">
        <f t="shared" si="20"/>
        <v>0</v>
      </c>
      <c r="AX83" s="86">
        <f t="shared" si="21"/>
        <v>824.43317563999994</v>
      </c>
      <c r="AY83" s="92">
        <f t="shared" si="22"/>
        <v>0</v>
      </c>
    </row>
    <row r="84" spans="1:51" x14ac:dyDescent="0.25">
      <c r="A84">
        <v>81</v>
      </c>
      <c r="B84" t="s">
        <v>27</v>
      </c>
      <c r="C84" t="s">
        <v>170</v>
      </c>
      <c r="D84" t="s">
        <v>774</v>
      </c>
      <c r="E84">
        <v>250</v>
      </c>
      <c r="F84" t="s">
        <v>604</v>
      </c>
      <c r="G84" s="5">
        <v>1593735</v>
      </c>
      <c r="H84" s="5">
        <v>0</v>
      </c>
      <c r="I84" s="6">
        <v>0</v>
      </c>
      <c r="J84" s="5">
        <v>0</v>
      </c>
      <c r="K84" s="7">
        <v>0</v>
      </c>
      <c r="L84" s="5">
        <v>721170.9</v>
      </c>
      <c r="M84" s="6">
        <v>0</v>
      </c>
      <c r="N84" s="5">
        <v>221964.2</v>
      </c>
      <c r="O84" s="6">
        <v>0</v>
      </c>
      <c r="P84" s="5">
        <v>779356.3</v>
      </c>
      <c r="Q84" s="7">
        <v>0</v>
      </c>
      <c r="R84" s="5">
        <v>772747</v>
      </c>
      <c r="S84" s="7">
        <v>0</v>
      </c>
      <c r="T84" s="9">
        <v>139</v>
      </c>
      <c r="U84" s="9">
        <v>140</v>
      </c>
      <c r="V84" s="9">
        <v>127</v>
      </c>
      <c r="W84" s="9">
        <v>127</v>
      </c>
      <c r="X84" s="9">
        <v>127</v>
      </c>
      <c r="Y84" s="9">
        <v>127</v>
      </c>
      <c r="Z84" s="9" t="s">
        <v>28</v>
      </c>
      <c r="AA84" s="9">
        <v>29</v>
      </c>
      <c r="AB84" s="9">
        <v>29</v>
      </c>
      <c r="AC84" s="9">
        <v>29</v>
      </c>
      <c r="AD84" s="9">
        <v>29</v>
      </c>
      <c r="AE84" s="9">
        <v>29</v>
      </c>
      <c r="AF84" s="9">
        <v>29</v>
      </c>
      <c r="AJ84" s="85">
        <f>VLOOKUP($C84,Hoja3!$C$5:$U$202,18,FALSE)</f>
        <v>23.420999999999999</v>
      </c>
      <c r="AK84" s="94">
        <f t="shared" si="12"/>
        <v>182533.03902299999</v>
      </c>
      <c r="AL84" s="92">
        <f t="shared" si="13"/>
        <v>0</v>
      </c>
      <c r="AM84">
        <v>47108015626.253502</v>
      </c>
      <c r="AN84">
        <f t="shared" si="14"/>
        <v>47108.015626253502</v>
      </c>
      <c r="AO84" s="85">
        <f t="shared" si="15"/>
        <v>6.0444774265959618</v>
      </c>
      <c r="AP84" s="92">
        <f t="shared" si="16"/>
        <v>0</v>
      </c>
      <c r="AQ84" s="85">
        <f>VLOOKUP($C84,Hoja3!$C$5:$W$202,21,FALSE)</f>
        <v>7.7333145865834627</v>
      </c>
      <c r="AR84" s="94">
        <f t="shared" si="17"/>
        <v>60270.07442935717</v>
      </c>
      <c r="AS84" s="92">
        <f t="shared" si="18"/>
        <v>0</v>
      </c>
      <c r="AT84" s="85">
        <f>VLOOKUP($C84,Hoja3!$C$5:$AB$202,26,FALSE)</f>
        <v>15.687685413416537</v>
      </c>
      <c r="AU84" s="94">
        <f t="shared" si="19"/>
        <v>122262.96459364284</v>
      </c>
      <c r="AV84" s="92">
        <f t="shared" si="20"/>
        <v>0</v>
      </c>
      <c r="AX84" s="86">
        <f t="shared" si="21"/>
        <v>229641.05464925349</v>
      </c>
      <c r="AY84" s="92">
        <f t="shared" si="22"/>
        <v>0</v>
      </c>
    </row>
    <row r="85" spans="1:51" x14ac:dyDescent="0.25">
      <c r="A85">
        <v>82</v>
      </c>
      <c r="B85" t="s">
        <v>27</v>
      </c>
      <c r="C85" t="s">
        <v>204</v>
      </c>
      <c r="D85" t="s">
        <v>775</v>
      </c>
      <c r="E85">
        <v>250</v>
      </c>
      <c r="F85" t="s">
        <v>605</v>
      </c>
      <c r="G85" s="5">
        <v>386892</v>
      </c>
      <c r="H85" s="5">
        <v>0</v>
      </c>
      <c r="I85" s="6">
        <v>0</v>
      </c>
      <c r="J85" s="5">
        <v>0</v>
      </c>
      <c r="K85" s="7">
        <v>0</v>
      </c>
      <c r="L85" s="5">
        <v>358009.1</v>
      </c>
      <c r="M85" s="6">
        <v>0</v>
      </c>
      <c r="N85" s="5">
        <v>92372.37</v>
      </c>
      <c r="O85" s="6">
        <v>0</v>
      </c>
      <c r="P85" s="5">
        <v>412989.6</v>
      </c>
      <c r="Q85" s="7">
        <v>0</v>
      </c>
      <c r="R85" s="5">
        <v>413979.6</v>
      </c>
      <c r="S85" s="7">
        <v>0</v>
      </c>
      <c r="T85" s="9">
        <v>140</v>
      </c>
      <c r="U85" s="9">
        <v>141</v>
      </c>
      <c r="V85" s="9">
        <v>128</v>
      </c>
      <c r="W85" s="9">
        <v>128</v>
      </c>
      <c r="X85" s="9">
        <v>128</v>
      </c>
      <c r="Y85" s="9">
        <v>128</v>
      </c>
      <c r="Z85" s="9" t="s">
        <v>28</v>
      </c>
      <c r="AA85" s="9">
        <v>30</v>
      </c>
      <c r="AB85" s="9">
        <v>30</v>
      </c>
      <c r="AC85" s="9">
        <v>30</v>
      </c>
      <c r="AD85" s="9">
        <v>30</v>
      </c>
      <c r="AE85" s="9">
        <v>30</v>
      </c>
      <c r="AF85" s="9">
        <v>30</v>
      </c>
      <c r="AJ85" s="85">
        <f>VLOOKUP($C85,Hoja3!$C$5:$U$202,18,FALSE)</f>
        <v>22.367999999999999</v>
      </c>
      <c r="AK85" s="94">
        <f t="shared" si="12"/>
        <v>92377.513727999976</v>
      </c>
      <c r="AL85" s="92">
        <f t="shared" si="13"/>
        <v>0</v>
      </c>
      <c r="AM85">
        <v>31606749285.878799</v>
      </c>
      <c r="AN85">
        <f t="shared" si="14"/>
        <v>31606.749285878799</v>
      </c>
      <c r="AO85" s="85">
        <f t="shared" si="15"/>
        <v>7.653158647549188</v>
      </c>
      <c r="AP85" s="92">
        <f t="shared" si="16"/>
        <v>0</v>
      </c>
      <c r="AQ85" s="85">
        <f>VLOOKUP($C85,Hoja3!$C$5:$W$202,21,FALSE)</f>
        <v>6.5305317399230294</v>
      </c>
      <c r="AR85" s="94">
        <f t="shared" si="17"/>
        <v>26970.416910581156</v>
      </c>
      <c r="AS85" s="92">
        <f t="shared" si="18"/>
        <v>0</v>
      </c>
      <c r="AT85" s="85">
        <f>VLOOKUP($C85,Hoja3!$C$5:$AB$202,26,FALSE)</f>
        <v>15.837468260076969</v>
      </c>
      <c r="AU85" s="94">
        <f t="shared" si="19"/>
        <v>65407.096817418831</v>
      </c>
      <c r="AV85" s="92">
        <f t="shared" si="20"/>
        <v>0</v>
      </c>
      <c r="AX85" s="86">
        <f t="shared" si="21"/>
        <v>123984.26301387878</v>
      </c>
      <c r="AY85" s="92">
        <f t="shared" si="22"/>
        <v>0</v>
      </c>
    </row>
    <row r="86" spans="1:51" x14ac:dyDescent="0.25">
      <c r="A86">
        <v>83</v>
      </c>
      <c r="B86" t="s">
        <v>27</v>
      </c>
      <c r="C86" t="s">
        <v>178</v>
      </c>
      <c r="D86" t="s">
        <v>776</v>
      </c>
      <c r="E86">
        <v>250</v>
      </c>
      <c r="F86" t="s">
        <v>606</v>
      </c>
      <c r="G86" s="5">
        <v>659150</v>
      </c>
      <c r="H86" s="5">
        <v>0</v>
      </c>
      <c r="I86" s="6">
        <v>0</v>
      </c>
      <c r="J86" s="5">
        <v>0</v>
      </c>
      <c r="K86" s="7">
        <v>0</v>
      </c>
      <c r="L86" s="5">
        <v>475111.1</v>
      </c>
      <c r="M86" s="6">
        <v>0</v>
      </c>
      <c r="N86" s="5">
        <v>88643.12</v>
      </c>
      <c r="O86" s="6">
        <v>0</v>
      </c>
      <c r="P86" s="5">
        <v>469440.1</v>
      </c>
      <c r="Q86" s="7">
        <v>0</v>
      </c>
      <c r="R86" s="5">
        <v>452275.3</v>
      </c>
      <c r="S86" s="7">
        <v>0</v>
      </c>
      <c r="T86" s="9">
        <v>141</v>
      </c>
      <c r="U86" s="9">
        <v>142</v>
      </c>
      <c r="V86" s="9">
        <v>129</v>
      </c>
      <c r="W86" s="9">
        <v>129</v>
      </c>
      <c r="X86" s="9">
        <v>129</v>
      </c>
      <c r="Y86" s="9">
        <v>129</v>
      </c>
      <c r="Z86" s="9" t="s">
        <v>28</v>
      </c>
      <c r="AA86" s="9">
        <v>31</v>
      </c>
      <c r="AB86" s="9">
        <v>31</v>
      </c>
      <c r="AC86" s="9">
        <v>31</v>
      </c>
      <c r="AD86" s="9">
        <v>31</v>
      </c>
      <c r="AE86" s="9">
        <v>31</v>
      </c>
      <c r="AF86" s="9">
        <v>31</v>
      </c>
      <c r="AJ86" s="85">
        <f>VLOOKUP($C86,Hoja3!$C$5:$U$202,18,FALSE)</f>
        <v>20.513999999999999</v>
      </c>
      <c r="AK86" s="94">
        <f t="shared" si="12"/>
        <v>96300.94211399999</v>
      </c>
      <c r="AL86" s="92">
        <f t="shared" si="13"/>
        <v>0</v>
      </c>
      <c r="AM86" t="s">
        <v>478</v>
      </c>
      <c r="AN86">
        <f t="shared" si="14"/>
        <v>0</v>
      </c>
      <c r="AO86" s="85">
        <f t="shared" si="15"/>
        <v>0</v>
      </c>
      <c r="AP86" s="92" t="str">
        <f t="shared" si="16"/>
        <v/>
      </c>
      <c r="AQ86" s="85">
        <f>VLOOKUP($C86,Hoja3!$C$5:$W$202,21,FALSE)</f>
        <v>4.6481873111782477</v>
      </c>
      <c r="AR86" s="94">
        <f t="shared" si="17"/>
        <v>21820.455161782476</v>
      </c>
      <c r="AS86" s="92">
        <f t="shared" si="18"/>
        <v>0</v>
      </c>
      <c r="AT86" s="85">
        <f>VLOOKUP($C86,Hoja3!$C$5:$AB$202,26,FALSE)</f>
        <v>15.865812688821752</v>
      </c>
      <c r="AU86" s="94">
        <f t="shared" si="19"/>
        <v>74480.486952217514</v>
      </c>
      <c r="AV86" s="92">
        <f t="shared" si="20"/>
        <v>0</v>
      </c>
      <c r="AX86" s="86">
        <f t="shared" si="21"/>
        <v>96300.94211399999</v>
      </c>
      <c r="AY86" s="92">
        <f t="shared" si="22"/>
        <v>0</v>
      </c>
    </row>
    <row r="87" spans="1:51" x14ac:dyDescent="0.25">
      <c r="A87">
        <v>86</v>
      </c>
      <c r="B87" t="s">
        <v>27</v>
      </c>
      <c r="C87" t="s">
        <v>214</v>
      </c>
      <c r="D87" t="s">
        <v>777</v>
      </c>
      <c r="E87">
        <v>250</v>
      </c>
      <c r="F87" t="s">
        <v>610</v>
      </c>
      <c r="G87" s="5">
        <v>1846.42</v>
      </c>
      <c r="H87" s="5">
        <v>0</v>
      </c>
      <c r="I87" s="6">
        <v>0</v>
      </c>
      <c r="J87" s="5">
        <v>0</v>
      </c>
      <c r="K87" s="7">
        <v>0</v>
      </c>
      <c r="L87" s="5">
        <v>0</v>
      </c>
      <c r="M87" s="6">
        <v>0</v>
      </c>
      <c r="N87" s="5">
        <v>0</v>
      </c>
      <c r="O87" s="6">
        <v>0</v>
      </c>
      <c r="P87" s="5">
        <v>0</v>
      </c>
      <c r="Q87" s="7">
        <v>0</v>
      </c>
      <c r="R87" s="5">
        <v>0</v>
      </c>
      <c r="S87" s="7">
        <v>0</v>
      </c>
      <c r="T87" s="9">
        <v>142</v>
      </c>
      <c r="U87" s="9">
        <v>143</v>
      </c>
      <c r="V87" s="9">
        <v>130</v>
      </c>
      <c r="W87" s="9">
        <v>130</v>
      </c>
      <c r="X87" s="9">
        <v>130</v>
      </c>
      <c r="Y87" s="9">
        <v>130</v>
      </c>
      <c r="Z87" s="9" t="s">
        <v>28</v>
      </c>
      <c r="AA87" s="9">
        <v>32</v>
      </c>
      <c r="AB87" s="9">
        <v>32</v>
      </c>
      <c r="AC87" s="9">
        <v>32</v>
      </c>
      <c r="AD87" s="9">
        <v>32</v>
      </c>
      <c r="AE87" s="9">
        <v>32</v>
      </c>
      <c r="AF87" s="9">
        <v>32</v>
      </c>
      <c r="AJ87" s="85">
        <f>VLOOKUP($C87,Hoja3!$C$5:$U$202,18,FALSE)</f>
        <v>21.401774390243901</v>
      </c>
      <c r="AK87" s="94">
        <f t="shared" si="12"/>
        <v>0</v>
      </c>
      <c r="AL87" s="92" t="str">
        <f t="shared" si="13"/>
        <v/>
      </c>
      <c r="AM87" t="s">
        <v>478</v>
      </c>
      <c r="AN87">
        <f t="shared" si="14"/>
        <v>0</v>
      </c>
      <c r="AO87" s="85" t="e">
        <f t="shared" si="15"/>
        <v>#DIV/0!</v>
      </c>
      <c r="AP87" s="92" t="str">
        <f t="shared" si="16"/>
        <v/>
      </c>
      <c r="AQ87" s="85">
        <f>VLOOKUP($C87,Hoja3!$C$5:$W$202,21,FALSE)</f>
        <v>6.0830000000000002</v>
      </c>
      <c r="AR87" s="94">
        <f t="shared" si="17"/>
        <v>0</v>
      </c>
      <c r="AS87" s="92" t="str">
        <f t="shared" si="18"/>
        <v/>
      </c>
      <c r="AT87" s="85">
        <f>VLOOKUP($C87,Hoja3!$C$5:$AB$202,26,FALSE)</f>
        <v>15.318774390243902</v>
      </c>
      <c r="AU87" s="94">
        <f t="shared" si="19"/>
        <v>0</v>
      </c>
      <c r="AV87" s="92" t="str">
        <f t="shared" si="20"/>
        <v/>
      </c>
      <c r="AX87" s="86">
        <f t="shared" si="21"/>
        <v>0</v>
      </c>
      <c r="AY87" s="92" t="str">
        <f t="shared" si="22"/>
        <v/>
      </c>
    </row>
    <row r="88" spans="1:51" x14ac:dyDescent="0.25">
      <c r="A88">
        <v>87</v>
      </c>
      <c r="B88" t="s">
        <v>27</v>
      </c>
      <c r="C88" t="s">
        <v>184</v>
      </c>
      <c r="D88" t="s">
        <v>778</v>
      </c>
      <c r="E88">
        <v>250</v>
      </c>
      <c r="F88" t="s">
        <v>611</v>
      </c>
      <c r="G88" s="5">
        <v>16907</v>
      </c>
      <c r="H88" s="5">
        <v>0</v>
      </c>
      <c r="I88" s="6">
        <v>0</v>
      </c>
      <c r="J88" s="5">
        <v>0</v>
      </c>
      <c r="K88" s="7">
        <v>0</v>
      </c>
      <c r="L88" s="5">
        <v>44764</v>
      </c>
      <c r="M88" s="6">
        <v>0</v>
      </c>
      <c r="N88" s="5">
        <v>7379.9989999999998</v>
      </c>
      <c r="O88" s="6">
        <v>0</v>
      </c>
      <c r="P88" s="5">
        <v>38423.24</v>
      </c>
      <c r="Q88" s="7">
        <v>0</v>
      </c>
      <c r="R88" s="5">
        <v>37532.67</v>
      </c>
      <c r="S88" s="7">
        <v>0</v>
      </c>
      <c r="T88" s="9">
        <v>143</v>
      </c>
      <c r="U88" s="9">
        <v>144</v>
      </c>
      <c r="V88" s="9">
        <v>131</v>
      </c>
      <c r="W88" s="9">
        <v>131</v>
      </c>
      <c r="X88" s="9">
        <v>131</v>
      </c>
      <c r="Y88" s="9">
        <v>131</v>
      </c>
      <c r="Z88" s="9" t="s">
        <v>28</v>
      </c>
      <c r="AA88" s="9">
        <v>33</v>
      </c>
      <c r="AB88" s="9">
        <v>33</v>
      </c>
      <c r="AC88" s="9">
        <v>33</v>
      </c>
      <c r="AD88" s="9">
        <v>33</v>
      </c>
      <c r="AE88" s="9">
        <v>33</v>
      </c>
      <c r="AF88" s="9">
        <v>33</v>
      </c>
      <c r="AJ88" s="85">
        <f>VLOOKUP($C88,Hoja3!$C$5:$U$202,18,FALSE)</f>
        <v>24.053000000000001</v>
      </c>
      <c r="AK88" s="94">
        <f t="shared" si="12"/>
        <v>9241.9419171999998</v>
      </c>
      <c r="AL88" s="92">
        <f t="shared" si="13"/>
        <v>0</v>
      </c>
      <c r="AM88" t="s">
        <v>478</v>
      </c>
      <c r="AN88">
        <f t="shared" si="14"/>
        <v>0</v>
      </c>
      <c r="AO88" s="85">
        <f t="shared" si="15"/>
        <v>0</v>
      </c>
      <c r="AP88" s="92" t="str">
        <f t="shared" si="16"/>
        <v/>
      </c>
      <c r="AQ88" s="85">
        <f>VLOOKUP($C88,Hoja3!$C$5:$W$202,21,FALSE)</f>
        <v>6.32</v>
      </c>
      <c r="AR88" s="94">
        <f t="shared" si="17"/>
        <v>2428.3487679999998</v>
      </c>
      <c r="AS88" s="92">
        <f t="shared" si="18"/>
        <v>0</v>
      </c>
      <c r="AT88" s="85">
        <f>VLOOKUP($C88,Hoja3!$C$5:$AB$202,26,FALSE)</f>
        <v>17.733000000000001</v>
      </c>
      <c r="AU88" s="94">
        <f t="shared" si="19"/>
        <v>6813.5931492</v>
      </c>
      <c r="AV88" s="92">
        <f t="shared" si="20"/>
        <v>0</v>
      </c>
      <c r="AX88" s="86">
        <f t="shared" si="21"/>
        <v>9241.9419171999998</v>
      </c>
      <c r="AY88" s="92">
        <f t="shared" si="22"/>
        <v>0</v>
      </c>
    </row>
    <row r="89" spans="1:51" x14ac:dyDescent="0.25">
      <c r="A89">
        <v>88</v>
      </c>
      <c r="B89" t="s">
        <v>27</v>
      </c>
      <c r="C89" t="s">
        <v>174</v>
      </c>
      <c r="D89" t="s">
        <v>779</v>
      </c>
      <c r="E89">
        <v>250</v>
      </c>
      <c r="F89" t="s">
        <v>612</v>
      </c>
      <c r="G89" s="5">
        <v>124390</v>
      </c>
      <c r="H89" s="5">
        <v>0</v>
      </c>
      <c r="I89" s="6">
        <v>0</v>
      </c>
      <c r="J89" s="5">
        <v>0</v>
      </c>
      <c r="K89" s="7">
        <v>0</v>
      </c>
      <c r="L89" s="5">
        <v>88404.69</v>
      </c>
      <c r="M89" s="6">
        <v>0</v>
      </c>
      <c r="N89" s="5">
        <v>17072.900000000001</v>
      </c>
      <c r="O89" s="6">
        <v>0</v>
      </c>
      <c r="P89" s="5">
        <v>87268.1</v>
      </c>
      <c r="Q89" s="7">
        <v>0</v>
      </c>
      <c r="R89" s="5">
        <v>86077.01</v>
      </c>
      <c r="S89" s="7">
        <v>0</v>
      </c>
      <c r="T89" s="9">
        <v>144</v>
      </c>
      <c r="U89" s="9">
        <v>145</v>
      </c>
      <c r="V89" s="9">
        <v>132</v>
      </c>
      <c r="W89" s="9">
        <v>132</v>
      </c>
      <c r="X89" s="9">
        <v>132</v>
      </c>
      <c r="Y89" s="9">
        <v>132</v>
      </c>
      <c r="Z89" s="9" t="s">
        <v>28</v>
      </c>
      <c r="AA89" s="9">
        <v>34</v>
      </c>
      <c r="AB89" s="9">
        <v>34</v>
      </c>
      <c r="AC89" s="9">
        <v>34</v>
      </c>
      <c r="AD89" s="9">
        <v>34</v>
      </c>
      <c r="AE89" s="9">
        <v>34</v>
      </c>
      <c r="AF89" s="9">
        <v>34</v>
      </c>
      <c r="AJ89" s="85">
        <f>VLOOKUP($C89,Hoja3!$C$5:$U$202,18,FALSE)</f>
        <v>18.094999999999999</v>
      </c>
      <c r="AK89" s="94">
        <f t="shared" si="12"/>
        <v>15791.162694999999</v>
      </c>
      <c r="AL89" s="92">
        <f t="shared" si="13"/>
        <v>0</v>
      </c>
      <c r="AM89" t="s">
        <v>478</v>
      </c>
      <c r="AN89">
        <f t="shared" si="14"/>
        <v>0</v>
      </c>
      <c r="AO89" s="85">
        <f t="shared" si="15"/>
        <v>0</v>
      </c>
      <c r="AP89" s="92" t="str">
        <f t="shared" si="16"/>
        <v/>
      </c>
      <c r="AQ89" s="85">
        <f>VLOOKUP($C89,Hoja3!$C$5:$W$202,21,FALSE)</f>
        <v>6.7067706422018354</v>
      </c>
      <c r="AR89" s="94">
        <f t="shared" si="17"/>
        <v>5852.8713108073407</v>
      </c>
      <c r="AS89" s="92">
        <f t="shared" si="18"/>
        <v>0</v>
      </c>
      <c r="AT89" s="85">
        <f>VLOOKUP($C89,Hoja3!$C$5:$AB$202,26,FALSE)</f>
        <v>11.388229357798163</v>
      </c>
      <c r="AU89" s="94">
        <f t="shared" si="19"/>
        <v>9938.2913841926602</v>
      </c>
      <c r="AV89" s="92">
        <f t="shared" si="20"/>
        <v>0</v>
      </c>
      <c r="AX89" s="86">
        <f t="shared" si="21"/>
        <v>15791.162695000001</v>
      </c>
      <c r="AY89" s="92">
        <f t="shared" si="22"/>
        <v>0</v>
      </c>
    </row>
    <row r="90" spans="1:51" x14ac:dyDescent="0.25">
      <c r="A90">
        <v>89</v>
      </c>
      <c r="B90" t="s">
        <v>27</v>
      </c>
      <c r="C90" t="s">
        <v>148</v>
      </c>
      <c r="D90" t="s">
        <v>780</v>
      </c>
      <c r="E90">
        <v>250</v>
      </c>
      <c r="F90" t="s">
        <v>613</v>
      </c>
      <c r="G90" s="5">
        <v>36896</v>
      </c>
      <c r="H90" s="5">
        <v>0</v>
      </c>
      <c r="I90" s="6">
        <v>0</v>
      </c>
      <c r="J90" s="5">
        <v>0</v>
      </c>
      <c r="K90" s="7">
        <v>0</v>
      </c>
      <c r="L90" s="5">
        <v>46643.46</v>
      </c>
      <c r="M90" s="6">
        <v>0</v>
      </c>
      <c r="N90" s="5">
        <v>9751.59</v>
      </c>
      <c r="O90" s="6">
        <v>0</v>
      </c>
      <c r="P90" s="5">
        <v>46908.33</v>
      </c>
      <c r="Q90" s="7">
        <v>0</v>
      </c>
      <c r="R90" s="5">
        <v>46216.800000000003</v>
      </c>
      <c r="S90" s="7">
        <v>0</v>
      </c>
      <c r="T90" s="9">
        <v>145</v>
      </c>
      <c r="U90" s="9">
        <v>146</v>
      </c>
      <c r="V90" s="9">
        <v>133</v>
      </c>
      <c r="W90" s="9">
        <v>133</v>
      </c>
      <c r="X90" s="9">
        <v>133</v>
      </c>
      <c r="Y90" s="9">
        <v>133</v>
      </c>
      <c r="Z90" s="9" t="s">
        <v>28</v>
      </c>
      <c r="AA90" s="9">
        <v>35</v>
      </c>
      <c r="AB90" s="9">
        <v>35</v>
      </c>
      <c r="AC90" s="9">
        <v>35</v>
      </c>
      <c r="AD90" s="9">
        <v>35</v>
      </c>
      <c r="AE90" s="9">
        <v>35</v>
      </c>
      <c r="AF90" s="9">
        <v>35</v>
      </c>
      <c r="AJ90" s="85">
        <f>VLOOKUP($C90,Hoja3!$C$5:$U$202,18,FALSE)</f>
        <v>23.742000000000001</v>
      </c>
      <c r="AK90" s="94">
        <f t="shared" si="12"/>
        <v>11136.975708600001</v>
      </c>
      <c r="AL90" s="92">
        <f t="shared" si="13"/>
        <v>0</v>
      </c>
      <c r="AM90" t="s">
        <v>478</v>
      </c>
      <c r="AN90">
        <f t="shared" si="14"/>
        <v>0</v>
      </c>
      <c r="AO90" s="85">
        <f t="shared" si="15"/>
        <v>0</v>
      </c>
      <c r="AP90" s="92" t="str">
        <f t="shared" si="16"/>
        <v/>
      </c>
      <c r="AQ90" s="85">
        <f>VLOOKUP($C90,Hoja3!$C$5:$W$202,21,FALSE)</f>
        <v>6.3238552204176344</v>
      </c>
      <c r="AR90" s="94">
        <f t="shared" si="17"/>
        <v>2966.4148755157312</v>
      </c>
      <c r="AS90" s="92">
        <f t="shared" si="18"/>
        <v>0</v>
      </c>
      <c r="AT90" s="85">
        <f>VLOOKUP($C90,Hoja3!$C$5:$AB$202,26,FALSE)</f>
        <v>17.418144779582367</v>
      </c>
      <c r="AU90" s="94">
        <f t="shared" si="19"/>
        <v>8170.5608330842688</v>
      </c>
      <c r="AV90" s="92">
        <f t="shared" si="20"/>
        <v>0</v>
      </c>
      <c r="AX90" s="86">
        <f t="shared" si="21"/>
        <v>11136.975708599999</v>
      </c>
      <c r="AY90" s="92">
        <f t="shared" si="22"/>
        <v>0</v>
      </c>
    </row>
    <row r="91" spans="1:51" x14ac:dyDescent="0.25">
      <c r="A91">
        <v>90</v>
      </c>
      <c r="B91" t="s">
        <v>27</v>
      </c>
      <c r="C91" t="s">
        <v>182</v>
      </c>
      <c r="D91" t="s">
        <v>781</v>
      </c>
      <c r="E91">
        <v>250</v>
      </c>
      <c r="F91" t="s">
        <v>614</v>
      </c>
      <c r="G91" s="5">
        <v>2695139</v>
      </c>
      <c r="H91" s="5">
        <v>0</v>
      </c>
      <c r="I91" s="6">
        <v>0</v>
      </c>
      <c r="J91" s="5">
        <v>0</v>
      </c>
      <c r="K91" s="7">
        <v>0</v>
      </c>
      <c r="L91" s="5">
        <v>1437861</v>
      </c>
      <c r="M91" s="6">
        <v>0</v>
      </c>
      <c r="N91" s="5">
        <v>292417.2</v>
      </c>
      <c r="O91" s="6">
        <v>0</v>
      </c>
      <c r="P91" s="5">
        <v>1407405</v>
      </c>
      <c r="Q91" s="7">
        <v>0</v>
      </c>
      <c r="R91" s="5">
        <v>1388744</v>
      </c>
      <c r="S91" s="7">
        <v>0</v>
      </c>
      <c r="T91" s="9">
        <v>146</v>
      </c>
      <c r="U91" s="9">
        <v>147</v>
      </c>
      <c r="V91" s="9">
        <v>134</v>
      </c>
      <c r="W91" s="9">
        <v>134</v>
      </c>
      <c r="X91" s="9">
        <v>134</v>
      </c>
      <c r="Y91" s="9">
        <v>134</v>
      </c>
      <c r="Z91" s="9" t="s">
        <v>28</v>
      </c>
      <c r="AA91" s="9">
        <v>36</v>
      </c>
      <c r="AB91" s="9">
        <v>36</v>
      </c>
      <c r="AC91" s="9">
        <v>36</v>
      </c>
      <c r="AD91" s="9">
        <v>36</v>
      </c>
      <c r="AE91" s="9">
        <v>36</v>
      </c>
      <c r="AF91" s="9">
        <v>36</v>
      </c>
      <c r="AJ91" s="85">
        <f>VLOOKUP($C91,Hoja3!$C$5:$U$202,18,FALSE)</f>
        <v>26.411999999999999</v>
      </c>
      <c r="AK91" s="94">
        <f t="shared" si="12"/>
        <v>371723.80859999999</v>
      </c>
      <c r="AL91" s="92">
        <f t="shared" si="13"/>
        <v>0</v>
      </c>
      <c r="AM91" t="s">
        <v>478</v>
      </c>
      <c r="AN91">
        <f t="shared" si="14"/>
        <v>0</v>
      </c>
      <c r="AO91" s="85">
        <f t="shared" si="15"/>
        <v>0</v>
      </c>
      <c r="AP91" s="92" t="str">
        <f t="shared" si="16"/>
        <v/>
      </c>
      <c r="AQ91" s="85">
        <f>VLOOKUP($C91,Hoja3!$C$5:$W$202,21,FALSE)</f>
        <v>7.2203340080099885</v>
      </c>
      <c r="AR91" s="94">
        <f t="shared" si="17"/>
        <v>101619.34184543298</v>
      </c>
      <c r="AS91" s="92">
        <f t="shared" si="18"/>
        <v>0</v>
      </c>
      <c r="AT91" s="85">
        <f>VLOOKUP($C91,Hoja3!$C$5:$AB$202,26,FALSE)</f>
        <v>19.191665991990011</v>
      </c>
      <c r="AU91" s="94">
        <f t="shared" si="19"/>
        <v>270104.46675456699</v>
      </c>
      <c r="AV91" s="92">
        <f t="shared" si="20"/>
        <v>0</v>
      </c>
      <c r="AX91" s="86">
        <f t="shared" si="21"/>
        <v>371723.80859999999</v>
      </c>
      <c r="AY91" s="92">
        <f t="shared" si="22"/>
        <v>0</v>
      </c>
    </row>
    <row r="92" spans="1:51" x14ac:dyDescent="0.25">
      <c r="A92">
        <v>91</v>
      </c>
      <c r="B92" t="s">
        <v>27</v>
      </c>
      <c r="C92" t="s">
        <v>212</v>
      </c>
      <c r="D92" t="s">
        <v>782</v>
      </c>
      <c r="E92">
        <v>250</v>
      </c>
      <c r="F92" t="s">
        <v>615</v>
      </c>
      <c r="G92" s="5">
        <v>369792</v>
      </c>
      <c r="H92" s="5">
        <v>0</v>
      </c>
      <c r="I92" s="6">
        <v>0</v>
      </c>
      <c r="J92" s="5">
        <v>0</v>
      </c>
      <c r="K92" s="7">
        <v>0</v>
      </c>
      <c r="L92" s="5">
        <v>431250.7</v>
      </c>
      <c r="M92" s="6">
        <v>0</v>
      </c>
      <c r="N92" s="5">
        <v>123918.3</v>
      </c>
      <c r="O92" s="6">
        <v>0</v>
      </c>
      <c r="P92" s="5">
        <v>458973.3</v>
      </c>
      <c r="Q92" s="7">
        <v>0</v>
      </c>
      <c r="R92" s="5">
        <v>467253.5</v>
      </c>
      <c r="S92" s="7">
        <v>0</v>
      </c>
      <c r="T92" s="9">
        <v>147</v>
      </c>
      <c r="U92" s="9">
        <v>148</v>
      </c>
      <c r="V92" s="9">
        <v>135</v>
      </c>
      <c r="W92" s="9">
        <v>135</v>
      </c>
      <c r="X92" s="9">
        <v>135</v>
      </c>
      <c r="Y92" s="9">
        <v>135</v>
      </c>
      <c r="Z92" s="9" t="s">
        <v>28</v>
      </c>
      <c r="AA92" s="9">
        <v>37</v>
      </c>
      <c r="AB92" s="9">
        <v>37</v>
      </c>
      <c r="AC92" s="9">
        <v>37</v>
      </c>
      <c r="AD92" s="9">
        <v>37</v>
      </c>
      <c r="AE92" s="9">
        <v>37</v>
      </c>
      <c r="AF92" s="9">
        <v>37</v>
      </c>
      <c r="AJ92" s="85">
        <f>VLOOKUP($C92,Hoja3!$C$5:$U$202,18,FALSE)</f>
        <v>28.303999999999998</v>
      </c>
      <c r="AK92" s="94">
        <f t="shared" si="12"/>
        <v>129907.802832</v>
      </c>
      <c r="AL92" s="92">
        <f t="shared" si="13"/>
        <v>0</v>
      </c>
      <c r="AM92" t="s">
        <v>478</v>
      </c>
      <c r="AN92">
        <f t="shared" si="14"/>
        <v>0</v>
      </c>
      <c r="AO92" s="88">
        <f t="shared" si="15"/>
        <v>0</v>
      </c>
      <c r="AP92" s="92" t="str">
        <f t="shared" si="16"/>
        <v/>
      </c>
      <c r="AQ92" s="85">
        <f>VLOOKUP($C92,Hoja3!$C$5:$W$202,21,FALSE)</f>
        <v>6.9957709966405375</v>
      </c>
      <c r="AR92" s="94">
        <f t="shared" si="17"/>
        <v>32108.721003723964</v>
      </c>
      <c r="AS92" s="92">
        <f t="shared" si="18"/>
        <v>0</v>
      </c>
      <c r="AT92" s="85">
        <f>VLOOKUP($C92,Hoja3!$C$5:$AB$202,26,FALSE)</f>
        <v>21.308229003359461</v>
      </c>
      <c r="AU92" s="94">
        <f t="shared" si="19"/>
        <v>97799.08182827603</v>
      </c>
      <c r="AV92" s="92">
        <f t="shared" si="20"/>
        <v>0</v>
      </c>
      <c r="AX92" s="86">
        <f t="shared" si="21"/>
        <v>129907.80283199999</v>
      </c>
      <c r="AY92" s="92">
        <f t="shared" si="22"/>
        <v>0</v>
      </c>
    </row>
    <row r="93" spans="1:51" x14ac:dyDescent="0.25">
      <c r="A93">
        <v>92</v>
      </c>
      <c r="B93" t="s">
        <v>27</v>
      </c>
      <c r="C93" t="s">
        <v>158</v>
      </c>
      <c r="D93" t="s">
        <v>783</v>
      </c>
      <c r="E93">
        <v>250</v>
      </c>
      <c r="F93" t="s">
        <v>616</v>
      </c>
      <c r="G93" s="5">
        <v>839518</v>
      </c>
      <c r="H93" s="5">
        <v>0</v>
      </c>
      <c r="I93" s="6">
        <v>0</v>
      </c>
      <c r="J93" s="5">
        <v>0</v>
      </c>
      <c r="K93" s="7">
        <v>0</v>
      </c>
      <c r="L93" s="5">
        <v>468037</v>
      </c>
      <c r="M93" s="6">
        <v>0</v>
      </c>
      <c r="N93" s="5">
        <v>60549.05</v>
      </c>
      <c r="O93" s="6">
        <v>0</v>
      </c>
      <c r="P93" s="5">
        <v>527919.9</v>
      </c>
      <c r="Q93" s="7">
        <v>0</v>
      </c>
      <c r="R93" s="5">
        <v>568639.19999999995</v>
      </c>
      <c r="S93" s="7">
        <v>0</v>
      </c>
      <c r="T93" s="9">
        <v>148</v>
      </c>
      <c r="U93" s="9">
        <v>149</v>
      </c>
      <c r="V93" s="9">
        <v>136</v>
      </c>
      <c r="W93" s="9">
        <v>136</v>
      </c>
      <c r="X93" s="9">
        <v>136</v>
      </c>
      <c r="Y93" s="9">
        <v>136</v>
      </c>
      <c r="Z93" s="9" t="s">
        <v>28</v>
      </c>
      <c r="AA93" s="9">
        <v>38</v>
      </c>
      <c r="AB93" s="9">
        <v>38</v>
      </c>
      <c r="AC93" s="9">
        <v>38</v>
      </c>
      <c r="AD93" s="9">
        <v>38</v>
      </c>
      <c r="AE93" s="9">
        <v>38</v>
      </c>
      <c r="AF93" s="9">
        <v>38</v>
      </c>
      <c r="AJ93" s="85">
        <f>VLOOKUP($C93,Hoja3!$C$5:$U$202,18,FALSE)</f>
        <v>20.553000000000001</v>
      </c>
      <c r="AK93" s="94">
        <f t="shared" si="12"/>
        <v>108503.377047</v>
      </c>
      <c r="AL93" s="92">
        <f t="shared" si="13"/>
        <v>0</v>
      </c>
      <c r="AM93" t="s">
        <v>478</v>
      </c>
      <c r="AN93">
        <f t="shared" si="14"/>
        <v>0</v>
      </c>
      <c r="AO93" s="88">
        <f t="shared" si="15"/>
        <v>0</v>
      </c>
      <c r="AP93" s="92" t="str">
        <f t="shared" si="16"/>
        <v/>
      </c>
      <c r="AQ93" s="85">
        <f>VLOOKUP($C93,Hoja3!$C$5:$W$202,21,FALSE)</f>
        <v>6.737643226473633</v>
      </c>
      <c r="AR93" s="94">
        <f t="shared" si="17"/>
        <v>35569.359383556381</v>
      </c>
      <c r="AS93" s="92">
        <f t="shared" si="18"/>
        <v>0</v>
      </c>
      <c r="AT93" s="85">
        <f>VLOOKUP($C93,Hoja3!$C$5:$AB$202,26,FALSE)</f>
        <v>13.815356773526368</v>
      </c>
      <c r="AU93" s="94">
        <f t="shared" si="19"/>
        <v>72934.017663443636</v>
      </c>
      <c r="AV93" s="92">
        <f t="shared" si="20"/>
        <v>0</v>
      </c>
      <c r="AX93" s="86">
        <f t="shared" si="21"/>
        <v>108503.37704700002</v>
      </c>
      <c r="AY93" s="92">
        <f t="shared" si="22"/>
        <v>0</v>
      </c>
    </row>
    <row r="94" spans="1:51" x14ac:dyDescent="0.25">
      <c r="A94">
        <v>93</v>
      </c>
      <c r="B94" t="s">
        <v>27</v>
      </c>
      <c r="C94" t="s">
        <v>194</v>
      </c>
      <c r="D94" t="s">
        <v>784</v>
      </c>
      <c r="E94">
        <v>250</v>
      </c>
      <c r="F94" t="s">
        <v>619</v>
      </c>
      <c r="G94" s="5">
        <v>278497</v>
      </c>
      <c r="H94" s="5">
        <v>0</v>
      </c>
      <c r="I94" s="6">
        <v>0</v>
      </c>
      <c r="J94" s="5">
        <v>0</v>
      </c>
      <c r="K94" s="7">
        <v>0</v>
      </c>
      <c r="L94" s="5">
        <v>141773.4</v>
      </c>
      <c r="M94" s="6">
        <v>0</v>
      </c>
      <c r="N94" s="5">
        <v>27731.48</v>
      </c>
      <c r="O94" s="6">
        <v>0</v>
      </c>
      <c r="P94" s="5">
        <v>137929.29999999999</v>
      </c>
      <c r="Q94" s="7">
        <v>0</v>
      </c>
      <c r="R94" s="5">
        <v>135920.29999999999</v>
      </c>
      <c r="S94" s="7">
        <v>0</v>
      </c>
      <c r="T94" s="9">
        <v>149</v>
      </c>
      <c r="U94" s="9">
        <v>150</v>
      </c>
      <c r="V94" s="9">
        <v>137</v>
      </c>
      <c r="W94" s="9">
        <v>137</v>
      </c>
      <c r="X94" s="9">
        <v>137</v>
      </c>
      <c r="Y94" s="9">
        <v>137</v>
      </c>
      <c r="Z94" s="9" t="s">
        <v>28</v>
      </c>
      <c r="AA94" s="9">
        <v>39</v>
      </c>
      <c r="AB94" s="9">
        <v>39</v>
      </c>
      <c r="AC94" s="9">
        <v>39</v>
      </c>
      <c r="AD94" s="9">
        <v>39</v>
      </c>
      <c r="AE94" s="9">
        <v>39</v>
      </c>
      <c r="AF94" s="9">
        <v>39</v>
      </c>
      <c r="AJ94" s="85">
        <f>VLOOKUP($C94,Hoja3!$C$5:$U$202,18,FALSE)</f>
        <v>17.419</v>
      </c>
      <c r="AK94" s="94">
        <f t="shared" si="12"/>
        <v>24025.904767</v>
      </c>
      <c r="AL94" s="92">
        <f t="shared" si="13"/>
        <v>0</v>
      </c>
      <c r="AM94" t="s">
        <v>478</v>
      </c>
      <c r="AN94">
        <f t="shared" si="14"/>
        <v>0</v>
      </c>
      <c r="AO94" s="88">
        <f t="shared" si="15"/>
        <v>0</v>
      </c>
      <c r="AP94" s="92" t="str">
        <f t="shared" si="16"/>
        <v/>
      </c>
      <c r="AQ94" s="85">
        <f>VLOOKUP($C94,Hoja3!$C$5:$W$202,21,FALSE)</f>
        <v>3.8239999999999998</v>
      </c>
      <c r="AR94" s="94">
        <f t="shared" si="17"/>
        <v>5274.4164319999991</v>
      </c>
      <c r="AS94" s="92">
        <f t="shared" si="18"/>
        <v>0</v>
      </c>
      <c r="AT94" s="85">
        <f>VLOOKUP($C94,Hoja3!$C$5:$AB$202,26,FALSE)</f>
        <v>13.595000000000001</v>
      </c>
      <c r="AU94" s="94">
        <f t="shared" si="19"/>
        <v>18751.488334999998</v>
      </c>
      <c r="AV94" s="92">
        <f t="shared" si="20"/>
        <v>0</v>
      </c>
      <c r="AX94" s="86">
        <f t="shared" si="21"/>
        <v>24025.904766999996</v>
      </c>
      <c r="AY94" s="92">
        <f t="shared" si="22"/>
        <v>0</v>
      </c>
    </row>
    <row r="95" spans="1:51" x14ac:dyDescent="0.25">
      <c r="A95">
        <v>94</v>
      </c>
      <c r="B95" t="s">
        <v>27</v>
      </c>
      <c r="C95" t="s">
        <v>164</v>
      </c>
      <c r="D95" t="s">
        <v>785</v>
      </c>
      <c r="E95">
        <v>250</v>
      </c>
      <c r="F95" t="s">
        <v>620</v>
      </c>
      <c r="G95" s="5">
        <v>3684040</v>
      </c>
      <c r="H95" s="5">
        <v>0</v>
      </c>
      <c r="I95" s="6">
        <v>0</v>
      </c>
      <c r="J95" s="5">
        <v>0</v>
      </c>
      <c r="K95" s="7">
        <v>0</v>
      </c>
      <c r="L95" s="5">
        <v>2325009</v>
      </c>
      <c r="M95" s="6">
        <v>0</v>
      </c>
      <c r="N95" s="5">
        <v>518868.5</v>
      </c>
      <c r="O95" s="6">
        <v>0</v>
      </c>
      <c r="P95" s="5">
        <v>2248831</v>
      </c>
      <c r="Q95" s="7">
        <v>0</v>
      </c>
      <c r="R95" s="5">
        <v>2280719</v>
      </c>
      <c r="S95" s="7">
        <v>0</v>
      </c>
      <c r="T95" s="9">
        <v>150</v>
      </c>
      <c r="U95" s="9">
        <v>151</v>
      </c>
      <c r="V95" s="9">
        <v>138</v>
      </c>
      <c r="W95" s="9">
        <v>138</v>
      </c>
      <c r="X95" s="9">
        <v>138</v>
      </c>
      <c r="Y95" s="9">
        <v>138</v>
      </c>
      <c r="Z95" s="9" t="s">
        <v>28</v>
      </c>
      <c r="AA95" s="9">
        <v>40</v>
      </c>
      <c r="AB95" s="9">
        <v>40</v>
      </c>
      <c r="AC95" s="9">
        <v>40</v>
      </c>
      <c r="AD95" s="9">
        <v>40</v>
      </c>
      <c r="AE95" s="9">
        <v>40</v>
      </c>
      <c r="AF95" s="9">
        <v>40</v>
      </c>
      <c r="AJ95" s="85">
        <f>VLOOKUP($C95,Hoja3!$C$5:$U$202,18,FALSE)</f>
        <v>23.838999999999999</v>
      </c>
      <c r="AK95" s="94">
        <f t="shared" si="12"/>
        <v>536098.82209000003</v>
      </c>
      <c r="AL95" s="92">
        <f t="shared" si="13"/>
        <v>0</v>
      </c>
      <c r="AM95" t="s">
        <v>478</v>
      </c>
      <c r="AN95">
        <f t="shared" si="14"/>
        <v>0</v>
      </c>
      <c r="AO95" s="88">
        <f t="shared" si="15"/>
        <v>0</v>
      </c>
      <c r="AP95" s="92" t="str">
        <f t="shared" si="16"/>
        <v/>
      </c>
      <c r="AQ95" s="85">
        <f>VLOOKUP($C95,Hoja3!$C$5:$W$202,21,FALSE)</f>
        <v>7.4856542646946131</v>
      </c>
      <c r="AR95" s="94">
        <f t="shared" si="17"/>
        <v>168339.71365727449</v>
      </c>
      <c r="AS95" s="92">
        <f t="shared" si="18"/>
        <v>0</v>
      </c>
      <c r="AT95" s="85">
        <f>VLOOKUP($C95,Hoja3!$C$5:$AB$202,26,FALSE)</f>
        <v>16.353345735305385</v>
      </c>
      <c r="AU95" s="94">
        <f t="shared" si="19"/>
        <v>367759.10843272542</v>
      </c>
      <c r="AV95" s="92">
        <f t="shared" si="20"/>
        <v>0</v>
      </c>
      <c r="AX95" s="86">
        <f t="shared" si="21"/>
        <v>536098.82208999991</v>
      </c>
      <c r="AY95" s="92">
        <f t="shared" si="22"/>
        <v>0</v>
      </c>
    </row>
    <row r="96" spans="1:51" x14ac:dyDescent="0.25">
      <c r="A96">
        <v>63</v>
      </c>
      <c r="B96" t="s">
        <v>27</v>
      </c>
      <c r="C96" t="s">
        <v>222</v>
      </c>
      <c r="D96" t="s">
        <v>786</v>
      </c>
      <c r="E96">
        <v>250</v>
      </c>
      <c r="F96" t="e">
        <v>#N/A</v>
      </c>
      <c r="G96" s="5">
        <v>1012.24</v>
      </c>
      <c r="H96" s="5">
        <v>0</v>
      </c>
      <c r="I96" s="6">
        <v>0</v>
      </c>
      <c r="J96" s="5">
        <v>0</v>
      </c>
      <c r="K96" s="7">
        <v>0</v>
      </c>
      <c r="L96" s="5"/>
      <c r="M96" s="90"/>
      <c r="N96" s="5"/>
      <c r="O96" s="90"/>
      <c r="P96" s="5"/>
      <c r="Q96" s="90"/>
      <c r="R96" s="5"/>
      <c r="S96" s="90"/>
      <c r="T96" s="9">
        <v>203</v>
      </c>
      <c r="U96" s="9">
        <v>203</v>
      </c>
      <c r="V96" s="9">
        <v>203</v>
      </c>
      <c r="W96" s="9">
        <v>203</v>
      </c>
      <c r="X96" s="9">
        <v>203</v>
      </c>
      <c r="Y96" s="9">
        <v>203</v>
      </c>
      <c r="Z96" s="9" t="s">
        <v>28</v>
      </c>
      <c r="AA96" s="9">
        <v>41</v>
      </c>
      <c r="AB96" s="9">
        <v>41</v>
      </c>
      <c r="AC96" s="9">
        <v>41</v>
      </c>
      <c r="AD96" s="9">
        <v>41</v>
      </c>
      <c r="AE96" s="9">
        <v>41</v>
      </c>
      <c r="AF96" s="9">
        <v>41</v>
      </c>
      <c r="AJ96" s="85" t="e">
        <f>VLOOKUP($C96,Hoja3!$C$5:$U$202,18,FALSE)</f>
        <v>#N/A</v>
      </c>
      <c r="AK96" s="94">
        <f t="shared" si="12"/>
        <v>0</v>
      </c>
      <c r="AL96" s="92" t="str">
        <f t="shared" si="13"/>
        <v/>
      </c>
      <c r="AM96">
        <v>0</v>
      </c>
      <c r="AN96">
        <f t="shared" si="14"/>
        <v>0</v>
      </c>
      <c r="AO96" s="88" t="e">
        <f t="shared" si="15"/>
        <v>#DIV/0!</v>
      </c>
      <c r="AP96" s="92" t="str">
        <f t="shared" si="16"/>
        <v/>
      </c>
      <c r="AQ96" s="85" t="e">
        <f>VLOOKUP($C96,Hoja3!$C$5:$W$202,21,FALSE)</f>
        <v>#N/A</v>
      </c>
      <c r="AR96" s="94">
        <f t="shared" si="17"/>
        <v>0</v>
      </c>
      <c r="AS96" s="92" t="str">
        <f t="shared" si="18"/>
        <v/>
      </c>
      <c r="AT96" s="85" t="e">
        <f>VLOOKUP($C96,Hoja3!$C$5:$AB$202,26,FALSE)</f>
        <v>#N/A</v>
      </c>
      <c r="AU96" s="94">
        <f t="shared" si="19"/>
        <v>0</v>
      </c>
      <c r="AV96" s="92" t="str">
        <f t="shared" si="20"/>
        <v/>
      </c>
      <c r="AX96" s="86">
        <f t="shared" si="21"/>
        <v>0</v>
      </c>
      <c r="AY96" s="92" t="str">
        <f t="shared" si="22"/>
        <v/>
      </c>
    </row>
    <row r="97" spans="1:51" x14ac:dyDescent="0.25">
      <c r="A97">
        <v>67</v>
      </c>
      <c r="B97" t="s">
        <v>27</v>
      </c>
      <c r="C97" t="s">
        <v>220</v>
      </c>
      <c r="D97" t="s">
        <v>787</v>
      </c>
      <c r="E97">
        <v>250</v>
      </c>
      <c r="F97" t="e">
        <v>#N/A</v>
      </c>
      <c r="G97" s="5">
        <v>3141.05</v>
      </c>
      <c r="H97" s="5">
        <v>0</v>
      </c>
      <c r="I97" s="6">
        <v>0</v>
      </c>
      <c r="J97" s="5">
        <v>0</v>
      </c>
      <c r="K97" s="7">
        <v>0</v>
      </c>
      <c r="L97" s="5"/>
      <c r="M97" s="90"/>
      <c r="N97" s="5"/>
      <c r="O97" s="90"/>
      <c r="P97" s="5"/>
      <c r="Q97" s="90"/>
      <c r="R97" s="5"/>
      <c r="S97" s="90"/>
      <c r="T97" s="9">
        <v>204</v>
      </c>
      <c r="U97" s="9">
        <v>204</v>
      </c>
      <c r="V97" s="9">
        <v>204</v>
      </c>
      <c r="W97" s="9">
        <v>204</v>
      </c>
      <c r="X97" s="9">
        <v>204</v>
      </c>
      <c r="Y97" s="9">
        <v>204</v>
      </c>
      <c r="Z97" s="9" t="s">
        <v>28</v>
      </c>
      <c r="AA97" s="9">
        <v>42</v>
      </c>
      <c r="AB97" s="9">
        <v>42</v>
      </c>
      <c r="AC97" s="9">
        <v>42</v>
      </c>
      <c r="AD97" s="9">
        <v>42</v>
      </c>
      <c r="AE97" s="9">
        <v>42</v>
      </c>
      <c r="AF97" s="9">
        <v>42</v>
      </c>
      <c r="AJ97" s="85" t="e">
        <f>VLOOKUP($C97,Hoja3!$C$5:$U$202,18,FALSE)</f>
        <v>#N/A</v>
      </c>
      <c r="AK97" s="94">
        <f t="shared" si="12"/>
        <v>0</v>
      </c>
      <c r="AL97" s="92" t="str">
        <f t="shared" si="13"/>
        <v/>
      </c>
      <c r="AM97" t="s">
        <v>478</v>
      </c>
      <c r="AN97">
        <f t="shared" si="14"/>
        <v>0</v>
      </c>
      <c r="AO97" s="88" t="e">
        <f t="shared" si="15"/>
        <v>#DIV/0!</v>
      </c>
      <c r="AP97" s="92" t="str">
        <f t="shared" si="16"/>
        <v/>
      </c>
      <c r="AQ97" s="85" t="e">
        <f>VLOOKUP($C97,Hoja3!$C$5:$W$202,21,FALSE)</f>
        <v>#N/A</v>
      </c>
      <c r="AR97" s="94">
        <f t="shared" si="17"/>
        <v>0</v>
      </c>
      <c r="AS97" s="92" t="str">
        <f t="shared" si="18"/>
        <v/>
      </c>
      <c r="AT97" s="85" t="e">
        <f>VLOOKUP($C97,Hoja3!$C$5:$AB$202,26,FALSE)</f>
        <v>#N/A</v>
      </c>
      <c r="AU97" s="94">
        <f t="shared" si="19"/>
        <v>0</v>
      </c>
      <c r="AV97" s="92" t="str">
        <f t="shared" si="20"/>
        <v/>
      </c>
      <c r="AX97" s="86">
        <f t="shared" si="21"/>
        <v>0</v>
      </c>
      <c r="AY97" s="92" t="str">
        <f t="shared" si="22"/>
        <v/>
      </c>
    </row>
    <row r="98" spans="1:51" x14ac:dyDescent="0.25">
      <c r="A98">
        <v>100</v>
      </c>
      <c r="B98" t="s">
        <v>35</v>
      </c>
      <c r="C98" t="s">
        <v>242</v>
      </c>
      <c r="D98" t="s">
        <v>788</v>
      </c>
      <c r="E98">
        <v>250</v>
      </c>
      <c r="F98" t="e">
        <v>#N/A</v>
      </c>
      <c r="G98" s="5">
        <v>585.09</v>
      </c>
      <c r="H98" s="5">
        <v>2.6</v>
      </c>
      <c r="I98" s="6">
        <v>4.4400000000000004</v>
      </c>
      <c r="J98" s="5">
        <v>90.39</v>
      </c>
      <c r="K98" s="7">
        <v>15.45</v>
      </c>
      <c r="L98" s="5">
        <v>0</v>
      </c>
      <c r="M98" s="6">
        <v>0</v>
      </c>
      <c r="N98" s="5">
        <v>0</v>
      </c>
      <c r="O98" s="6">
        <v>0</v>
      </c>
      <c r="P98" s="5">
        <v>297.45139999999998</v>
      </c>
      <c r="Q98" s="7">
        <v>30.39</v>
      </c>
      <c r="R98" s="5">
        <v>311.68830000000003</v>
      </c>
      <c r="S98" s="7">
        <v>29</v>
      </c>
      <c r="T98" s="9">
        <v>21</v>
      </c>
      <c r="U98" s="9">
        <v>19</v>
      </c>
      <c r="V98" s="9">
        <v>56</v>
      </c>
      <c r="W98" s="9">
        <v>60</v>
      </c>
      <c r="X98" s="9">
        <v>3</v>
      </c>
      <c r="Y98" s="9">
        <v>2</v>
      </c>
      <c r="Z98" s="9" t="s">
        <v>32</v>
      </c>
      <c r="AA98" s="9">
        <v>4</v>
      </c>
      <c r="AB98" s="9">
        <v>3</v>
      </c>
      <c r="AC98" s="9">
        <v>3</v>
      </c>
      <c r="AD98" s="9">
        <v>3</v>
      </c>
      <c r="AE98" s="9">
        <v>1</v>
      </c>
      <c r="AF98" s="9">
        <v>1</v>
      </c>
      <c r="AJ98" s="85" t="e">
        <f>VLOOKUP($C98,Hoja3!$C$5:$U$202,18,FALSE)</f>
        <v>#N/A</v>
      </c>
      <c r="AK98" s="94">
        <f t="shared" si="12"/>
        <v>0</v>
      </c>
      <c r="AL98" s="92" t="str">
        <f t="shared" si="13"/>
        <v/>
      </c>
      <c r="AM98">
        <v>0</v>
      </c>
      <c r="AN98">
        <f t="shared" si="14"/>
        <v>0</v>
      </c>
      <c r="AO98" s="88">
        <f t="shared" si="15"/>
        <v>0</v>
      </c>
      <c r="AP98" s="92" t="str">
        <f t="shared" si="16"/>
        <v/>
      </c>
      <c r="AQ98" s="85" t="e">
        <f>VLOOKUP($C98,Hoja3!$C$5:$W$202,21,FALSE)</f>
        <v>#N/A</v>
      </c>
      <c r="AR98" s="94">
        <f t="shared" si="17"/>
        <v>0</v>
      </c>
      <c r="AS98" s="92" t="str">
        <f t="shared" si="18"/>
        <v/>
      </c>
      <c r="AT98" s="85" t="e">
        <f>VLOOKUP($C98,Hoja3!$C$5:$AB$202,26,FALSE)</f>
        <v>#N/A</v>
      </c>
      <c r="AU98" s="94">
        <f t="shared" si="19"/>
        <v>0</v>
      </c>
      <c r="AV98" s="92" t="str">
        <f t="shared" si="20"/>
        <v/>
      </c>
      <c r="AX98" s="86">
        <f t="shared" si="21"/>
        <v>0</v>
      </c>
      <c r="AY98" s="92" t="str">
        <f t="shared" si="22"/>
        <v/>
      </c>
    </row>
    <row r="99" spans="1:51" x14ac:dyDescent="0.25">
      <c r="A99">
        <v>104</v>
      </c>
      <c r="B99" t="s">
        <v>35</v>
      </c>
      <c r="C99" t="s">
        <v>224</v>
      </c>
      <c r="D99" t="s">
        <v>789</v>
      </c>
      <c r="E99">
        <v>250</v>
      </c>
      <c r="F99" t="s">
        <v>669</v>
      </c>
      <c r="G99" s="5">
        <v>230.29</v>
      </c>
      <c r="H99" s="5">
        <v>2.2999999999999998</v>
      </c>
      <c r="I99" s="6">
        <v>10.130000000000001</v>
      </c>
      <c r="J99" s="5">
        <v>55.98</v>
      </c>
      <c r="K99" s="7">
        <v>24.34</v>
      </c>
      <c r="L99" s="5">
        <v>510.4085</v>
      </c>
      <c r="M99" s="6">
        <v>4.51</v>
      </c>
      <c r="N99" s="5">
        <v>66.673969999999997</v>
      </c>
      <c r="O99" s="6">
        <v>34.5</v>
      </c>
      <c r="P99" s="5">
        <v>348.3304</v>
      </c>
      <c r="Q99" s="7">
        <v>16.07</v>
      </c>
      <c r="R99" s="5">
        <v>352.28820000000002</v>
      </c>
      <c r="S99" s="7">
        <v>15.89</v>
      </c>
      <c r="T99" s="9">
        <v>5</v>
      </c>
      <c r="U99" s="9">
        <v>6</v>
      </c>
      <c r="V99" s="9">
        <v>7</v>
      </c>
      <c r="W99" s="9">
        <v>6</v>
      </c>
      <c r="X99" s="9">
        <v>9</v>
      </c>
      <c r="Y99" s="9">
        <v>8</v>
      </c>
      <c r="Z99" s="9" t="s">
        <v>32</v>
      </c>
      <c r="AA99" s="9">
        <v>1</v>
      </c>
      <c r="AB99" s="9">
        <v>1</v>
      </c>
      <c r="AC99" s="9">
        <v>1</v>
      </c>
      <c r="AD99" s="9">
        <v>1</v>
      </c>
      <c r="AE99" s="9">
        <v>2</v>
      </c>
      <c r="AF99" s="9">
        <v>2</v>
      </c>
      <c r="AJ99" s="85">
        <f>VLOOKUP($C99,Hoja3!$C$5:$U$202,18,FALSE)</f>
        <v>8.1120000000000001</v>
      </c>
      <c r="AK99" s="94">
        <f t="shared" si="12"/>
        <v>28.256562047999999</v>
      </c>
      <c r="AL99" s="92">
        <f t="shared" si="13"/>
        <v>8.1397021905670712</v>
      </c>
      <c r="AM99" t="s">
        <v>478</v>
      </c>
      <c r="AN99">
        <f t="shared" si="14"/>
        <v>0</v>
      </c>
      <c r="AO99" s="88">
        <f t="shared" si="15"/>
        <v>0</v>
      </c>
      <c r="AP99" s="92" t="str">
        <f t="shared" si="16"/>
        <v/>
      </c>
      <c r="AQ99" s="85">
        <f>VLOOKUP($C99,Hoja3!$C$5:$W$202,21,FALSE)</f>
        <v>7.0590000000000002</v>
      </c>
      <c r="AR99" s="94">
        <f t="shared" si="17"/>
        <v>24.588642935999999</v>
      </c>
      <c r="AS99" s="92">
        <f t="shared" si="18"/>
        <v>9.3539119096019387</v>
      </c>
      <c r="AT99" s="85">
        <f>VLOOKUP($C99,Hoja3!$C$5:$AB$202,26,FALSE)</f>
        <v>1.0529999999999999</v>
      </c>
      <c r="AU99" s="94">
        <f t="shared" si="19"/>
        <v>3.6679191119999994</v>
      </c>
      <c r="AV99" s="92">
        <f t="shared" si="20"/>
        <v>62.705853912516709</v>
      </c>
      <c r="AX99" s="86">
        <f t="shared" si="21"/>
        <v>28.256562047999999</v>
      </c>
      <c r="AY99" s="92">
        <f t="shared" si="22"/>
        <v>8.1397021905670712</v>
      </c>
    </row>
    <row r="100" spans="1:51" x14ac:dyDescent="0.25">
      <c r="A100">
        <v>102</v>
      </c>
      <c r="B100" t="s">
        <v>35</v>
      </c>
      <c r="C100" t="s">
        <v>230</v>
      </c>
      <c r="D100" t="s">
        <v>790</v>
      </c>
      <c r="E100">
        <v>250</v>
      </c>
      <c r="F100" t="s">
        <v>672</v>
      </c>
      <c r="G100" s="5">
        <v>361.42</v>
      </c>
      <c r="H100" s="5">
        <v>2.5</v>
      </c>
      <c r="I100" s="6">
        <v>6.84</v>
      </c>
      <c r="J100" s="5">
        <v>85.17</v>
      </c>
      <c r="K100" s="7">
        <v>23.59</v>
      </c>
      <c r="L100" s="5">
        <v>727.39020000000005</v>
      </c>
      <c r="M100" s="6">
        <v>3.44</v>
      </c>
      <c r="N100" s="5">
        <v>0</v>
      </c>
      <c r="O100" s="6">
        <v>0</v>
      </c>
      <c r="P100" s="5">
        <v>573.50940000000003</v>
      </c>
      <c r="Q100" s="7">
        <v>14.85</v>
      </c>
      <c r="R100" s="5">
        <v>557.45240000000001</v>
      </c>
      <c r="S100" s="7">
        <v>15.28</v>
      </c>
      <c r="T100" s="9">
        <v>9</v>
      </c>
      <c r="U100" s="9">
        <v>8</v>
      </c>
      <c r="V100" s="9">
        <v>12</v>
      </c>
      <c r="W100" s="9">
        <v>50</v>
      </c>
      <c r="X100" s="9">
        <v>12</v>
      </c>
      <c r="Y100" s="9">
        <v>10</v>
      </c>
      <c r="Z100" s="9" t="s">
        <v>32</v>
      </c>
      <c r="AA100" s="9">
        <v>2</v>
      </c>
      <c r="AB100" s="9">
        <v>2</v>
      </c>
      <c r="AC100" s="9">
        <v>2</v>
      </c>
      <c r="AD100" s="9">
        <v>2</v>
      </c>
      <c r="AE100" s="9">
        <v>3</v>
      </c>
      <c r="AF100" s="9">
        <v>3</v>
      </c>
      <c r="AJ100" s="85">
        <f>VLOOKUP($C100,Hoja3!$C$5:$U$202,18,FALSE)</f>
        <v>4.9450423940149628</v>
      </c>
      <c r="AK100" s="94">
        <f t="shared" si="12"/>
        <v>28.36028296366085</v>
      </c>
      <c r="AL100" s="92">
        <f t="shared" si="13"/>
        <v>8.8151447684896116</v>
      </c>
      <c r="AM100" t="s">
        <v>478</v>
      </c>
      <c r="AN100">
        <f t="shared" si="14"/>
        <v>0</v>
      </c>
      <c r="AO100" s="85">
        <f t="shared" si="15"/>
        <v>0</v>
      </c>
      <c r="AP100" s="92" t="str">
        <f t="shared" si="16"/>
        <v/>
      </c>
      <c r="AQ100" s="85">
        <f>VLOOKUP($C100,Hoja3!$C$5:$W$202,21,FALSE)</f>
        <v>3.871042394014963</v>
      </c>
      <c r="AR100" s="94">
        <f t="shared" si="17"/>
        <v>22.200792007660851</v>
      </c>
      <c r="AS100" s="92">
        <f t="shared" si="18"/>
        <v>11.260859518603311</v>
      </c>
      <c r="AT100" s="85">
        <f>VLOOKUP($C100,Hoja3!$C$5:$AB$202,26,FALSE)</f>
        <v>1.0740000000000001</v>
      </c>
      <c r="AU100" s="94">
        <f t="shared" si="19"/>
        <v>6.1594909560000008</v>
      </c>
      <c r="AV100" s="92">
        <f t="shared" si="20"/>
        <v>40.587769636462141</v>
      </c>
      <c r="AX100" s="86">
        <f t="shared" si="21"/>
        <v>28.36028296366085</v>
      </c>
      <c r="AY100" s="92">
        <f t="shared" si="22"/>
        <v>8.8151447684896116</v>
      </c>
    </row>
    <row r="101" spans="1:51" x14ac:dyDescent="0.25">
      <c r="A101">
        <v>101</v>
      </c>
      <c r="B101" t="s">
        <v>35</v>
      </c>
      <c r="C101" t="s">
        <v>226</v>
      </c>
      <c r="D101" t="s">
        <v>791</v>
      </c>
      <c r="E101">
        <v>250</v>
      </c>
      <c r="F101" t="s">
        <v>666</v>
      </c>
      <c r="G101" s="5">
        <v>278.7</v>
      </c>
      <c r="H101" s="5">
        <v>0.5</v>
      </c>
      <c r="I101" s="6">
        <v>1.83</v>
      </c>
      <c r="J101" s="5">
        <v>14.47</v>
      </c>
      <c r="K101" s="7">
        <v>5.2</v>
      </c>
      <c r="L101" s="5">
        <v>0</v>
      </c>
      <c r="M101" s="6">
        <v>0</v>
      </c>
      <c r="N101" s="5">
        <v>0</v>
      </c>
      <c r="O101" s="6">
        <v>0</v>
      </c>
      <c r="P101" s="5">
        <v>171.34549999999999</v>
      </c>
      <c r="Q101" s="7">
        <v>8.44</v>
      </c>
      <c r="R101" s="5">
        <v>134.84549999999999</v>
      </c>
      <c r="S101" s="7">
        <v>10.73</v>
      </c>
      <c r="T101" s="9">
        <v>34</v>
      </c>
      <c r="U101" s="9">
        <v>36</v>
      </c>
      <c r="V101" s="9">
        <v>61</v>
      </c>
      <c r="W101" s="9">
        <v>65</v>
      </c>
      <c r="X101" s="9">
        <v>22</v>
      </c>
      <c r="Y101" s="9">
        <v>17</v>
      </c>
      <c r="Z101" s="9" t="s">
        <v>32</v>
      </c>
      <c r="AA101" s="9">
        <v>5</v>
      </c>
      <c r="AB101" s="9">
        <v>5</v>
      </c>
      <c r="AC101" s="9">
        <v>5</v>
      </c>
      <c r="AD101" s="9">
        <v>5</v>
      </c>
      <c r="AE101" s="9">
        <v>4</v>
      </c>
      <c r="AF101" s="9">
        <v>4</v>
      </c>
      <c r="AJ101" s="85">
        <f>VLOOKUP($C101,Hoja3!$C$5:$U$202,18,FALSE)</f>
        <v>15.786999999999999</v>
      </c>
      <c r="AK101" s="94">
        <f t="shared" si="12"/>
        <v>27.050314084999997</v>
      </c>
      <c r="AL101" s="92">
        <f t="shared" si="13"/>
        <v>1.8484073731227437</v>
      </c>
      <c r="AM101">
        <v>0</v>
      </c>
      <c r="AN101">
        <f t="shared" si="14"/>
        <v>0</v>
      </c>
      <c r="AO101" s="88">
        <f t="shared" si="15"/>
        <v>0</v>
      </c>
      <c r="AP101" s="92" t="str">
        <f t="shared" si="16"/>
        <v/>
      </c>
      <c r="AQ101" s="85">
        <f>VLOOKUP($C101,Hoja3!$C$5:$W$202,21,FALSE)</f>
        <v>8.7850000000000001</v>
      </c>
      <c r="AR101" s="94">
        <f t="shared" si="17"/>
        <v>15.052702175</v>
      </c>
      <c r="AS101" s="92">
        <f t="shared" si="18"/>
        <v>3.3216627432542687</v>
      </c>
      <c r="AT101" s="85">
        <f>VLOOKUP($C101,Hoja3!$C$5:$AB$202,26,FALSE)</f>
        <v>7.0019999999999998</v>
      </c>
      <c r="AU101" s="94">
        <f t="shared" si="19"/>
        <v>11.997611909999998</v>
      </c>
      <c r="AV101" s="92">
        <f t="shared" si="20"/>
        <v>4.167496029632785</v>
      </c>
      <c r="AX101" s="86">
        <f t="shared" si="21"/>
        <v>27.050314084999997</v>
      </c>
      <c r="AY101" s="92">
        <f t="shared" si="22"/>
        <v>1.8484073731227437</v>
      </c>
    </row>
    <row r="102" spans="1:51" x14ac:dyDescent="0.25">
      <c r="A102">
        <v>97</v>
      </c>
      <c r="B102" t="s">
        <v>35</v>
      </c>
      <c r="C102" t="s">
        <v>238</v>
      </c>
      <c r="D102" t="s">
        <v>792</v>
      </c>
      <c r="E102">
        <v>250</v>
      </c>
      <c r="F102" t="e">
        <v>#N/A</v>
      </c>
      <c r="G102" s="5">
        <v>6567.88</v>
      </c>
      <c r="H102" s="5">
        <v>31.9</v>
      </c>
      <c r="I102" s="6">
        <v>4.8499999999999996</v>
      </c>
      <c r="J102" s="5">
        <v>972.51</v>
      </c>
      <c r="K102" s="7">
        <v>14.81</v>
      </c>
      <c r="L102" s="5">
        <v>0</v>
      </c>
      <c r="M102" s="6">
        <v>0</v>
      </c>
      <c r="N102" s="5">
        <v>0</v>
      </c>
      <c r="O102" s="6">
        <v>0</v>
      </c>
      <c r="P102" s="5">
        <v>0</v>
      </c>
      <c r="Q102" s="7">
        <v>0</v>
      </c>
      <c r="R102" s="5">
        <v>0</v>
      </c>
      <c r="S102" s="7">
        <v>0</v>
      </c>
      <c r="T102" s="9">
        <v>19</v>
      </c>
      <c r="U102" s="9">
        <v>21</v>
      </c>
      <c r="V102" s="9">
        <v>58</v>
      </c>
      <c r="W102" s="9">
        <v>62</v>
      </c>
      <c r="X102" s="9">
        <v>69</v>
      </c>
      <c r="Y102" s="9">
        <v>69</v>
      </c>
      <c r="Z102" s="9" t="s">
        <v>32</v>
      </c>
      <c r="AA102" s="9">
        <v>3</v>
      </c>
      <c r="AB102" s="9">
        <v>4</v>
      </c>
      <c r="AC102" s="9">
        <v>4</v>
      </c>
      <c r="AD102" s="9">
        <v>4</v>
      </c>
      <c r="AE102" s="9">
        <v>5</v>
      </c>
      <c r="AF102" s="9">
        <v>5</v>
      </c>
      <c r="AJ102" s="85" t="e">
        <f>VLOOKUP($C102,Hoja3!$C$5:$U$202,18,FALSE)</f>
        <v>#N/A</v>
      </c>
      <c r="AK102" s="94">
        <f t="shared" si="12"/>
        <v>0</v>
      </c>
      <c r="AL102" s="92" t="str">
        <f t="shared" si="13"/>
        <v/>
      </c>
      <c r="AM102">
        <v>0</v>
      </c>
      <c r="AN102">
        <f t="shared" si="14"/>
        <v>0</v>
      </c>
      <c r="AO102" s="88" t="e">
        <f t="shared" si="15"/>
        <v>#DIV/0!</v>
      </c>
      <c r="AP102" s="92" t="str">
        <f t="shared" si="16"/>
        <v/>
      </c>
      <c r="AQ102" s="85" t="e">
        <f>VLOOKUP($C102,Hoja3!$C$5:$W$202,21,FALSE)</f>
        <v>#N/A</v>
      </c>
      <c r="AR102" s="94">
        <f t="shared" si="17"/>
        <v>0</v>
      </c>
      <c r="AS102" s="92" t="str">
        <f t="shared" si="18"/>
        <v/>
      </c>
      <c r="AT102" s="85" t="e">
        <f>VLOOKUP($C102,Hoja3!$C$5:$AB$202,26,FALSE)</f>
        <v>#N/A</v>
      </c>
      <c r="AU102" s="94">
        <f t="shared" si="19"/>
        <v>0</v>
      </c>
      <c r="AV102" s="92" t="str">
        <f t="shared" si="20"/>
        <v/>
      </c>
      <c r="AX102" s="86">
        <f t="shared" si="21"/>
        <v>0</v>
      </c>
      <c r="AY102" s="92" t="str">
        <f t="shared" si="22"/>
        <v/>
      </c>
    </row>
    <row r="103" spans="1:51" x14ac:dyDescent="0.25">
      <c r="A103">
        <v>96</v>
      </c>
      <c r="B103" t="s">
        <v>31</v>
      </c>
      <c r="C103" t="s">
        <v>234</v>
      </c>
      <c r="D103" t="s">
        <v>793</v>
      </c>
      <c r="E103">
        <v>250</v>
      </c>
      <c r="F103" t="s">
        <v>665</v>
      </c>
      <c r="G103" s="5">
        <v>238609</v>
      </c>
      <c r="H103" s="5">
        <v>29.5</v>
      </c>
      <c r="I103" s="6">
        <v>0.12</v>
      </c>
      <c r="J103" s="5">
        <v>676.84</v>
      </c>
      <c r="K103" s="7">
        <v>0.28000000000000003</v>
      </c>
      <c r="L103" s="5">
        <v>0</v>
      </c>
      <c r="M103" s="6">
        <v>0</v>
      </c>
      <c r="N103" s="5">
        <v>0</v>
      </c>
      <c r="O103" s="6">
        <v>0</v>
      </c>
      <c r="P103" s="5">
        <v>0</v>
      </c>
      <c r="Q103" s="7">
        <v>0</v>
      </c>
      <c r="R103" s="5">
        <v>0</v>
      </c>
      <c r="S103" s="7">
        <v>0</v>
      </c>
      <c r="T103" s="9">
        <v>64</v>
      </c>
      <c r="U103" s="9">
        <v>70</v>
      </c>
      <c r="V103" s="9">
        <v>69</v>
      </c>
      <c r="W103" s="9">
        <v>73</v>
      </c>
      <c r="X103" s="9">
        <v>76</v>
      </c>
      <c r="Y103" s="9">
        <v>76</v>
      </c>
      <c r="Z103" s="9" t="s">
        <v>32</v>
      </c>
      <c r="AA103" s="9">
        <v>6</v>
      </c>
      <c r="AB103" s="9">
        <v>6</v>
      </c>
      <c r="AC103" s="9">
        <v>6</v>
      </c>
      <c r="AD103" s="9">
        <v>6</v>
      </c>
      <c r="AE103" s="9">
        <v>6</v>
      </c>
      <c r="AF103" s="9">
        <v>6</v>
      </c>
      <c r="AJ103" s="85">
        <f>VLOOKUP($C103,Hoja3!$C$5:$U$202,18,FALSE)</f>
        <v>21.195</v>
      </c>
      <c r="AK103" s="94">
        <f t="shared" si="12"/>
        <v>0</v>
      </c>
      <c r="AL103" s="92" t="str">
        <f t="shared" si="13"/>
        <v/>
      </c>
      <c r="AM103">
        <v>12377822740.620701</v>
      </c>
      <c r="AN103">
        <f t="shared" si="14"/>
        <v>12377.822740620701</v>
      </c>
      <c r="AO103" s="88" t="e">
        <f t="shared" si="15"/>
        <v>#DIV/0!</v>
      </c>
      <c r="AP103" s="92">
        <f t="shared" si="16"/>
        <v>0.238329475370405</v>
      </c>
      <c r="AQ103" s="85">
        <f>VLOOKUP($C103,Hoja3!$C$5:$W$202,21,FALSE)</f>
        <v>8.3849999999999998</v>
      </c>
      <c r="AR103" s="94">
        <f t="shared" si="17"/>
        <v>0</v>
      </c>
      <c r="AS103" s="92" t="str">
        <f t="shared" si="18"/>
        <v/>
      </c>
      <c r="AT103" s="85">
        <f>VLOOKUP($C103,Hoja3!$C$5:$AB$202,26,FALSE)</f>
        <v>12.81</v>
      </c>
      <c r="AU103" s="94">
        <f t="shared" si="19"/>
        <v>0</v>
      </c>
      <c r="AV103" s="92" t="str">
        <f t="shared" si="20"/>
        <v/>
      </c>
      <c r="AX103" s="86">
        <f t="shared" si="21"/>
        <v>12377.822740620701</v>
      </c>
      <c r="AY103" s="92">
        <f t="shared" si="22"/>
        <v>0.238329475370405</v>
      </c>
    </row>
    <row r="104" spans="1:51" x14ac:dyDescent="0.25">
      <c r="A104">
        <v>95</v>
      </c>
      <c r="B104" t="s">
        <v>31</v>
      </c>
      <c r="C104" t="s">
        <v>236</v>
      </c>
      <c r="D104" t="s">
        <v>794</v>
      </c>
      <c r="E104">
        <v>250</v>
      </c>
      <c r="F104" t="s">
        <v>31</v>
      </c>
      <c r="G104" s="5">
        <v>1832960</v>
      </c>
      <c r="H104" s="5">
        <v>83.9</v>
      </c>
      <c r="I104" s="6">
        <v>0.05</v>
      </c>
      <c r="J104" s="5">
        <v>1856.78</v>
      </c>
      <c r="K104" s="7">
        <v>0.1</v>
      </c>
      <c r="L104" s="5">
        <v>0</v>
      </c>
      <c r="M104" s="6">
        <v>0</v>
      </c>
      <c r="N104" s="5">
        <v>0</v>
      </c>
      <c r="O104" s="6">
        <v>0</v>
      </c>
      <c r="P104" s="5">
        <v>0</v>
      </c>
      <c r="Q104" s="7">
        <v>0</v>
      </c>
      <c r="R104" s="5">
        <v>0</v>
      </c>
      <c r="S104" s="7">
        <v>0</v>
      </c>
      <c r="T104" s="9">
        <v>73</v>
      </c>
      <c r="U104" s="9">
        <v>77</v>
      </c>
      <c r="V104" s="9">
        <v>72</v>
      </c>
      <c r="W104" s="9">
        <v>75</v>
      </c>
      <c r="X104" s="9">
        <v>77</v>
      </c>
      <c r="Y104" s="9">
        <v>77</v>
      </c>
      <c r="Z104" s="9" t="s">
        <v>32</v>
      </c>
      <c r="AA104" s="9">
        <v>7</v>
      </c>
      <c r="AB104" s="9">
        <v>7</v>
      </c>
      <c r="AC104" s="9">
        <v>7</v>
      </c>
      <c r="AD104" s="9">
        <v>7</v>
      </c>
      <c r="AE104" s="9">
        <v>7</v>
      </c>
      <c r="AF104" s="9">
        <v>7</v>
      </c>
      <c r="AJ104" s="85">
        <f>VLOOKUP($C104,Hoja3!$C$5:$U$202,18,FALSE)</f>
        <v>18.158999999999999</v>
      </c>
      <c r="AK104" s="94">
        <f t="shared" si="12"/>
        <v>0</v>
      </c>
      <c r="AL104" s="92" t="str">
        <f t="shared" si="13"/>
        <v/>
      </c>
      <c r="AM104">
        <v>75136379163.882401</v>
      </c>
      <c r="AN104">
        <f t="shared" si="14"/>
        <v>75136.379163882404</v>
      </c>
      <c r="AO104" s="88" t="e">
        <f t="shared" si="15"/>
        <v>#DIV/0!</v>
      </c>
      <c r="AP104" s="92">
        <f t="shared" si="16"/>
        <v>0.11166361878711641</v>
      </c>
      <c r="AQ104" s="85">
        <f>VLOOKUP($C104,Hoja3!$C$5:$W$202,21,FALSE)</f>
        <v>7.6115298289269049</v>
      </c>
      <c r="AR104" s="94">
        <f t="shared" si="17"/>
        <v>0</v>
      </c>
      <c r="AS104" s="92" t="str">
        <f t="shared" si="18"/>
        <v/>
      </c>
      <c r="AT104" s="85">
        <f>VLOOKUP($C104,Hoja3!$C$5:$AB$202,26,FALSE)</f>
        <v>10.547470171073094</v>
      </c>
      <c r="AU104" s="94">
        <f t="shared" si="19"/>
        <v>0</v>
      </c>
      <c r="AV104" s="92" t="str">
        <f t="shared" si="20"/>
        <v/>
      </c>
      <c r="AX104" s="86">
        <f t="shared" si="21"/>
        <v>75136.379163882404</v>
      </c>
      <c r="AY104" s="92">
        <f t="shared" si="22"/>
        <v>0.11166361878711639</v>
      </c>
    </row>
    <row r="105" spans="1:51" x14ac:dyDescent="0.25">
      <c r="A105">
        <v>98</v>
      </c>
      <c r="B105" t="s">
        <v>35</v>
      </c>
      <c r="C105" t="s">
        <v>240</v>
      </c>
      <c r="D105" t="s">
        <v>795</v>
      </c>
      <c r="E105">
        <v>250</v>
      </c>
      <c r="F105" t="s">
        <v>555</v>
      </c>
      <c r="G105" s="5">
        <v>907</v>
      </c>
      <c r="H105" s="5">
        <v>0</v>
      </c>
      <c r="I105" s="6">
        <v>0</v>
      </c>
      <c r="J105" s="5">
        <v>0</v>
      </c>
      <c r="K105" s="7">
        <v>0</v>
      </c>
      <c r="L105" s="5">
        <v>2244.261</v>
      </c>
      <c r="M105" s="6">
        <v>0</v>
      </c>
      <c r="N105" s="5">
        <v>0</v>
      </c>
      <c r="O105" s="6">
        <v>0</v>
      </c>
      <c r="P105" s="5">
        <v>1908.461</v>
      </c>
      <c r="Q105" s="7">
        <v>0</v>
      </c>
      <c r="R105" s="5">
        <v>1816.7639999999999</v>
      </c>
      <c r="S105" s="7">
        <v>0</v>
      </c>
      <c r="T105" s="9">
        <v>151</v>
      </c>
      <c r="U105" s="9">
        <v>152</v>
      </c>
      <c r="V105" s="9">
        <v>139</v>
      </c>
      <c r="W105" s="9">
        <v>139</v>
      </c>
      <c r="X105" s="9">
        <v>139</v>
      </c>
      <c r="Y105" s="9">
        <v>139</v>
      </c>
      <c r="Z105" s="9" t="s">
        <v>32</v>
      </c>
      <c r="AA105" s="9">
        <v>8</v>
      </c>
      <c r="AB105" s="9">
        <v>8</v>
      </c>
      <c r="AC105" s="9">
        <v>8</v>
      </c>
      <c r="AD105" s="9">
        <v>8</v>
      </c>
      <c r="AE105" s="9">
        <v>8</v>
      </c>
      <c r="AF105" s="9">
        <v>8</v>
      </c>
      <c r="AJ105" s="85">
        <f>VLOOKUP($C105,Hoja3!$C$5:$U$202,18,FALSE)</f>
        <v>6.2160000000000002</v>
      </c>
      <c r="AK105" s="94">
        <f t="shared" si="12"/>
        <v>118.62993576000001</v>
      </c>
      <c r="AL105" s="92">
        <f t="shared" si="13"/>
        <v>0</v>
      </c>
      <c r="AM105">
        <v>93677664.764687896</v>
      </c>
      <c r="AN105">
        <f t="shared" si="14"/>
        <v>93.67766476468789</v>
      </c>
      <c r="AO105" s="88">
        <f t="shared" si="15"/>
        <v>4.9085448832691831</v>
      </c>
      <c r="AP105" s="92">
        <f t="shared" si="16"/>
        <v>0</v>
      </c>
      <c r="AQ105" s="85">
        <f>VLOOKUP($C105,Hoja3!$C$5:$W$202,21,FALSE)</f>
        <v>0.35599999999999998</v>
      </c>
      <c r="AR105" s="94">
        <f t="shared" si="17"/>
        <v>6.7941211599999995</v>
      </c>
      <c r="AS105" s="92">
        <f t="shared" si="18"/>
        <v>0</v>
      </c>
      <c r="AT105" s="85">
        <f>VLOOKUP($C105,Hoja3!$C$5:$AB$202,26,FALSE)</f>
        <v>5.86</v>
      </c>
      <c r="AU105" s="94">
        <f t="shared" si="19"/>
        <v>111.83581460000001</v>
      </c>
      <c r="AV105" s="92">
        <f t="shared" si="20"/>
        <v>0</v>
      </c>
      <c r="AX105" s="86">
        <f t="shared" si="21"/>
        <v>212.3076005246879</v>
      </c>
      <c r="AY105" s="92">
        <f t="shared" si="22"/>
        <v>0</v>
      </c>
    </row>
    <row r="106" spans="1:51" x14ac:dyDescent="0.25">
      <c r="A106">
        <v>99</v>
      </c>
      <c r="B106" t="s">
        <v>35</v>
      </c>
      <c r="C106" t="s">
        <v>228</v>
      </c>
      <c r="D106" t="s">
        <v>796</v>
      </c>
      <c r="E106">
        <v>250</v>
      </c>
      <c r="F106" t="s">
        <v>601</v>
      </c>
      <c r="G106" s="5">
        <v>18630.23</v>
      </c>
      <c r="H106" s="5">
        <v>0</v>
      </c>
      <c r="I106" s="6">
        <v>0</v>
      </c>
      <c r="J106" s="5">
        <v>0</v>
      </c>
      <c r="K106" s="7">
        <v>0</v>
      </c>
      <c r="L106" s="5">
        <v>8111.2579999999998</v>
      </c>
      <c r="M106" s="6">
        <v>0</v>
      </c>
      <c r="N106" s="5">
        <v>1711.258</v>
      </c>
      <c r="O106" s="6">
        <v>0</v>
      </c>
      <c r="P106" s="5">
        <v>8255.6290000000008</v>
      </c>
      <c r="Q106" s="7">
        <v>0</v>
      </c>
      <c r="R106" s="5">
        <v>7697.7479999999996</v>
      </c>
      <c r="S106" s="7">
        <v>0</v>
      </c>
      <c r="T106" s="9">
        <v>152</v>
      </c>
      <c r="U106" s="9">
        <v>153</v>
      </c>
      <c r="V106" s="9">
        <v>140</v>
      </c>
      <c r="W106" s="9">
        <v>140</v>
      </c>
      <c r="X106" s="9">
        <v>140</v>
      </c>
      <c r="Y106" s="9">
        <v>140</v>
      </c>
      <c r="Z106" s="9" t="s">
        <v>32</v>
      </c>
      <c r="AA106" s="9">
        <v>9</v>
      </c>
      <c r="AB106" s="9">
        <v>9</v>
      </c>
      <c r="AC106" s="9">
        <v>9</v>
      </c>
      <c r="AD106" s="9">
        <v>9</v>
      </c>
      <c r="AE106" s="9">
        <v>9</v>
      </c>
      <c r="AF106" s="9">
        <v>9</v>
      </c>
      <c r="AJ106" s="85">
        <f>VLOOKUP($C106,Hoja3!$C$5:$U$202,18,FALSE)</f>
        <v>18.32083244351363</v>
      </c>
      <c r="AK106" s="94">
        <f t="shared" si="12"/>
        <v>1512.49995624812</v>
      </c>
      <c r="AL106" s="92">
        <f t="shared" si="13"/>
        <v>0</v>
      </c>
      <c r="AM106">
        <v>564811321.38461494</v>
      </c>
      <c r="AN106">
        <f t="shared" si="14"/>
        <v>564.81132138461498</v>
      </c>
      <c r="AO106" s="85">
        <f t="shared" si="15"/>
        <v>6.8415298384243641</v>
      </c>
      <c r="AP106" s="92">
        <f t="shared" si="16"/>
        <v>0</v>
      </c>
      <c r="AQ106" s="85">
        <f>VLOOKUP($C106,Hoja3!$C$5:$W$202,21,FALSE)</f>
        <v>4.0054633371306512</v>
      </c>
      <c r="AR106" s="94">
        <f t="shared" si="17"/>
        <v>330.67619284452587</v>
      </c>
      <c r="AS106" s="92">
        <f t="shared" si="18"/>
        <v>0</v>
      </c>
      <c r="AT106" s="85">
        <f>VLOOKUP($C106,Hoja3!$C$5:$AB$202,26,FALSE)</f>
        <v>14.315369106382979</v>
      </c>
      <c r="AU106" s="94">
        <f t="shared" si="19"/>
        <v>1181.8237634035943</v>
      </c>
      <c r="AV106" s="92">
        <f t="shared" si="20"/>
        <v>0</v>
      </c>
      <c r="AX106" s="86">
        <f t="shared" si="21"/>
        <v>2077.3112776327353</v>
      </c>
      <c r="AY106" s="92">
        <f t="shared" si="22"/>
        <v>0</v>
      </c>
    </row>
    <row r="107" spans="1:51" x14ac:dyDescent="0.25">
      <c r="A107">
        <v>103</v>
      </c>
      <c r="B107" t="s">
        <v>35</v>
      </c>
      <c r="C107" t="s">
        <v>232</v>
      </c>
      <c r="D107" t="s">
        <v>797</v>
      </c>
      <c r="E107">
        <v>250</v>
      </c>
      <c r="F107" t="s">
        <v>564</v>
      </c>
      <c r="G107" s="5">
        <v>526900</v>
      </c>
      <c r="H107" s="5">
        <v>0</v>
      </c>
      <c r="I107" s="6">
        <v>0</v>
      </c>
      <c r="J107" s="5">
        <v>0.82</v>
      </c>
      <c r="K107" s="7">
        <v>0</v>
      </c>
      <c r="L107" s="5">
        <v>150187.20000000001</v>
      </c>
      <c r="M107" s="6">
        <v>0</v>
      </c>
      <c r="N107" s="5">
        <v>22293.32</v>
      </c>
      <c r="O107" s="6">
        <v>0</v>
      </c>
      <c r="P107" s="5">
        <v>208765</v>
      </c>
      <c r="Q107" s="7">
        <v>0</v>
      </c>
      <c r="R107" s="5">
        <v>201050.3</v>
      </c>
      <c r="S107" s="7">
        <v>0</v>
      </c>
      <c r="T107" s="9">
        <v>153</v>
      </c>
      <c r="U107" s="9">
        <v>154</v>
      </c>
      <c r="V107" s="9">
        <v>141</v>
      </c>
      <c r="W107" s="9">
        <v>141</v>
      </c>
      <c r="X107" s="9">
        <v>141</v>
      </c>
      <c r="Y107" s="9">
        <v>141</v>
      </c>
      <c r="Z107" s="9" t="s">
        <v>32</v>
      </c>
      <c r="AA107" s="9">
        <v>10</v>
      </c>
      <c r="AB107" s="9">
        <v>10</v>
      </c>
      <c r="AC107" s="9">
        <v>10</v>
      </c>
      <c r="AD107" s="9">
        <v>10</v>
      </c>
      <c r="AE107" s="9">
        <v>10</v>
      </c>
      <c r="AF107" s="9">
        <v>10</v>
      </c>
      <c r="AJ107" s="85">
        <f>VLOOKUP($C107,Hoja3!$C$5:$U$202,18,FALSE)</f>
        <v>2.8289999999999997</v>
      </c>
      <c r="AK107" s="94">
        <f t="shared" si="12"/>
        <v>5905.9618499999997</v>
      </c>
      <c r="AL107" s="92">
        <f t="shared" si="13"/>
        <v>0</v>
      </c>
      <c r="AM107" t="s">
        <v>478</v>
      </c>
      <c r="AN107">
        <f t="shared" si="14"/>
        <v>0</v>
      </c>
      <c r="AO107" s="88">
        <f t="shared" si="15"/>
        <v>0</v>
      </c>
      <c r="AP107" s="92" t="str">
        <f t="shared" si="16"/>
        <v/>
      </c>
      <c r="AQ107" s="85">
        <f>VLOOKUP($C107,Hoja3!$C$5:$W$202,21,FALSE)</f>
        <v>1.1990000000000001</v>
      </c>
      <c r="AR107" s="94">
        <f t="shared" si="17"/>
        <v>2503.0923500000004</v>
      </c>
      <c r="AS107" s="92">
        <f t="shared" si="18"/>
        <v>0</v>
      </c>
      <c r="AT107" s="85">
        <f>VLOOKUP($C107,Hoja3!$C$5:$AB$202,26,FALSE)</f>
        <v>1.63</v>
      </c>
      <c r="AU107" s="94">
        <f t="shared" si="19"/>
        <v>3402.8694999999993</v>
      </c>
      <c r="AV107" s="92">
        <f t="shared" si="20"/>
        <v>0</v>
      </c>
      <c r="AX107" s="86">
        <f t="shared" si="21"/>
        <v>5905.9618499999997</v>
      </c>
      <c r="AY107" s="92">
        <f t="shared" si="22"/>
        <v>0</v>
      </c>
    </row>
    <row r="108" spans="1:51" x14ac:dyDescent="0.25">
      <c r="A108">
        <v>106</v>
      </c>
      <c r="B108" t="s">
        <v>38</v>
      </c>
      <c r="C108" t="s">
        <v>246</v>
      </c>
      <c r="D108" t="s">
        <v>798</v>
      </c>
      <c r="E108">
        <v>250</v>
      </c>
      <c r="F108" t="s">
        <v>622</v>
      </c>
      <c r="G108" s="5">
        <v>2427.6</v>
      </c>
      <c r="H108" s="5">
        <v>12</v>
      </c>
      <c r="I108" s="6">
        <v>4.93</v>
      </c>
      <c r="J108" s="5">
        <v>446.16</v>
      </c>
      <c r="K108" s="7">
        <v>18.38</v>
      </c>
      <c r="L108" s="5">
        <v>1329.3009999999999</v>
      </c>
      <c r="M108" s="6">
        <v>9.0299999999999994</v>
      </c>
      <c r="N108" s="5">
        <v>0</v>
      </c>
      <c r="O108" s="6">
        <v>0</v>
      </c>
      <c r="P108" s="5">
        <v>1211.325</v>
      </c>
      <c r="Q108" s="7">
        <v>36.83</v>
      </c>
      <c r="R108" s="5">
        <v>1179.1949999999999</v>
      </c>
      <c r="S108" s="7">
        <v>37.840000000000003</v>
      </c>
      <c r="T108" s="9">
        <v>17</v>
      </c>
      <c r="U108" s="9">
        <v>11</v>
      </c>
      <c r="V108" s="9">
        <v>3</v>
      </c>
      <c r="W108" s="9">
        <v>48</v>
      </c>
      <c r="X108" s="9">
        <v>1</v>
      </c>
      <c r="Y108" s="9">
        <v>1</v>
      </c>
      <c r="Z108" s="9" t="s">
        <v>39</v>
      </c>
      <c r="AA108" s="9">
        <v>8</v>
      </c>
      <c r="AB108" s="9">
        <v>9</v>
      </c>
      <c r="AC108" s="9">
        <v>1</v>
      </c>
      <c r="AD108" s="9">
        <v>18</v>
      </c>
      <c r="AE108" s="9">
        <v>1</v>
      </c>
      <c r="AF108" s="9">
        <v>1</v>
      </c>
      <c r="AJ108" s="85">
        <f>VLOOKUP($C108,Hoja3!$C$5:$U$202,18,FALSE)</f>
        <v>7.0943576158940402</v>
      </c>
      <c r="AK108" s="94">
        <f t="shared" si="12"/>
        <v>85.935727390728474</v>
      </c>
      <c r="AL108" s="92">
        <f t="shared" si="13"/>
        <v>13.963924393679674</v>
      </c>
      <c r="AM108">
        <v>24549395.5666667</v>
      </c>
      <c r="AN108">
        <f t="shared" si="14"/>
        <v>24.5493955666667</v>
      </c>
      <c r="AO108" s="88">
        <f t="shared" si="15"/>
        <v>2.0266563941689224</v>
      </c>
      <c r="AP108" s="92">
        <f t="shared" si="16"/>
        <v>48.881040542984543</v>
      </c>
      <c r="AQ108" s="85">
        <f>VLOOKUP($C108,Hoja3!$C$5:$W$202,21,FALSE)</f>
        <v>4.048</v>
      </c>
      <c r="AR108" s="94">
        <f t="shared" si="17"/>
        <v>49.034436000000007</v>
      </c>
      <c r="AS108" s="92">
        <f t="shared" si="18"/>
        <v>24.472597176400679</v>
      </c>
      <c r="AT108" s="85">
        <f>VLOOKUP($C108,Hoja3!$C$5:$AB$202,26,FALSE)</f>
        <v>3.0463576158940402</v>
      </c>
      <c r="AU108" s="94">
        <f t="shared" si="19"/>
        <v>36.901291390728481</v>
      </c>
      <c r="AV108" s="92">
        <f t="shared" si="20"/>
        <v>32.519187128001228</v>
      </c>
      <c r="AX108" s="86">
        <f t="shared" si="21"/>
        <v>110.48512295739519</v>
      </c>
      <c r="AY108" s="92">
        <f t="shared" si="22"/>
        <v>10.861190790933355</v>
      </c>
    </row>
    <row r="109" spans="1:51" x14ac:dyDescent="0.25">
      <c r="A109">
        <v>130</v>
      </c>
      <c r="B109" t="s">
        <v>45</v>
      </c>
      <c r="C109" t="s">
        <v>286</v>
      </c>
      <c r="D109" t="s">
        <v>799</v>
      </c>
      <c r="E109">
        <v>250</v>
      </c>
      <c r="F109" t="s">
        <v>628</v>
      </c>
      <c r="G109" s="5">
        <v>1251</v>
      </c>
      <c r="H109" s="5">
        <v>5.9</v>
      </c>
      <c r="I109" s="6">
        <v>4.72</v>
      </c>
      <c r="J109" s="5">
        <v>291.20999999999998</v>
      </c>
      <c r="K109" s="7">
        <v>23.28</v>
      </c>
      <c r="L109" s="5">
        <v>0</v>
      </c>
      <c r="M109" s="6">
        <v>0</v>
      </c>
      <c r="N109" s="5">
        <v>0</v>
      </c>
      <c r="O109" s="6">
        <v>0</v>
      </c>
      <c r="P109" s="5">
        <v>1401</v>
      </c>
      <c r="Q109" s="7">
        <v>20.79</v>
      </c>
      <c r="R109" s="5">
        <v>1302.5</v>
      </c>
      <c r="S109" s="7">
        <v>22.36</v>
      </c>
      <c r="T109" s="9">
        <v>20</v>
      </c>
      <c r="U109" s="9">
        <v>9</v>
      </c>
      <c r="V109" s="9">
        <v>53</v>
      </c>
      <c r="W109" s="9">
        <v>57</v>
      </c>
      <c r="X109" s="9">
        <v>5</v>
      </c>
      <c r="Y109" s="9">
        <v>3</v>
      </c>
      <c r="Z109" s="9" t="s">
        <v>39</v>
      </c>
      <c r="AA109" s="9">
        <v>10</v>
      </c>
      <c r="AB109" s="9">
        <v>7</v>
      </c>
      <c r="AC109" s="9">
        <v>22</v>
      </c>
      <c r="AD109" s="9">
        <v>23</v>
      </c>
      <c r="AE109" s="9">
        <v>4</v>
      </c>
      <c r="AF109" s="9">
        <v>2</v>
      </c>
      <c r="AJ109" s="85">
        <f>VLOOKUP($C109,Hoja3!$C$5:$U$202,18,FALSE)</f>
        <v>5.7590000000000003</v>
      </c>
      <c r="AK109" s="94">
        <f t="shared" si="12"/>
        <v>80.683590000000009</v>
      </c>
      <c r="AL109" s="92">
        <f t="shared" si="13"/>
        <v>7.3125154693785932</v>
      </c>
      <c r="AM109">
        <v>0</v>
      </c>
      <c r="AN109">
        <f t="shared" si="14"/>
        <v>0</v>
      </c>
      <c r="AO109" s="85">
        <f t="shared" si="15"/>
        <v>0</v>
      </c>
      <c r="AP109" s="92" t="str">
        <f t="shared" si="16"/>
        <v/>
      </c>
      <c r="AQ109" s="85">
        <f>VLOOKUP($C109,Hoja3!$C$5:$W$202,21,FALSE)</f>
        <v>3.7589999999999999</v>
      </c>
      <c r="AR109" s="94">
        <f t="shared" si="17"/>
        <v>52.663589999999992</v>
      </c>
      <c r="AS109" s="92">
        <f t="shared" si="18"/>
        <v>11.203186110175931</v>
      </c>
      <c r="AT109" s="85">
        <f>VLOOKUP($C109,Hoja3!$C$5:$AB$202,26,FALSE)</f>
        <v>2</v>
      </c>
      <c r="AU109" s="94">
        <f t="shared" si="19"/>
        <v>28.02</v>
      </c>
      <c r="AV109" s="92">
        <f t="shared" si="20"/>
        <v>21.056388294075663</v>
      </c>
      <c r="AX109" s="86">
        <f t="shared" si="21"/>
        <v>80.683589999999995</v>
      </c>
      <c r="AY109" s="92">
        <f t="shared" si="22"/>
        <v>7.3125154693785941</v>
      </c>
    </row>
    <row r="110" spans="1:51" x14ac:dyDescent="0.25">
      <c r="A110">
        <v>141</v>
      </c>
      <c r="B110" t="s">
        <v>45</v>
      </c>
      <c r="C110" t="s">
        <v>252</v>
      </c>
      <c r="D110" t="s">
        <v>800</v>
      </c>
      <c r="E110">
        <v>250</v>
      </c>
      <c r="F110" t="s">
        <v>645</v>
      </c>
      <c r="G110" s="5">
        <v>18844</v>
      </c>
      <c r="H110" s="5">
        <v>69.5</v>
      </c>
      <c r="I110" s="6">
        <v>3.69</v>
      </c>
      <c r="J110" s="5">
        <v>2729.56</v>
      </c>
      <c r="K110" s="7">
        <v>14.49</v>
      </c>
      <c r="L110" s="5">
        <v>18594.02</v>
      </c>
      <c r="M110" s="6">
        <v>3.74</v>
      </c>
      <c r="N110" s="5">
        <v>2776.7330000000002</v>
      </c>
      <c r="O110" s="6">
        <v>25.03</v>
      </c>
      <c r="P110" s="5">
        <v>15400.32</v>
      </c>
      <c r="Q110" s="7">
        <v>17.72</v>
      </c>
      <c r="R110" s="5">
        <v>14797.78</v>
      </c>
      <c r="S110" s="7">
        <v>18.45</v>
      </c>
      <c r="T110" s="9">
        <v>24</v>
      </c>
      <c r="U110" s="9">
        <v>22</v>
      </c>
      <c r="V110" s="9">
        <v>9</v>
      </c>
      <c r="W110" s="9">
        <v>9</v>
      </c>
      <c r="X110" s="9">
        <v>8</v>
      </c>
      <c r="Y110" s="9">
        <v>5</v>
      </c>
      <c r="Z110" s="9" t="s">
        <v>39</v>
      </c>
      <c r="AA110" s="9">
        <v>13</v>
      </c>
      <c r="AB110" s="9">
        <v>13</v>
      </c>
      <c r="AC110" s="9">
        <v>2</v>
      </c>
      <c r="AD110" s="9">
        <v>2</v>
      </c>
      <c r="AE110" s="9">
        <v>5</v>
      </c>
      <c r="AF110" s="9">
        <v>3</v>
      </c>
      <c r="AJ110" s="85">
        <f>VLOOKUP($C110,Hoja3!$C$5:$U$202,18,FALSE)</f>
        <v>4.3900000000000006</v>
      </c>
      <c r="AK110" s="94">
        <f t="shared" si="12"/>
        <v>676.07404800000006</v>
      </c>
      <c r="AL110" s="92">
        <f t="shared" si="13"/>
        <v>10.279939040050239</v>
      </c>
      <c r="AM110">
        <v>607434547.799371</v>
      </c>
      <c r="AN110">
        <f t="shared" si="14"/>
        <v>607.43454779937099</v>
      </c>
      <c r="AO110" s="85">
        <f t="shared" si="15"/>
        <v>3.9442982210718416</v>
      </c>
      <c r="AP110" s="92">
        <f t="shared" si="16"/>
        <v>11.441561934826778</v>
      </c>
      <c r="AQ110" s="85">
        <f>VLOOKUP($C110,Hoja3!$C$5:$W$202,21,FALSE)</f>
        <v>3.45</v>
      </c>
      <c r="AR110" s="94">
        <f t="shared" si="17"/>
        <v>531.31104000000005</v>
      </c>
      <c r="AS110" s="92">
        <f t="shared" si="18"/>
        <v>13.080849966904506</v>
      </c>
      <c r="AT110" s="85">
        <f>VLOOKUP($C110,Hoja3!$C$5:$AB$202,26,FALSE)</f>
        <v>0.94</v>
      </c>
      <c r="AU110" s="94">
        <f t="shared" si="19"/>
        <v>144.76300799999999</v>
      </c>
      <c r="AV110" s="92">
        <f t="shared" si="20"/>
        <v>48.009502538106979</v>
      </c>
      <c r="AX110" s="86">
        <f t="shared" si="21"/>
        <v>1283.5085957993711</v>
      </c>
      <c r="AY110" s="92">
        <f t="shared" si="22"/>
        <v>5.4148449202021354</v>
      </c>
    </row>
    <row r="111" spans="1:51" x14ac:dyDescent="0.25">
      <c r="A111">
        <v>118</v>
      </c>
      <c r="B111" t="s">
        <v>38</v>
      </c>
      <c r="C111" t="s">
        <v>262</v>
      </c>
      <c r="D111" t="s">
        <v>801</v>
      </c>
      <c r="E111">
        <v>250</v>
      </c>
      <c r="F111" t="s">
        <v>646</v>
      </c>
      <c r="G111" s="5">
        <v>28963</v>
      </c>
      <c r="H111" s="5">
        <v>59</v>
      </c>
      <c r="I111" s="6">
        <v>2.04</v>
      </c>
      <c r="J111" s="5">
        <v>2254.7800000000002</v>
      </c>
      <c r="K111" s="7">
        <v>7.79</v>
      </c>
      <c r="L111" s="5">
        <v>16775.93</v>
      </c>
      <c r="M111" s="6">
        <v>3.52</v>
      </c>
      <c r="N111" s="5">
        <v>2368.0360000000001</v>
      </c>
      <c r="O111" s="6">
        <v>24.92</v>
      </c>
      <c r="P111" s="5">
        <v>14252.03</v>
      </c>
      <c r="Q111" s="7">
        <v>15.82</v>
      </c>
      <c r="R111" s="5">
        <v>13574.02</v>
      </c>
      <c r="S111" s="7">
        <v>16.61</v>
      </c>
      <c r="T111" s="9">
        <v>31</v>
      </c>
      <c r="U111" s="9">
        <v>29</v>
      </c>
      <c r="V111" s="9">
        <v>11</v>
      </c>
      <c r="W111" s="9">
        <v>10</v>
      </c>
      <c r="X111" s="9">
        <v>10</v>
      </c>
      <c r="Y111" s="9">
        <v>7</v>
      </c>
      <c r="Z111" s="9" t="s">
        <v>39</v>
      </c>
      <c r="AA111" s="9">
        <v>17</v>
      </c>
      <c r="AB111" s="9">
        <v>18</v>
      </c>
      <c r="AC111" s="9">
        <v>3</v>
      </c>
      <c r="AD111" s="9">
        <v>3</v>
      </c>
      <c r="AE111" s="9">
        <v>6</v>
      </c>
      <c r="AF111" s="9">
        <v>4</v>
      </c>
      <c r="AJ111" s="85">
        <f>VLOOKUP($C111,Hoja3!$C$5:$U$202,18,FALSE)</f>
        <v>4.4239999999999995</v>
      </c>
      <c r="AK111" s="94">
        <f t="shared" si="12"/>
        <v>630.50980719999995</v>
      </c>
      <c r="AL111" s="92">
        <f t="shared" si="13"/>
        <v>9.3575071039751467</v>
      </c>
      <c r="AM111">
        <v>862996548.87344301</v>
      </c>
      <c r="AN111">
        <f t="shared" si="14"/>
        <v>862.99654887344298</v>
      </c>
      <c r="AO111" s="85">
        <f t="shared" si="15"/>
        <v>6.0552535243992818</v>
      </c>
      <c r="AP111" s="92">
        <f t="shared" si="16"/>
        <v>6.8366437938852362</v>
      </c>
      <c r="AQ111" s="85">
        <f>VLOOKUP($C111,Hoja3!$C$5:$W$202,21,FALSE)</f>
        <v>2.8149999999999999</v>
      </c>
      <c r="AR111" s="94">
        <f t="shared" si="17"/>
        <v>401.19464449999998</v>
      </c>
      <c r="AS111" s="92">
        <f t="shared" si="18"/>
        <v>14.706078660030569</v>
      </c>
      <c r="AT111" s="85">
        <f>VLOOKUP($C111,Hoja3!$C$5:$AB$202,26,FALSE)</f>
        <v>1.609</v>
      </c>
      <c r="AU111" s="94">
        <f t="shared" si="19"/>
        <v>229.3151627</v>
      </c>
      <c r="AV111" s="92">
        <f t="shared" si="20"/>
        <v>25.728782739581135</v>
      </c>
      <c r="AX111" s="86">
        <f t="shared" si="21"/>
        <v>1493.5063560734429</v>
      </c>
      <c r="AY111" s="92">
        <f t="shared" si="22"/>
        <v>3.9504351461292799</v>
      </c>
    </row>
    <row r="112" spans="1:51" x14ac:dyDescent="0.25">
      <c r="A112">
        <v>113</v>
      </c>
      <c r="B112" t="s">
        <v>38</v>
      </c>
      <c r="C112" t="s">
        <v>248</v>
      </c>
      <c r="D112" t="s">
        <v>802</v>
      </c>
      <c r="E112">
        <v>250</v>
      </c>
      <c r="F112" t="s">
        <v>635</v>
      </c>
      <c r="G112" s="5">
        <v>356.12</v>
      </c>
      <c r="H112" s="5">
        <v>1.3</v>
      </c>
      <c r="I112" s="6">
        <v>3.74</v>
      </c>
      <c r="J112" s="5">
        <v>59.96</v>
      </c>
      <c r="K112" s="7">
        <v>16.84</v>
      </c>
      <c r="L112" s="5">
        <v>573.49710000000005</v>
      </c>
      <c r="M112" s="6">
        <v>2.27</v>
      </c>
      <c r="N112" s="5">
        <v>80.925929999999994</v>
      </c>
      <c r="O112" s="6">
        <v>16.059999999999999</v>
      </c>
      <c r="P112" s="5">
        <v>466.3897</v>
      </c>
      <c r="Q112" s="7">
        <v>12.86</v>
      </c>
      <c r="R112" s="5">
        <v>454.14150000000001</v>
      </c>
      <c r="S112" s="7">
        <v>13.2</v>
      </c>
      <c r="T112" s="9">
        <v>22</v>
      </c>
      <c r="U112" s="9">
        <v>15</v>
      </c>
      <c r="V112" s="9">
        <v>16</v>
      </c>
      <c r="W112" s="9">
        <v>11</v>
      </c>
      <c r="X112" s="9">
        <v>15</v>
      </c>
      <c r="Y112" s="9">
        <v>12</v>
      </c>
      <c r="Z112" s="9" t="s">
        <v>39</v>
      </c>
      <c r="AA112" s="9">
        <v>11</v>
      </c>
      <c r="AB112" s="9">
        <v>11</v>
      </c>
      <c r="AC112" s="9">
        <v>7</v>
      </c>
      <c r="AD112" s="9">
        <v>4</v>
      </c>
      <c r="AE112" s="9">
        <v>8</v>
      </c>
      <c r="AF112" s="9">
        <v>5</v>
      </c>
      <c r="AJ112" s="85">
        <f>VLOOKUP($C112,Hoja3!$C$5:$U$202,18,FALSE)</f>
        <v>7.9929999999999994</v>
      </c>
      <c r="AK112" s="94">
        <f t="shared" si="12"/>
        <v>37.278528721000001</v>
      </c>
      <c r="AL112" s="92">
        <f t="shared" si="13"/>
        <v>3.4872620905440264</v>
      </c>
      <c r="AM112">
        <v>22951910.4066667</v>
      </c>
      <c r="AN112">
        <f t="shared" si="14"/>
        <v>22.951910406666698</v>
      </c>
      <c r="AO112" s="85">
        <f t="shared" si="15"/>
        <v>4.9211872403414354</v>
      </c>
      <c r="AP112" s="92">
        <f t="shared" si="16"/>
        <v>5.6640165326821643</v>
      </c>
      <c r="AQ112" s="85">
        <f>VLOOKUP($C112,Hoja3!$C$5:$W$202,21,FALSE)</f>
        <v>4.1929999999999996</v>
      </c>
      <c r="AR112" s="94">
        <f t="shared" si="17"/>
        <v>19.555720121</v>
      </c>
      <c r="AS112" s="92">
        <f t="shared" si="18"/>
        <v>6.647671330722253</v>
      </c>
      <c r="AT112" s="85">
        <f>VLOOKUP($C112,Hoja3!$C$5:$AB$202,26,FALSE)</f>
        <v>3.8</v>
      </c>
      <c r="AU112" s="94">
        <f t="shared" si="19"/>
        <v>17.722808599999997</v>
      </c>
      <c r="AV112" s="92">
        <f t="shared" si="20"/>
        <v>7.3351804972943189</v>
      </c>
      <c r="AX112" s="86">
        <f t="shared" si="21"/>
        <v>60.230439127666699</v>
      </c>
      <c r="AY112" s="92">
        <f t="shared" si="22"/>
        <v>2.1583770910991884</v>
      </c>
    </row>
    <row r="113" spans="1:51" x14ac:dyDescent="0.25">
      <c r="A113">
        <v>123</v>
      </c>
      <c r="B113" t="s">
        <v>38</v>
      </c>
      <c r="C113" t="s">
        <v>254</v>
      </c>
      <c r="D113" t="s">
        <v>803</v>
      </c>
      <c r="E113">
        <v>250</v>
      </c>
      <c r="F113" t="e">
        <v>#N/A</v>
      </c>
      <c r="G113" s="5">
        <v>1046.51</v>
      </c>
      <c r="H113" s="5">
        <v>1.5</v>
      </c>
      <c r="I113" s="6">
        <v>1.45</v>
      </c>
      <c r="J113" s="5">
        <v>79.819999999999993</v>
      </c>
      <c r="K113" s="7">
        <v>7.63</v>
      </c>
      <c r="L113" s="5">
        <v>913.50199999999995</v>
      </c>
      <c r="M113" s="6">
        <v>1.64</v>
      </c>
      <c r="N113" s="5">
        <v>0</v>
      </c>
      <c r="O113" s="6">
        <v>0</v>
      </c>
      <c r="P113" s="5">
        <v>704.77639999999997</v>
      </c>
      <c r="Q113" s="7">
        <v>11.33</v>
      </c>
      <c r="R113" s="5">
        <v>691.30899999999997</v>
      </c>
      <c r="S113" s="7">
        <v>11.55</v>
      </c>
      <c r="T113" s="9">
        <v>37</v>
      </c>
      <c r="U113" s="9">
        <v>30</v>
      </c>
      <c r="V113" s="9">
        <v>17</v>
      </c>
      <c r="W113" s="9">
        <v>52</v>
      </c>
      <c r="X113" s="9">
        <v>17</v>
      </c>
      <c r="Y113" s="9">
        <v>14</v>
      </c>
      <c r="Z113" s="9" t="s">
        <v>39</v>
      </c>
      <c r="AA113" s="9">
        <v>20</v>
      </c>
      <c r="AB113" s="9">
        <v>19</v>
      </c>
      <c r="AC113" s="9">
        <v>8</v>
      </c>
      <c r="AD113" s="9">
        <v>20</v>
      </c>
      <c r="AE113" s="9">
        <v>9</v>
      </c>
      <c r="AF113" s="9">
        <v>6</v>
      </c>
      <c r="AJ113" s="85" t="e">
        <f>VLOOKUP($C113,Hoja3!$C$5:$U$202,18,FALSE)</f>
        <v>#N/A</v>
      </c>
      <c r="AK113" s="94">
        <f t="shared" si="12"/>
        <v>0</v>
      </c>
      <c r="AL113" s="92" t="str">
        <f t="shared" si="13"/>
        <v/>
      </c>
      <c r="AM113" t="s">
        <v>478</v>
      </c>
      <c r="AN113">
        <f t="shared" si="14"/>
        <v>0</v>
      </c>
      <c r="AO113" s="85">
        <f t="shared" si="15"/>
        <v>0</v>
      </c>
      <c r="AP113" s="92" t="str">
        <f t="shared" si="16"/>
        <v/>
      </c>
      <c r="AQ113" s="85" t="e">
        <f>VLOOKUP($C113,Hoja3!$C$5:$W$202,21,FALSE)</f>
        <v>#N/A</v>
      </c>
      <c r="AR113" s="94">
        <f t="shared" si="17"/>
        <v>0</v>
      </c>
      <c r="AS113" s="92" t="str">
        <f t="shared" si="18"/>
        <v/>
      </c>
      <c r="AT113" s="85" t="e">
        <f>VLOOKUP($C113,Hoja3!$C$5:$AB$202,26,FALSE)</f>
        <v>#N/A</v>
      </c>
      <c r="AU113" s="94">
        <f t="shared" si="19"/>
        <v>0</v>
      </c>
      <c r="AV113" s="92" t="str">
        <f t="shared" si="20"/>
        <v/>
      </c>
      <c r="AX113" s="86">
        <f t="shared" si="21"/>
        <v>0</v>
      </c>
      <c r="AY113" s="92" t="str">
        <f t="shared" si="22"/>
        <v/>
      </c>
    </row>
    <row r="114" spans="1:51" x14ac:dyDescent="0.25">
      <c r="A114">
        <v>115</v>
      </c>
      <c r="B114" t="s">
        <v>38</v>
      </c>
      <c r="C114" t="s">
        <v>250</v>
      </c>
      <c r="D114" t="s">
        <v>804</v>
      </c>
      <c r="E114">
        <v>250</v>
      </c>
      <c r="F114" t="s">
        <v>639</v>
      </c>
      <c r="G114" s="5">
        <v>1228.83</v>
      </c>
      <c r="H114" s="5">
        <v>1.4</v>
      </c>
      <c r="I114" s="6">
        <v>1.1499999999999999</v>
      </c>
      <c r="J114" s="5">
        <v>80.650000000000006</v>
      </c>
      <c r="K114" s="7">
        <v>6.57</v>
      </c>
      <c r="L114" s="5">
        <v>996.32090000000005</v>
      </c>
      <c r="M114" s="6">
        <v>1.41</v>
      </c>
      <c r="N114" s="5">
        <v>0</v>
      </c>
      <c r="O114" s="6">
        <v>0</v>
      </c>
      <c r="P114" s="5">
        <v>773.27089999999998</v>
      </c>
      <c r="Q114" s="7">
        <v>10.43</v>
      </c>
      <c r="R114" s="5">
        <v>726.93679999999995</v>
      </c>
      <c r="S114" s="7">
        <v>11.09</v>
      </c>
      <c r="T114" s="9">
        <v>39</v>
      </c>
      <c r="U114" s="9">
        <v>33</v>
      </c>
      <c r="V114" s="9">
        <v>19</v>
      </c>
      <c r="W114" s="9">
        <v>53</v>
      </c>
      <c r="X114" s="9">
        <v>19</v>
      </c>
      <c r="Y114" s="9">
        <v>15</v>
      </c>
      <c r="Z114" s="9" t="s">
        <v>39</v>
      </c>
      <c r="AA114" s="9">
        <v>21</v>
      </c>
      <c r="AB114" s="9">
        <v>20</v>
      </c>
      <c r="AC114" s="9">
        <v>9</v>
      </c>
      <c r="AD114" s="9">
        <v>21</v>
      </c>
      <c r="AE114" s="9">
        <v>10</v>
      </c>
      <c r="AF114" s="9">
        <v>7</v>
      </c>
      <c r="AJ114" s="85">
        <f>VLOOKUP($C114,Hoja3!$C$5:$U$202,18,FALSE)</f>
        <v>4.2743146509341194</v>
      </c>
      <c r="AK114" s="94">
        <f t="shared" si="12"/>
        <v>33.052031370110122</v>
      </c>
      <c r="AL114" s="92">
        <f t="shared" si="13"/>
        <v>4.2357457074969957</v>
      </c>
      <c r="AM114">
        <v>27011391.702443101</v>
      </c>
      <c r="AN114">
        <f t="shared" si="14"/>
        <v>27.011391702443099</v>
      </c>
      <c r="AO114" s="85">
        <f t="shared" si="15"/>
        <v>3.4931343856911075</v>
      </c>
      <c r="AP114" s="92">
        <f t="shared" si="16"/>
        <v>5.1829984009056966</v>
      </c>
      <c r="AQ114" s="85">
        <f>VLOOKUP($C114,Hoja3!$C$5:$W$202,21,FALSE)</f>
        <v>2.6339999999999999</v>
      </c>
      <c r="AR114" s="94">
        <f t="shared" si="17"/>
        <v>20.367955505999998</v>
      </c>
      <c r="AS114" s="92">
        <f t="shared" si="18"/>
        <v>6.8735421166232786</v>
      </c>
      <c r="AT114" s="85">
        <f>VLOOKUP($C114,Hoja3!$C$5:$AB$202,26,FALSE)</f>
        <v>1.6403146509341198</v>
      </c>
      <c r="AU114" s="94">
        <f t="shared" si="19"/>
        <v>12.684075864110126</v>
      </c>
      <c r="AV114" s="92">
        <f t="shared" si="20"/>
        <v>11.03746157779875</v>
      </c>
      <c r="AX114" s="86">
        <f t="shared" si="21"/>
        <v>60.063423072553221</v>
      </c>
      <c r="AY114" s="92">
        <f t="shared" si="22"/>
        <v>2.3308694849257576</v>
      </c>
    </row>
    <row r="115" spans="1:51" x14ac:dyDescent="0.25">
      <c r="A115">
        <v>142</v>
      </c>
      <c r="B115" t="s">
        <v>45</v>
      </c>
      <c r="C115" t="s">
        <v>282</v>
      </c>
      <c r="D115" t="s">
        <v>805</v>
      </c>
      <c r="E115">
        <v>250</v>
      </c>
      <c r="F115" t="s">
        <v>647</v>
      </c>
      <c r="G115" s="5">
        <v>1818298</v>
      </c>
      <c r="H115" s="5">
        <v>3472.1</v>
      </c>
      <c r="I115" s="6">
        <v>1.91</v>
      </c>
      <c r="J115" s="5">
        <v>102449.74</v>
      </c>
      <c r="K115" s="7">
        <v>5.63</v>
      </c>
      <c r="L115" s="5">
        <v>1049803</v>
      </c>
      <c r="M115" s="6">
        <v>3.31</v>
      </c>
      <c r="N115" s="5">
        <v>120639.9</v>
      </c>
      <c r="O115" s="6">
        <v>28.78</v>
      </c>
      <c r="P115" s="5">
        <v>1034804</v>
      </c>
      <c r="Q115" s="7">
        <v>9.9</v>
      </c>
      <c r="R115" s="5">
        <v>1020288</v>
      </c>
      <c r="S115" s="7">
        <v>10.039999999999999</v>
      </c>
      <c r="T115" s="9">
        <v>33</v>
      </c>
      <c r="U115" s="9">
        <v>34</v>
      </c>
      <c r="V115" s="9">
        <v>13</v>
      </c>
      <c r="W115" s="9">
        <v>8</v>
      </c>
      <c r="X115" s="9">
        <v>20</v>
      </c>
      <c r="Y115" s="9">
        <v>18</v>
      </c>
      <c r="Z115" s="9" t="s">
        <v>39</v>
      </c>
      <c r="AA115" s="9">
        <v>18</v>
      </c>
      <c r="AB115" s="9">
        <v>21</v>
      </c>
      <c r="AC115" s="9">
        <v>4</v>
      </c>
      <c r="AD115" s="9">
        <v>1</v>
      </c>
      <c r="AE115" s="9">
        <v>11</v>
      </c>
      <c r="AF115" s="9">
        <v>8</v>
      </c>
      <c r="AJ115" s="85">
        <f>VLOOKUP($C115,Hoja3!$C$5:$U$202,18,FALSE)</f>
        <v>7.7219999999999995</v>
      </c>
      <c r="AK115" s="94">
        <f t="shared" si="12"/>
        <v>79907.564880000005</v>
      </c>
      <c r="AL115" s="92">
        <f t="shared" si="13"/>
        <v>4.3451455506298737</v>
      </c>
      <c r="AM115">
        <v>59359999979.790604</v>
      </c>
      <c r="AN115">
        <f t="shared" si="14"/>
        <v>59359.999979790606</v>
      </c>
      <c r="AO115" s="85">
        <f t="shared" si="15"/>
        <v>5.7363520028711337</v>
      </c>
      <c r="AP115" s="92">
        <f t="shared" si="16"/>
        <v>5.8492250693768417</v>
      </c>
      <c r="AQ115" s="85">
        <f>VLOOKUP($C115,Hoja3!$C$5:$W$202,21,FALSE)</f>
        <v>2.7570000000000001</v>
      </c>
      <c r="AR115" s="94">
        <f t="shared" si="17"/>
        <v>28529.546279999999</v>
      </c>
      <c r="AS115" s="92">
        <f t="shared" si="18"/>
        <v>12.17019004061077</v>
      </c>
      <c r="AT115" s="85">
        <f>VLOOKUP($C115,Hoja3!$C$5:$AB$202,26,FALSE)</f>
        <v>4.9649999999999999</v>
      </c>
      <c r="AU115" s="94">
        <f t="shared" si="19"/>
        <v>51378.018599999996</v>
      </c>
      <c r="AV115" s="92">
        <f t="shared" si="20"/>
        <v>6.757948427384469</v>
      </c>
      <c r="AX115" s="86">
        <f t="shared" si="21"/>
        <v>139267.56485979061</v>
      </c>
      <c r="AY115" s="92">
        <f t="shared" si="22"/>
        <v>2.4931146053250668</v>
      </c>
    </row>
    <row r="116" spans="1:51" x14ac:dyDescent="0.25">
      <c r="A116">
        <v>122</v>
      </c>
      <c r="B116" t="s">
        <v>38</v>
      </c>
      <c r="C116" t="s">
        <v>272</v>
      </c>
      <c r="D116" t="s">
        <v>806</v>
      </c>
      <c r="E116">
        <v>250</v>
      </c>
      <c r="F116" t="e">
        <v>#N/A</v>
      </c>
      <c r="G116" s="5">
        <v>543.4</v>
      </c>
      <c r="H116" s="5">
        <v>1.5</v>
      </c>
      <c r="I116" s="6">
        <v>2.73</v>
      </c>
      <c r="J116" s="5">
        <v>73.290000000000006</v>
      </c>
      <c r="K116" s="7">
        <v>13.5</v>
      </c>
      <c r="L116" s="5">
        <v>1355.1420000000001</v>
      </c>
      <c r="M116" s="6">
        <v>1.1100000000000001</v>
      </c>
      <c r="N116" s="5">
        <v>191.78639999999999</v>
      </c>
      <c r="O116" s="6">
        <v>7.82</v>
      </c>
      <c r="P116" s="5">
        <v>1197.809</v>
      </c>
      <c r="Q116" s="7">
        <v>6.12</v>
      </c>
      <c r="R116" s="5">
        <v>1162.624</v>
      </c>
      <c r="S116" s="7">
        <v>6.3</v>
      </c>
      <c r="T116" s="9">
        <v>29</v>
      </c>
      <c r="U116" s="9">
        <v>24</v>
      </c>
      <c r="V116" s="9">
        <v>20</v>
      </c>
      <c r="W116" s="9">
        <v>16</v>
      </c>
      <c r="X116" s="9">
        <v>23</v>
      </c>
      <c r="Y116" s="9">
        <v>20</v>
      </c>
      <c r="Z116" s="9" t="s">
        <v>39</v>
      </c>
      <c r="AA116" s="9">
        <v>15</v>
      </c>
      <c r="AB116" s="9">
        <v>14</v>
      </c>
      <c r="AC116" s="9">
        <v>10</v>
      </c>
      <c r="AD116" s="9">
        <v>7</v>
      </c>
      <c r="AE116" s="9">
        <v>12</v>
      </c>
      <c r="AF116" s="9">
        <v>9</v>
      </c>
      <c r="AJ116" s="85" t="e">
        <f>VLOOKUP($C116,Hoja3!$C$5:$U$202,18,FALSE)</f>
        <v>#N/A</v>
      </c>
      <c r="AK116" s="94">
        <f t="shared" si="12"/>
        <v>0</v>
      </c>
      <c r="AL116" s="92" t="str">
        <f t="shared" si="13"/>
        <v/>
      </c>
      <c r="AM116" t="s">
        <v>478</v>
      </c>
      <c r="AN116">
        <f t="shared" si="14"/>
        <v>0</v>
      </c>
      <c r="AO116" s="85">
        <f t="shared" si="15"/>
        <v>0</v>
      </c>
      <c r="AP116" s="92" t="str">
        <f t="shared" si="16"/>
        <v/>
      </c>
      <c r="AQ116" s="85" t="e">
        <f>VLOOKUP($C116,Hoja3!$C$5:$W$202,21,FALSE)</f>
        <v>#N/A</v>
      </c>
      <c r="AR116" s="94">
        <f t="shared" si="17"/>
        <v>0</v>
      </c>
      <c r="AS116" s="92" t="str">
        <f t="shared" si="18"/>
        <v/>
      </c>
      <c r="AT116" s="85" t="e">
        <f>VLOOKUP($C116,Hoja3!$C$5:$AB$202,26,FALSE)</f>
        <v>#N/A</v>
      </c>
      <c r="AU116" s="94">
        <f t="shared" si="19"/>
        <v>0</v>
      </c>
      <c r="AV116" s="92" t="str">
        <f t="shared" si="20"/>
        <v/>
      </c>
      <c r="AX116" s="86">
        <f t="shared" si="21"/>
        <v>0</v>
      </c>
      <c r="AY116" s="92" t="str">
        <f t="shared" si="22"/>
        <v/>
      </c>
    </row>
    <row r="117" spans="1:51" x14ac:dyDescent="0.25">
      <c r="A117">
        <v>124</v>
      </c>
      <c r="B117" t="s">
        <v>38</v>
      </c>
      <c r="C117" t="s">
        <v>244</v>
      </c>
      <c r="D117" t="s">
        <v>807</v>
      </c>
      <c r="E117">
        <v>250</v>
      </c>
      <c r="F117" t="s">
        <v>655</v>
      </c>
      <c r="G117" s="5">
        <v>31370</v>
      </c>
      <c r="H117" s="5">
        <v>17</v>
      </c>
      <c r="I117" s="6">
        <v>0.54</v>
      </c>
      <c r="J117" s="5">
        <v>1011.19</v>
      </c>
      <c r="K117" s="7">
        <v>3.22</v>
      </c>
      <c r="L117" s="5">
        <v>0</v>
      </c>
      <c r="M117" s="6">
        <v>0</v>
      </c>
      <c r="N117" s="5">
        <v>0</v>
      </c>
      <c r="O117" s="6">
        <v>0</v>
      </c>
      <c r="P117" s="5">
        <v>20603.919999999998</v>
      </c>
      <c r="Q117" s="7">
        <v>4.91</v>
      </c>
      <c r="R117" s="5">
        <v>19254.689999999999</v>
      </c>
      <c r="S117" s="7">
        <v>5.25</v>
      </c>
      <c r="T117" s="9">
        <v>48</v>
      </c>
      <c r="U117" s="9">
        <v>40</v>
      </c>
      <c r="V117" s="9">
        <v>62</v>
      </c>
      <c r="W117" s="9">
        <v>66</v>
      </c>
      <c r="X117" s="9">
        <v>25</v>
      </c>
      <c r="Y117" s="9">
        <v>21</v>
      </c>
      <c r="Z117" s="9" t="s">
        <v>39</v>
      </c>
      <c r="AA117" s="9">
        <v>24</v>
      </c>
      <c r="AB117" s="9">
        <v>22</v>
      </c>
      <c r="AC117" s="9">
        <v>26</v>
      </c>
      <c r="AD117" s="9">
        <v>27</v>
      </c>
      <c r="AE117" s="9">
        <v>13</v>
      </c>
      <c r="AF117" s="9">
        <v>10</v>
      </c>
      <c r="AJ117" s="85">
        <f>VLOOKUP($C117,Hoja3!$C$5:$U$202,18,FALSE)</f>
        <v>8.9599641847313851</v>
      </c>
      <c r="AK117" s="94">
        <f t="shared" si="12"/>
        <v>1846.1038526507066</v>
      </c>
      <c r="AL117" s="92">
        <f t="shared" si="13"/>
        <v>0.92085827000419007</v>
      </c>
      <c r="AM117" t="s">
        <v>478</v>
      </c>
      <c r="AN117">
        <f t="shared" si="14"/>
        <v>0</v>
      </c>
      <c r="AO117" s="85">
        <f t="shared" si="15"/>
        <v>0</v>
      </c>
      <c r="AP117" s="92" t="str">
        <f t="shared" si="16"/>
        <v/>
      </c>
      <c r="AQ117" s="85">
        <f>VLOOKUP($C117,Hoja3!$C$5:$W$202,21,FALSE)</f>
        <v>3.3170000000000002</v>
      </c>
      <c r="AR117" s="94">
        <f t="shared" si="17"/>
        <v>683.43202640000004</v>
      </c>
      <c r="AS117" s="92">
        <f t="shared" si="18"/>
        <v>2.4874456190688106</v>
      </c>
      <c r="AT117" s="85">
        <f>VLOOKUP($C117,Hoja3!$C$5:$AB$202,26,FALSE)</f>
        <v>5.6429641847313849</v>
      </c>
      <c r="AU117" s="94">
        <f t="shared" si="19"/>
        <v>1162.6718262507065</v>
      </c>
      <c r="AV117" s="92">
        <f t="shared" si="20"/>
        <v>1.4621494746991741</v>
      </c>
      <c r="AX117" s="86">
        <f t="shared" si="21"/>
        <v>1846.1038526507066</v>
      </c>
      <c r="AY117" s="92">
        <f t="shared" si="22"/>
        <v>0.92085827000419018</v>
      </c>
    </row>
    <row r="118" spans="1:51" x14ac:dyDescent="0.25">
      <c r="A118">
        <v>114</v>
      </c>
      <c r="B118" t="s">
        <v>38</v>
      </c>
      <c r="C118" t="s">
        <v>260</v>
      </c>
      <c r="D118" t="s">
        <v>808</v>
      </c>
      <c r="E118">
        <v>250</v>
      </c>
      <c r="F118" t="s">
        <v>636</v>
      </c>
      <c r="G118" s="5">
        <v>72573</v>
      </c>
      <c r="H118" s="5">
        <v>60.5</v>
      </c>
      <c r="I118" s="6">
        <v>0.83</v>
      </c>
      <c r="J118" s="5">
        <v>2269.89</v>
      </c>
      <c r="K118" s="7">
        <v>3.13</v>
      </c>
      <c r="L118" s="5">
        <v>57846.79</v>
      </c>
      <c r="M118" s="6">
        <v>1.05</v>
      </c>
      <c r="N118" s="5">
        <v>3965.308</v>
      </c>
      <c r="O118" s="6">
        <v>15.26</v>
      </c>
      <c r="P118" s="5">
        <v>51766.38</v>
      </c>
      <c r="Q118" s="7">
        <v>4.38</v>
      </c>
      <c r="R118" s="5">
        <v>49971.61</v>
      </c>
      <c r="S118" s="7">
        <v>4.54</v>
      </c>
      <c r="T118" s="9">
        <v>41</v>
      </c>
      <c r="U118" s="9">
        <v>41</v>
      </c>
      <c r="V118" s="9">
        <v>21</v>
      </c>
      <c r="W118" s="9">
        <v>12</v>
      </c>
      <c r="X118" s="9">
        <v>27</v>
      </c>
      <c r="Y118" s="9">
        <v>23</v>
      </c>
      <c r="Z118" s="9" t="s">
        <v>39</v>
      </c>
      <c r="AA118" s="9">
        <v>23</v>
      </c>
      <c r="AB118" s="9">
        <v>23</v>
      </c>
      <c r="AC118" s="9">
        <v>11</v>
      </c>
      <c r="AD118" s="9">
        <v>5</v>
      </c>
      <c r="AE118" s="9">
        <v>14</v>
      </c>
      <c r="AF118" s="9">
        <v>11</v>
      </c>
      <c r="AJ118" s="85">
        <f>VLOOKUP($C118,Hoja3!$C$5:$U$202,18,FALSE)</f>
        <v>4.82</v>
      </c>
      <c r="AK118" s="94">
        <f t="shared" si="12"/>
        <v>2495.1395160000002</v>
      </c>
      <c r="AL118" s="92">
        <f t="shared" si="13"/>
        <v>2.4247141136616102</v>
      </c>
      <c r="AM118">
        <v>1066876365.85528</v>
      </c>
      <c r="AN118">
        <f t="shared" si="14"/>
        <v>1066.87636585528</v>
      </c>
      <c r="AO118" s="85">
        <f t="shared" si="15"/>
        <v>2.0609445084923461</v>
      </c>
      <c r="AP118" s="92">
        <f t="shared" si="16"/>
        <v>5.6707601683067672</v>
      </c>
      <c r="AQ118" s="85">
        <f>VLOOKUP($C118,Hoja3!$C$5:$W$202,21,FALSE)</f>
        <v>1.75</v>
      </c>
      <c r="AR118" s="94">
        <f t="shared" si="17"/>
        <v>905.9116499999999</v>
      </c>
      <c r="AS118" s="92">
        <f t="shared" si="18"/>
        <v>6.6783554444851223</v>
      </c>
      <c r="AT118" s="85">
        <f>VLOOKUP($C118,Hoja3!$C$5:$AB$202,26,FALSE)</f>
        <v>3.0700000000000003</v>
      </c>
      <c r="AU118" s="94">
        <f t="shared" si="19"/>
        <v>1589.2278659999999</v>
      </c>
      <c r="AV118" s="92">
        <f t="shared" si="20"/>
        <v>3.8068801393644831</v>
      </c>
      <c r="AX118" s="86">
        <f t="shared" si="21"/>
        <v>3562.01588185528</v>
      </c>
      <c r="AY118" s="92">
        <f t="shared" si="22"/>
        <v>1.6984764247735051</v>
      </c>
    </row>
    <row r="119" spans="1:51" x14ac:dyDescent="0.25">
      <c r="A119">
        <v>143</v>
      </c>
      <c r="B119" t="s">
        <v>45</v>
      </c>
      <c r="C119" t="s">
        <v>258</v>
      </c>
      <c r="D119" t="s">
        <v>809</v>
      </c>
      <c r="E119">
        <v>250</v>
      </c>
      <c r="F119" t="s">
        <v>648</v>
      </c>
      <c r="G119" s="5">
        <v>10935</v>
      </c>
      <c r="H119" s="5">
        <v>3.1</v>
      </c>
      <c r="I119" s="6">
        <v>0.28000000000000003</v>
      </c>
      <c r="J119" s="5">
        <v>133.03</v>
      </c>
      <c r="K119" s="7">
        <v>1.22</v>
      </c>
      <c r="L119" s="5">
        <v>8404.8130000000001</v>
      </c>
      <c r="M119" s="6">
        <v>0.37</v>
      </c>
      <c r="N119" s="5">
        <v>627.02089999999998</v>
      </c>
      <c r="O119" s="6">
        <v>4.9400000000000004</v>
      </c>
      <c r="P119" s="5">
        <v>6551.1819999999998</v>
      </c>
      <c r="Q119" s="7">
        <v>2.0299999999999998</v>
      </c>
      <c r="R119" s="5">
        <v>6272.7820000000002</v>
      </c>
      <c r="S119" s="7">
        <v>2.12</v>
      </c>
      <c r="T119" s="9">
        <v>53</v>
      </c>
      <c r="U119" s="9">
        <v>51</v>
      </c>
      <c r="V119" s="9">
        <v>26</v>
      </c>
      <c r="W119" s="9">
        <v>18</v>
      </c>
      <c r="X119" s="9">
        <v>31</v>
      </c>
      <c r="Y119" s="9">
        <v>28</v>
      </c>
      <c r="Z119" s="9" t="s">
        <v>39</v>
      </c>
      <c r="AA119" s="9">
        <v>27</v>
      </c>
      <c r="AB119" s="9">
        <v>26</v>
      </c>
      <c r="AC119" s="9">
        <v>14</v>
      </c>
      <c r="AD119" s="9">
        <v>8</v>
      </c>
      <c r="AE119" s="9">
        <v>15</v>
      </c>
      <c r="AF119" s="9">
        <v>12</v>
      </c>
      <c r="AJ119" s="85">
        <f>VLOOKUP($C119,Hoja3!$C$5:$U$202,18,FALSE)</f>
        <v>6.95</v>
      </c>
      <c r="AK119" s="94">
        <f t="shared" si="12"/>
        <v>455.30714899999998</v>
      </c>
      <c r="AL119" s="92">
        <f t="shared" si="13"/>
        <v>0.6808590655359994</v>
      </c>
      <c r="AM119">
        <v>426477734.59968001</v>
      </c>
      <c r="AN119">
        <f t="shared" si="14"/>
        <v>426.47773459967999</v>
      </c>
      <c r="AO119" s="85">
        <f t="shared" si="15"/>
        <v>6.5099356818308509</v>
      </c>
      <c r="AP119" s="92">
        <f t="shared" si="16"/>
        <v>0.72688437132828598</v>
      </c>
      <c r="AQ119" s="85">
        <f>VLOOKUP($C119,Hoja3!$C$5:$W$202,21,FALSE)</f>
        <v>4.0599999999999996</v>
      </c>
      <c r="AR119" s="94">
        <f t="shared" si="17"/>
        <v>265.97798919999997</v>
      </c>
      <c r="AS119" s="92">
        <f t="shared" si="18"/>
        <v>1.1655099767180286</v>
      </c>
      <c r="AT119" s="85">
        <f>VLOOKUP($C119,Hoja3!$C$5:$AB$202,26,FALSE)</f>
        <v>2.8900000000000006</v>
      </c>
      <c r="AU119" s="94">
        <f t="shared" si="19"/>
        <v>189.32915980000001</v>
      </c>
      <c r="AV119" s="92">
        <f t="shared" si="20"/>
        <v>1.6373600364966072</v>
      </c>
      <c r="AX119" s="86">
        <f t="shared" si="21"/>
        <v>881.78488359967992</v>
      </c>
      <c r="AY119" s="92">
        <f t="shared" si="22"/>
        <v>0.35155966695017238</v>
      </c>
    </row>
    <row r="120" spans="1:51" x14ac:dyDescent="0.25">
      <c r="A120">
        <v>139</v>
      </c>
      <c r="B120" t="s">
        <v>45</v>
      </c>
      <c r="C120" t="s">
        <v>274</v>
      </c>
      <c r="D120" t="s">
        <v>810</v>
      </c>
      <c r="E120">
        <v>250</v>
      </c>
      <c r="F120" t="s">
        <v>641</v>
      </c>
      <c r="G120" s="5">
        <v>38263</v>
      </c>
      <c r="H120" s="5">
        <v>17.8</v>
      </c>
      <c r="I120" s="6">
        <v>0.46</v>
      </c>
      <c r="J120" s="5">
        <v>698.2</v>
      </c>
      <c r="K120" s="7">
        <v>1.82</v>
      </c>
      <c r="L120" s="5">
        <v>45670.04</v>
      </c>
      <c r="M120" s="6">
        <v>0.39</v>
      </c>
      <c r="N120" s="5">
        <v>4254.2659999999996</v>
      </c>
      <c r="O120" s="6">
        <v>4.18</v>
      </c>
      <c r="P120" s="5">
        <v>41186.39</v>
      </c>
      <c r="Q120" s="7">
        <v>1.7</v>
      </c>
      <c r="R120" s="5">
        <v>39986.5</v>
      </c>
      <c r="S120" s="7">
        <v>1.75</v>
      </c>
      <c r="T120" s="9">
        <v>50</v>
      </c>
      <c r="U120" s="9">
        <v>48</v>
      </c>
      <c r="V120" s="9">
        <v>25</v>
      </c>
      <c r="W120" s="9">
        <v>20</v>
      </c>
      <c r="X120" s="9">
        <v>33</v>
      </c>
      <c r="Y120" s="9">
        <v>29</v>
      </c>
      <c r="Z120" s="9" t="s">
        <v>39</v>
      </c>
      <c r="AA120" s="9">
        <v>26</v>
      </c>
      <c r="AB120" s="9">
        <v>25</v>
      </c>
      <c r="AC120" s="9">
        <v>13</v>
      </c>
      <c r="AD120" s="9">
        <v>10</v>
      </c>
      <c r="AE120" s="9">
        <v>16</v>
      </c>
      <c r="AF120" s="9">
        <v>13</v>
      </c>
      <c r="AJ120" s="85">
        <f>VLOOKUP($C120,Hoja3!$C$5:$U$202,18,FALSE)</f>
        <v>4.3940042813889679</v>
      </c>
      <c r="AK120" s="94">
        <f t="shared" si="12"/>
        <v>1809.7317399495578</v>
      </c>
      <c r="AL120" s="92">
        <f t="shared" si="13"/>
        <v>0.98357118942369526</v>
      </c>
      <c r="AM120">
        <v>1433637936.1632099</v>
      </c>
      <c r="AN120">
        <f t="shared" si="14"/>
        <v>1433.6379361632098</v>
      </c>
      <c r="AO120" s="85">
        <f t="shared" si="15"/>
        <v>3.4808535930515152</v>
      </c>
      <c r="AP120" s="92">
        <f t="shared" si="16"/>
        <v>1.2415966089483832</v>
      </c>
      <c r="AQ120" s="85">
        <f>VLOOKUP($C120,Hoja3!$C$5:$W$202,21,FALSE)</f>
        <v>1.2530448717948717</v>
      </c>
      <c r="AR120" s="94">
        <f t="shared" si="17"/>
        <v>516.08394777243586</v>
      </c>
      <c r="AS120" s="92">
        <f t="shared" si="18"/>
        <v>3.4490512787366923</v>
      </c>
      <c r="AT120" s="85">
        <f>VLOOKUP($C120,Hoja3!$C$5:$AB$202,26,FALSE)</f>
        <v>3.140959409594096</v>
      </c>
      <c r="AU120" s="94">
        <f t="shared" si="19"/>
        <v>1293.6477921771218</v>
      </c>
      <c r="AV120" s="92">
        <f t="shared" si="20"/>
        <v>1.3759541126757389</v>
      </c>
      <c r="AX120" s="86">
        <f t="shared" si="21"/>
        <v>3243.3696761127676</v>
      </c>
      <c r="AY120" s="92">
        <f t="shared" si="22"/>
        <v>0.54881193874062473</v>
      </c>
    </row>
    <row r="121" spans="1:51" x14ac:dyDescent="0.25">
      <c r="A121">
        <v>128</v>
      </c>
      <c r="B121" t="s">
        <v>42</v>
      </c>
      <c r="C121" t="s">
        <v>318</v>
      </c>
      <c r="D121" t="s">
        <v>811</v>
      </c>
      <c r="E121">
        <v>250</v>
      </c>
      <c r="F121" t="s">
        <v>659</v>
      </c>
      <c r="G121" s="5">
        <v>22004154</v>
      </c>
      <c r="H121" s="5">
        <v>11460</v>
      </c>
      <c r="I121" s="6">
        <v>0.52</v>
      </c>
      <c r="J121" s="5">
        <v>194597.27</v>
      </c>
      <c r="K121" s="7">
        <v>0.88</v>
      </c>
      <c r="L121" s="5">
        <v>15103640</v>
      </c>
      <c r="M121" s="6">
        <v>0.76</v>
      </c>
      <c r="N121" s="5">
        <v>2522700</v>
      </c>
      <c r="O121" s="6">
        <v>4.54</v>
      </c>
      <c r="P121" s="5">
        <v>14586740</v>
      </c>
      <c r="Q121" s="7">
        <v>1.33</v>
      </c>
      <c r="R121" s="5">
        <v>14635600</v>
      </c>
      <c r="S121" s="7">
        <v>1.33</v>
      </c>
      <c r="T121" s="9">
        <v>49</v>
      </c>
      <c r="U121" s="9">
        <v>52</v>
      </c>
      <c r="V121" s="9">
        <v>22</v>
      </c>
      <c r="W121" s="9">
        <v>19</v>
      </c>
      <c r="X121" s="9">
        <v>34</v>
      </c>
      <c r="Y121" s="9">
        <v>30</v>
      </c>
      <c r="Z121" s="9" t="s">
        <v>39</v>
      </c>
      <c r="AA121" s="9">
        <v>25</v>
      </c>
      <c r="AB121" s="9">
        <v>27</v>
      </c>
      <c r="AC121" s="9">
        <v>12</v>
      </c>
      <c r="AD121" s="9">
        <v>9</v>
      </c>
      <c r="AE121" s="9">
        <v>17</v>
      </c>
      <c r="AF121" s="9">
        <v>14</v>
      </c>
      <c r="AJ121" s="85">
        <f>VLOOKUP($C121,Hoja3!$C$5:$U$202,18,FALSE)</f>
        <v>19.915999999999997</v>
      </c>
      <c r="AK121" s="94">
        <f t="shared" si="12"/>
        <v>2905095.1383999996</v>
      </c>
      <c r="AL121" s="92">
        <f t="shared" si="13"/>
        <v>0.39447933558250597</v>
      </c>
      <c r="AM121" t="s">
        <v>478</v>
      </c>
      <c r="AN121">
        <f t="shared" si="14"/>
        <v>0</v>
      </c>
      <c r="AO121" s="85">
        <f t="shared" si="15"/>
        <v>0</v>
      </c>
      <c r="AP121" s="92" t="str">
        <f t="shared" si="16"/>
        <v/>
      </c>
      <c r="AQ121" s="85">
        <f>VLOOKUP($C121,Hoja3!$C$5:$W$202,21,FALSE)</f>
        <v>8.5719999999999992</v>
      </c>
      <c r="AR121" s="94">
        <f t="shared" si="17"/>
        <v>1250375.3527999998</v>
      </c>
      <c r="AS121" s="92">
        <f t="shared" si="18"/>
        <v>0.91652478388487979</v>
      </c>
      <c r="AT121" s="85">
        <f>VLOOKUP($C121,Hoja3!$C$5:$AB$202,26,FALSE)</f>
        <v>11.343999999999999</v>
      </c>
      <c r="AU121" s="94">
        <f t="shared" si="19"/>
        <v>1654719.7856000001</v>
      </c>
      <c r="AV121" s="92">
        <f t="shared" si="20"/>
        <v>0.69256439064361663</v>
      </c>
      <c r="AX121" s="86">
        <f t="shared" si="21"/>
        <v>2905095.1383999996</v>
      </c>
      <c r="AY121" s="92">
        <f t="shared" si="22"/>
        <v>0.39447933558250597</v>
      </c>
    </row>
    <row r="122" spans="1:51" x14ac:dyDescent="0.25">
      <c r="A122">
        <v>149</v>
      </c>
      <c r="B122" t="s">
        <v>45</v>
      </c>
      <c r="C122" t="s">
        <v>284</v>
      </c>
      <c r="D122" t="s">
        <v>812</v>
      </c>
      <c r="E122">
        <v>250</v>
      </c>
      <c r="F122" t="s">
        <v>657</v>
      </c>
      <c r="G122" s="5">
        <v>435869</v>
      </c>
      <c r="H122" s="5">
        <v>65.900000000000006</v>
      </c>
      <c r="I122" s="6">
        <v>0.15</v>
      </c>
      <c r="J122" s="5">
        <v>3262.86</v>
      </c>
      <c r="K122" s="7">
        <v>0.75</v>
      </c>
      <c r="L122" s="5">
        <v>346723.5</v>
      </c>
      <c r="M122" s="6">
        <v>0.19</v>
      </c>
      <c r="N122" s="5">
        <v>42418.68</v>
      </c>
      <c r="O122" s="6">
        <v>1.55</v>
      </c>
      <c r="P122" s="5">
        <v>391847.5</v>
      </c>
      <c r="Q122" s="7">
        <v>0.83</v>
      </c>
      <c r="R122" s="5">
        <v>389037.8</v>
      </c>
      <c r="S122" s="7">
        <v>0.84</v>
      </c>
      <c r="T122" s="9">
        <v>59</v>
      </c>
      <c r="U122" s="9">
        <v>54</v>
      </c>
      <c r="V122" s="9">
        <v>30</v>
      </c>
      <c r="W122" s="9">
        <v>24</v>
      </c>
      <c r="X122" s="9">
        <v>35</v>
      </c>
      <c r="Y122" s="9">
        <v>31</v>
      </c>
      <c r="Z122" s="9" t="s">
        <v>39</v>
      </c>
      <c r="AA122" s="9">
        <v>29</v>
      </c>
      <c r="AB122" s="9">
        <v>28</v>
      </c>
      <c r="AC122" s="9">
        <v>16</v>
      </c>
      <c r="AD122" s="9">
        <v>12</v>
      </c>
      <c r="AE122" s="9">
        <v>18</v>
      </c>
      <c r="AF122" s="9">
        <v>15</v>
      </c>
      <c r="AJ122" s="85">
        <f>VLOOKUP($C122,Hoja3!$C$5:$U$202,18,FALSE)</f>
        <v>6.8523984930933448</v>
      </c>
      <c r="AK122" s="94">
        <f t="shared" si="12"/>
        <v>26850.952185223945</v>
      </c>
      <c r="AL122" s="92">
        <f t="shared" si="13"/>
        <v>0.24542891270822312</v>
      </c>
      <c r="AM122" t="s">
        <v>478</v>
      </c>
      <c r="AN122">
        <f t="shared" si="14"/>
        <v>0</v>
      </c>
      <c r="AO122" s="85">
        <f t="shared" si="15"/>
        <v>0</v>
      </c>
      <c r="AP122" s="92" t="str">
        <f t="shared" si="16"/>
        <v/>
      </c>
      <c r="AQ122" s="85">
        <f>VLOOKUP($C122,Hoja3!$C$5:$W$202,21,FALSE)</f>
        <v>1.5475931352030137</v>
      </c>
      <c r="AR122" s="94">
        <f t="shared" si="17"/>
        <v>6064.2050104646296</v>
      </c>
      <c r="AS122" s="92">
        <f t="shared" si="18"/>
        <v>1.0867046857136327</v>
      </c>
      <c r="AT122" s="85">
        <f>VLOOKUP($C122,Hoja3!$C$5:$AB$202,26,FALSE)</f>
        <v>5.3048053578903307</v>
      </c>
      <c r="AU122" s="94">
        <f t="shared" si="19"/>
        <v>20786.747174759315</v>
      </c>
      <c r="AV122" s="92">
        <f t="shared" si="20"/>
        <v>0.31702891965713748</v>
      </c>
      <c r="AX122" s="86">
        <f t="shared" si="21"/>
        <v>26850.952185223945</v>
      </c>
      <c r="AY122" s="92">
        <f t="shared" si="22"/>
        <v>0.24542891270822315</v>
      </c>
    </row>
    <row r="123" spans="1:51" x14ac:dyDescent="0.25">
      <c r="A123">
        <v>137</v>
      </c>
      <c r="B123" t="s">
        <v>45</v>
      </c>
      <c r="C123" t="s">
        <v>256</v>
      </c>
      <c r="D123" t="s">
        <v>813</v>
      </c>
      <c r="E123">
        <v>250</v>
      </c>
      <c r="F123" t="s">
        <v>638</v>
      </c>
      <c r="G123" s="5">
        <v>22582</v>
      </c>
      <c r="H123" s="5">
        <v>5.3</v>
      </c>
      <c r="I123" s="6">
        <v>0.23</v>
      </c>
      <c r="J123" s="5">
        <v>165.22</v>
      </c>
      <c r="K123" s="7">
        <v>0.73</v>
      </c>
      <c r="L123" s="5">
        <v>24920.6</v>
      </c>
      <c r="M123" s="6">
        <v>0.21</v>
      </c>
      <c r="N123" s="5">
        <v>2311.6999999999998</v>
      </c>
      <c r="O123" s="6">
        <v>2.29</v>
      </c>
      <c r="P123" s="5">
        <v>21214.7</v>
      </c>
      <c r="Q123" s="7">
        <v>0.78</v>
      </c>
      <c r="R123" s="5">
        <v>20833.7</v>
      </c>
      <c r="S123" s="7">
        <v>0.79</v>
      </c>
      <c r="T123" s="9">
        <v>56</v>
      </c>
      <c r="U123" s="9">
        <v>57</v>
      </c>
      <c r="V123" s="9">
        <v>29</v>
      </c>
      <c r="W123" s="9">
        <v>22</v>
      </c>
      <c r="X123" s="9">
        <v>36</v>
      </c>
      <c r="Y123" s="9">
        <v>33</v>
      </c>
      <c r="Z123" s="9" t="s">
        <v>39</v>
      </c>
      <c r="AA123" s="9">
        <v>28</v>
      </c>
      <c r="AB123" s="9">
        <v>29</v>
      </c>
      <c r="AC123" s="9">
        <v>15</v>
      </c>
      <c r="AD123" s="9">
        <v>11</v>
      </c>
      <c r="AE123" s="9">
        <v>19</v>
      </c>
      <c r="AF123" s="9">
        <v>16</v>
      </c>
      <c r="AJ123" s="85">
        <f>VLOOKUP($C123,Hoja3!$C$5:$U$202,18,FALSE)</f>
        <v>7.7650000000000006</v>
      </c>
      <c r="AK123" s="94">
        <f t="shared" si="12"/>
        <v>1647.3214550000002</v>
      </c>
      <c r="AL123" s="92">
        <f t="shared" si="13"/>
        <v>0.32173441218247228</v>
      </c>
      <c r="AM123">
        <v>724569205.05999994</v>
      </c>
      <c r="AN123">
        <f t="shared" si="14"/>
        <v>724.56920505999994</v>
      </c>
      <c r="AO123" s="85">
        <f t="shared" si="15"/>
        <v>3.4154110360269057</v>
      </c>
      <c r="AP123" s="92">
        <f t="shared" si="16"/>
        <v>0.73146912165016986</v>
      </c>
      <c r="AQ123" s="85">
        <f>VLOOKUP($C123,Hoja3!$C$5:$W$202,21,FALSE)</f>
        <v>3.7970000000000002</v>
      </c>
      <c r="AR123" s="94">
        <f t="shared" si="17"/>
        <v>805.5221590000001</v>
      </c>
      <c r="AS123" s="92">
        <f t="shared" si="18"/>
        <v>0.65795831198232735</v>
      </c>
      <c r="AT123" s="85">
        <f>VLOOKUP($C123,Hoja3!$C$5:$AB$202,26,FALSE)</f>
        <v>3.968</v>
      </c>
      <c r="AU123" s="94">
        <f t="shared" si="19"/>
        <v>841.79929600000003</v>
      </c>
      <c r="AV123" s="92">
        <f t="shared" si="20"/>
        <v>0.62960375771091159</v>
      </c>
      <c r="AX123" s="86">
        <f t="shared" si="21"/>
        <v>2371.8906600600003</v>
      </c>
      <c r="AY123" s="92">
        <f t="shared" si="22"/>
        <v>0.22345043509998597</v>
      </c>
    </row>
    <row r="124" spans="1:51" x14ac:dyDescent="0.25">
      <c r="A124">
        <v>127</v>
      </c>
      <c r="B124" t="s">
        <v>42</v>
      </c>
      <c r="C124" t="s">
        <v>290</v>
      </c>
      <c r="D124" t="s">
        <v>814</v>
      </c>
      <c r="E124">
        <v>250</v>
      </c>
      <c r="F124" t="s">
        <v>658</v>
      </c>
      <c r="G124" s="5">
        <v>2051584</v>
      </c>
      <c r="H124" s="5">
        <v>309.60000000000002</v>
      </c>
      <c r="I124" s="6">
        <v>0.15</v>
      </c>
      <c r="J124" s="5">
        <v>10965.11</v>
      </c>
      <c r="K124" s="7">
        <v>0.53</v>
      </c>
      <c r="L124" s="5">
        <v>1606667</v>
      </c>
      <c r="M124" s="6">
        <v>0.19</v>
      </c>
      <c r="N124" s="5">
        <v>343216.6</v>
      </c>
      <c r="O124" s="6">
        <v>0.9</v>
      </c>
      <c r="P124" s="5">
        <v>1577040</v>
      </c>
      <c r="Q124" s="7">
        <v>0.7</v>
      </c>
      <c r="R124" s="5">
        <v>1549652</v>
      </c>
      <c r="S124" s="7">
        <v>0.71</v>
      </c>
      <c r="T124" s="9">
        <v>60</v>
      </c>
      <c r="U124" s="9">
        <v>62</v>
      </c>
      <c r="V124" s="9">
        <v>31</v>
      </c>
      <c r="W124" s="9">
        <v>27</v>
      </c>
      <c r="X124" s="9">
        <v>38</v>
      </c>
      <c r="Y124" s="9">
        <v>35</v>
      </c>
      <c r="Z124" s="9" t="s">
        <v>39</v>
      </c>
      <c r="AA124" s="9">
        <v>30</v>
      </c>
      <c r="AB124" s="9">
        <v>30</v>
      </c>
      <c r="AC124" s="9">
        <v>17</v>
      </c>
      <c r="AD124" s="9">
        <v>14</v>
      </c>
      <c r="AE124" s="9">
        <v>20</v>
      </c>
      <c r="AF124" s="9">
        <v>17</v>
      </c>
      <c r="AJ124" s="85">
        <f>VLOOKUP($C124,Hoja3!$C$5:$U$202,18,FALSE)</f>
        <v>18.627000000000002</v>
      </c>
      <c r="AK124" s="94">
        <f t="shared" si="12"/>
        <v>293755.24080000003</v>
      </c>
      <c r="AL124" s="92">
        <f t="shared" si="13"/>
        <v>0.10539386434667483</v>
      </c>
      <c r="AM124">
        <v>93201544638.911102</v>
      </c>
      <c r="AN124">
        <f t="shared" si="14"/>
        <v>93201.544638911102</v>
      </c>
      <c r="AO124" s="85">
        <f t="shared" si="15"/>
        <v>5.9099036574158612</v>
      </c>
      <c r="AP124" s="92">
        <f t="shared" si="16"/>
        <v>0.33218333580143672</v>
      </c>
      <c r="AQ124" s="85">
        <f>VLOOKUP($C124,Hoja3!$C$5:$W$202,21,FALSE)</f>
        <v>7.968</v>
      </c>
      <c r="AR124" s="94">
        <f t="shared" si="17"/>
        <v>125658.5472</v>
      </c>
      <c r="AS124" s="92">
        <f t="shared" si="18"/>
        <v>0.24638196676525004</v>
      </c>
      <c r="AT124" s="85">
        <f>VLOOKUP($C124,Hoja3!$C$5:$AB$202,26,FALSE)</f>
        <v>10.659000000000001</v>
      </c>
      <c r="AU124" s="94">
        <f t="shared" si="19"/>
        <v>168096.6936</v>
      </c>
      <c r="AV124" s="92">
        <f t="shared" si="20"/>
        <v>0.18417970833901043</v>
      </c>
      <c r="AX124" s="86">
        <f t="shared" si="21"/>
        <v>386956.78543891112</v>
      </c>
      <c r="AY124" s="92">
        <f t="shared" si="22"/>
        <v>8.0008934240249061E-2</v>
      </c>
    </row>
    <row r="125" spans="1:51" x14ac:dyDescent="0.25">
      <c r="A125">
        <v>144</v>
      </c>
      <c r="B125" t="s">
        <v>45</v>
      </c>
      <c r="C125" t="s">
        <v>280</v>
      </c>
      <c r="D125" t="s">
        <v>815</v>
      </c>
      <c r="E125">
        <v>250</v>
      </c>
      <c r="F125" t="s">
        <v>649</v>
      </c>
      <c r="G125" s="5">
        <v>30296</v>
      </c>
      <c r="H125" s="5">
        <v>2.2000000000000002</v>
      </c>
      <c r="I125" s="6">
        <v>7.0000000000000007E-2</v>
      </c>
      <c r="J125" s="5">
        <v>128.74</v>
      </c>
      <c r="K125" s="7">
        <v>0.42</v>
      </c>
      <c r="L125" s="5">
        <v>27737.9</v>
      </c>
      <c r="M125" s="6">
        <v>0.08</v>
      </c>
      <c r="N125" s="5">
        <v>1560.587</v>
      </c>
      <c r="O125" s="6">
        <v>1.41</v>
      </c>
      <c r="P125" s="5">
        <v>26688.77</v>
      </c>
      <c r="Q125" s="7">
        <v>0.48</v>
      </c>
      <c r="R125" s="5">
        <v>25036.71</v>
      </c>
      <c r="S125" s="7">
        <v>0.51</v>
      </c>
      <c r="T125" s="9">
        <v>68</v>
      </c>
      <c r="U125" s="9">
        <v>65</v>
      </c>
      <c r="V125" s="9">
        <v>37</v>
      </c>
      <c r="W125" s="9">
        <v>25</v>
      </c>
      <c r="X125" s="9">
        <v>43</v>
      </c>
      <c r="Y125" s="9">
        <v>39</v>
      </c>
      <c r="Z125" s="9" t="s">
        <v>39</v>
      </c>
      <c r="AA125" s="9">
        <v>31</v>
      </c>
      <c r="AB125" s="9">
        <v>31</v>
      </c>
      <c r="AC125" s="9">
        <v>18</v>
      </c>
      <c r="AD125" s="9">
        <v>13</v>
      </c>
      <c r="AE125" s="9">
        <v>21</v>
      </c>
      <c r="AF125" s="9">
        <v>18</v>
      </c>
      <c r="AJ125" s="85">
        <f>VLOOKUP($C125,Hoja3!$C$5:$U$202,18,FALSE)</f>
        <v>6.587335092348285</v>
      </c>
      <c r="AK125" s="94">
        <f t="shared" si="12"/>
        <v>1758.0787119261213</v>
      </c>
      <c r="AL125" s="92">
        <f t="shared" si="13"/>
        <v>0.12513660424166775</v>
      </c>
      <c r="AM125" t="s">
        <v>478</v>
      </c>
      <c r="AN125">
        <f t="shared" si="14"/>
        <v>0</v>
      </c>
      <c r="AO125" s="85">
        <f t="shared" si="15"/>
        <v>0</v>
      </c>
      <c r="AP125" s="92" t="str">
        <f t="shared" si="16"/>
        <v/>
      </c>
      <c r="AQ125" s="85">
        <f>VLOOKUP($C125,Hoja3!$C$5:$W$202,21,FALSE)</f>
        <v>2.2358839050131927</v>
      </c>
      <c r="AR125" s="94">
        <f t="shared" si="17"/>
        <v>596.7299128759895</v>
      </c>
      <c r="AS125" s="92">
        <f t="shared" si="18"/>
        <v>0.36867600442500309</v>
      </c>
      <c r="AT125" s="85">
        <f>VLOOKUP($C125,Hoja3!$C$5:$AB$202,26,FALSE)</f>
        <v>4.3514511873350923</v>
      </c>
      <c r="AU125" s="94">
        <f t="shared" si="19"/>
        <v>1161.3487990501319</v>
      </c>
      <c r="AV125" s="92">
        <f t="shared" si="20"/>
        <v>0.18943490549948319</v>
      </c>
      <c r="AX125" s="86">
        <f t="shared" si="21"/>
        <v>1758.0787119261213</v>
      </c>
      <c r="AY125" s="92">
        <f t="shared" si="22"/>
        <v>0.12513660424166775</v>
      </c>
    </row>
    <row r="126" spans="1:51" x14ac:dyDescent="0.25">
      <c r="A126">
        <v>135</v>
      </c>
      <c r="B126" t="s">
        <v>45</v>
      </c>
      <c r="C126" t="s">
        <v>264</v>
      </c>
      <c r="D126" t="s">
        <v>816</v>
      </c>
      <c r="E126">
        <v>250</v>
      </c>
      <c r="F126" t="s">
        <v>633</v>
      </c>
      <c r="G126" s="5">
        <v>38475</v>
      </c>
      <c r="H126" s="5">
        <v>1.1000000000000001</v>
      </c>
      <c r="I126" s="6">
        <v>0.03</v>
      </c>
      <c r="J126" s="5">
        <v>70.81</v>
      </c>
      <c r="K126" s="7">
        <v>0.18</v>
      </c>
      <c r="L126" s="5">
        <v>36940.519999999997</v>
      </c>
      <c r="M126" s="6">
        <v>0.03</v>
      </c>
      <c r="N126" s="5">
        <v>6357.607</v>
      </c>
      <c r="O126" s="6">
        <v>0.17</v>
      </c>
      <c r="P126" s="5">
        <v>35831.46</v>
      </c>
      <c r="Q126" s="7">
        <v>0.2</v>
      </c>
      <c r="R126" s="5">
        <v>34895.730000000003</v>
      </c>
      <c r="S126" s="7">
        <v>0.2</v>
      </c>
      <c r="T126" s="9">
        <v>74</v>
      </c>
      <c r="U126" s="9">
        <v>72</v>
      </c>
      <c r="V126" s="9">
        <v>42</v>
      </c>
      <c r="W126" s="9">
        <v>38</v>
      </c>
      <c r="X126" s="9">
        <v>49</v>
      </c>
      <c r="Y126" s="9">
        <v>46</v>
      </c>
      <c r="Z126" s="9" t="s">
        <v>39</v>
      </c>
      <c r="AA126" s="9">
        <v>33</v>
      </c>
      <c r="AB126" s="9">
        <v>32</v>
      </c>
      <c r="AC126" s="9">
        <v>19</v>
      </c>
      <c r="AD126" s="9">
        <v>16</v>
      </c>
      <c r="AE126" s="9">
        <v>22</v>
      </c>
      <c r="AF126" s="9">
        <v>19</v>
      </c>
      <c r="AJ126" s="85">
        <f>VLOOKUP($C126,Hoja3!$C$5:$U$202,18,FALSE)</f>
        <v>15.45</v>
      </c>
      <c r="AK126" s="94">
        <f t="shared" si="12"/>
        <v>5535.9605699999993</v>
      </c>
      <c r="AL126" s="92">
        <f t="shared" si="13"/>
        <v>1.9870083720628817E-2</v>
      </c>
      <c r="AM126">
        <v>2748217628.3842201</v>
      </c>
      <c r="AN126">
        <f t="shared" si="14"/>
        <v>2748.21762838422</v>
      </c>
      <c r="AO126" s="85">
        <f t="shared" si="15"/>
        <v>7.6698455167169293</v>
      </c>
      <c r="AP126" s="92">
        <f t="shared" si="16"/>
        <v>4.0025942219384256E-2</v>
      </c>
      <c r="AQ126" s="85">
        <f>VLOOKUP($C126,Hoja3!$C$5:$W$202,21,FALSE)</f>
        <v>6.57</v>
      </c>
      <c r="AR126" s="94">
        <f t="shared" si="17"/>
        <v>2354.1269219999999</v>
      </c>
      <c r="AS126" s="92">
        <f t="shared" si="18"/>
        <v>4.6726452585040365E-2</v>
      </c>
      <c r="AT126" s="85">
        <f>VLOOKUP($C126,Hoja3!$C$5:$AB$202,26,FALSE)</f>
        <v>8.879999999999999</v>
      </c>
      <c r="AU126" s="94">
        <f t="shared" si="19"/>
        <v>3181.8336479999998</v>
      </c>
      <c r="AV126" s="92">
        <f t="shared" si="20"/>
        <v>3.4571260527445406E-2</v>
      </c>
      <c r="AX126" s="86">
        <f t="shared" si="21"/>
        <v>8284.1781983842193</v>
      </c>
      <c r="AY126" s="92">
        <f t="shared" si="22"/>
        <v>1.3278323735413475E-2</v>
      </c>
    </row>
    <row r="127" spans="1:51" x14ac:dyDescent="0.25">
      <c r="A127">
        <v>140</v>
      </c>
      <c r="B127" t="s">
        <v>45</v>
      </c>
      <c r="C127" t="s">
        <v>292</v>
      </c>
      <c r="D127" t="s">
        <v>817</v>
      </c>
      <c r="E127">
        <v>250</v>
      </c>
      <c r="F127" t="s">
        <v>643</v>
      </c>
      <c r="G127" s="5">
        <v>3468</v>
      </c>
      <c r="H127" s="5">
        <v>0.2</v>
      </c>
      <c r="I127" s="6">
        <v>0.05</v>
      </c>
      <c r="J127" s="5">
        <v>3.54</v>
      </c>
      <c r="K127" s="7">
        <v>0.1</v>
      </c>
      <c r="L127" s="5">
        <v>0</v>
      </c>
      <c r="M127" s="6">
        <v>0</v>
      </c>
      <c r="N127" s="5">
        <v>341.45760000000001</v>
      </c>
      <c r="O127" s="6">
        <v>0.59</v>
      </c>
      <c r="P127" s="5">
        <v>2225.6149999999998</v>
      </c>
      <c r="Q127" s="7">
        <v>0.16</v>
      </c>
      <c r="R127" s="5">
        <v>2238.3290000000002</v>
      </c>
      <c r="S127" s="7">
        <v>0.16</v>
      </c>
      <c r="T127" s="9">
        <v>72</v>
      </c>
      <c r="U127" s="9">
        <v>76</v>
      </c>
      <c r="V127" s="9">
        <v>71</v>
      </c>
      <c r="W127" s="9">
        <v>31</v>
      </c>
      <c r="X127" s="9">
        <v>51</v>
      </c>
      <c r="Y127" s="9">
        <v>47</v>
      </c>
      <c r="Z127" s="9" t="s">
        <v>39</v>
      </c>
      <c r="AA127" s="9">
        <v>32</v>
      </c>
      <c r="AB127" s="9">
        <v>34</v>
      </c>
      <c r="AC127" s="9">
        <v>28</v>
      </c>
      <c r="AD127" s="9">
        <v>15</v>
      </c>
      <c r="AE127" s="9">
        <v>23</v>
      </c>
      <c r="AF127" s="9">
        <v>20</v>
      </c>
      <c r="AJ127" s="85">
        <f>VLOOKUP($C127,Hoja3!$C$5:$U$202,18,FALSE)</f>
        <v>8.178390454716272</v>
      </c>
      <c r="AK127" s="94">
        <f t="shared" si="12"/>
        <v>182.01948471873354</v>
      </c>
      <c r="AL127" s="92">
        <f t="shared" si="13"/>
        <v>0.10987834643585051</v>
      </c>
      <c r="AM127">
        <v>84061366.624266103</v>
      </c>
      <c r="AN127">
        <f t="shared" si="14"/>
        <v>84.0613666242661</v>
      </c>
      <c r="AO127" s="85">
        <f t="shared" si="15"/>
        <v>3.7769949710199704</v>
      </c>
      <c r="AP127" s="92">
        <f t="shared" si="16"/>
        <v>0.23792142339768449</v>
      </c>
      <c r="AQ127" s="85">
        <f>VLOOKUP($C127,Hoja3!$C$5:$W$202,21,FALSE)</f>
        <v>4.4770000000000003</v>
      </c>
      <c r="AR127" s="94">
        <f t="shared" si="17"/>
        <v>99.640783549999995</v>
      </c>
      <c r="AS127" s="92">
        <f t="shared" si="18"/>
        <v>0.20072102293298358</v>
      </c>
      <c r="AT127" s="85">
        <f>VLOOKUP($C127,Hoja3!$C$5:$AB$202,26,FALSE)</f>
        <v>3.7013904547162726</v>
      </c>
      <c r="AU127" s="94">
        <f t="shared" si="19"/>
        <v>82.378701168733571</v>
      </c>
      <c r="AV127" s="92">
        <f t="shared" si="20"/>
        <v>0.24278120092030417</v>
      </c>
      <c r="AX127" s="86">
        <f t="shared" si="21"/>
        <v>266.08085134299967</v>
      </c>
      <c r="AY127" s="92">
        <f t="shared" si="22"/>
        <v>7.5165123303887763E-2</v>
      </c>
    </row>
    <row r="128" spans="1:51" x14ac:dyDescent="0.25">
      <c r="A128">
        <v>134</v>
      </c>
      <c r="B128" t="s">
        <v>45</v>
      </c>
      <c r="C128" t="s">
        <v>268</v>
      </c>
      <c r="D128" t="s">
        <v>818</v>
      </c>
      <c r="E128">
        <v>250</v>
      </c>
      <c r="F128" t="s">
        <v>632</v>
      </c>
      <c r="G128" s="5">
        <v>325385</v>
      </c>
      <c r="H128" s="5">
        <v>7</v>
      </c>
      <c r="I128" s="6">
        <v>0.02</v>
      </c>
      <c r="J128" s="5">
        <v>354.19</v>
      </c>
      <c r="K128" s="7">
        <v>0.11</v>
      </c>
      <c r="L128" s="5">
        <v>294580.3</v>
      </c>
      <c r="M128" s="6">
        <v>0.02</v>
      </c>
      <c r="N128" s="5">
        <v>46768.78</v>
      </c>
      <c r="O128" s="6">
        <v>0.15</v>
      </c>
      <c r="P128" s="5">
        <v>288189</v>
      </c>
      <c r="Q128" s="7">
        <v>0.12</v>
      </c>
      <c r="R128" s="5">
        <v>276072</v>
      </c>
      <c r="S128" s="7">
        <v>0.13</v>
      </c>
      <c r="T128" s="9">
        <v>81</v>
      </c>
      <c r="U128" s="9">
        <v>75</v>
      </c>
      <c r="V128" s="9">
        <v>47</v>
      </c>
      <c r="W128" s="9">
        <v>40</v>
      </c>
      <c r="X128" s="9">
        <v>55</v>
      </c>
      <c r="Y128" s="9">
        <v>51</v>
      </c>
      <c r="Z128" s="9" t="s">
        <v>39</v>
      </c>
      <c r="AA128" s="9">
        <v>35</v>
      </c>
      <c r="AB128" s="9">
        <v>33</v>
      </c>
      <c r="AC128" s="9">
        <v>20</v>
      </c>
      <c r="AD128" s="9">
        <v>17</v>
      </c>
      <c r="AE128" s="9">
        <v>24</v>
      </c>
      <c r="AF128" s="9">
        <v>21</v>
      </c>
      <c r="AJ128" s="85">
        <f>VLOOKUP($C128,Hoja3!$C$5:$U$202,18,FALSE)</f>
        <v>10.49</v>
      </c>
      <c r="AK128" s="94">
        <f t="shared" si="12"/>
        <v>30231.026099999999</v>
      </c>
      <c r="AL128" s="92">
        <f t="shared" si="13"/>
        <v>2.3155019538023555E-2</v>
      </c>
      <c r="AM128">
        <v>11528692768.509199</v>
      </c>
      <c r="AN128">
        <f t="shared" si="14"/>
        <v>11528.6927685092</v>
      </c>
      <c r="AO128" s="85">
        <f t="shared" si="15"/>
        <v>4.0003930644504822</v>
      </c>
      <c r="AP128" s="92">
        <f t="shared" si="16"/>
        <v>6.0718072209544935E-2</v>
      </c>
      <c r="AQ128" s="85">
        <f>VLOOKUP($C128,Hoja3!$C$5:$W$202,21,FALSE)</f>
        <v>1.91</v>
      </c>
      <c r="AR128" s="94">
        <f t="shared" si="17"/>
        <v>5504.4098999999997</v>
      </c>
      <c r="AS128" s="92">
        <f t="shared" si="18"/>
        <v>0.12717076175595138</v>
      </c>
      <c r="AT128" s="85">
        <f>VLOOKUP($C128,Hoja3!$C$5:$AB$202,26,FALSE)</f>
        <v>8.58</v>
      </c>
      <c r="AU128" s="94">
        <f t="shared" si="19"/>
        <v>24726.6162</v>
      </c>
      <c r="AV128" s="92">
        <f t="shared" si="20"/>
        <v>2.8309575169448375E-2</v>
      </c>
      <c r="AX128" s="86">
        <f t="shared" si="21"/>
        <v>41759.718868509197</v>
      </c>
      <c r="AY128" s="92">
        <f t="shared" si="22"/>
        <v>1.6762564954139733E-2</v>
      </c>
    </row>
    <row r="129" spans="1:51" x14ac:dyDescent="0.25">
      <c r="A129">
        <v>108</v>
      </c>
      <c r="B129" t="s">
        <v>38</v>
      </c>
      <c r="C129" t="s">
        <v>298</v>
      </c>
      <c r="D129" t="s">
        <v>819</v>
      </c>
      <c r="E129">
        <v>250</v>
      </c>
      <c r="F129" t="s">
        <v>626</v>
      </c>
      <c r="G129" s="5">
        <v>21313.02</v>
      </c>
      <c r="H129" s="5">
        <v>70.400000000000006</v>
      </c>
      <c r="I129" s="6">
        <v>3.3</v>
      </c>
      <c r="J129" s="5">
        <v>2354.88</v>
      </c>
      <c r="K129" s="7">
        <v>11.05</v>
      </c>
      <c r="L129" s="5">
        <v>0</v>
      </c>
      <c r="M129" s="6">
        <v>0</v>
      </c>
      <c r="N129" s="5">
        <v>0</v>
      </c>
      <c r="O129" s="6">
        <v>0</v>
      </c>
      <c r="P129" s="5">
        <v>7538</v>
      </c>
      <c r="Q129" s="7">
        <v>31.24</v>
      </c>
      <c r="R129" s="5">
        <v>0</v>
      </c>
      <c r="S129" s="7">
        <v>0</v>
      </c>
      <c r="T129" s="9">
        <v>25</v>
      </c>
      <c r="U129" s="9">
        <v>27</v>
      </c>
      <c r="V129" s="9">
        <v>59</v>
      </c>
      <c r="W129" s="9">
        <v>63</v>
      </c>
      <c r="X129" s="9">
        <v>2</v>
      </c>
      <c r="Y129" s="9">
        <v>60</v>
      </c>
      <c r="Z129" s="9" t="s">
        <v>39</v>
      </c>
      <c r="AA129" s="9">
        <v>14</v>
      </c>
      <c r="AB129" s="9">
        <v>16</v>
      </c>
      <c r="AC129" s="9">
        <v>24</v>
      </c>
      <c r="AD129" s="9">
        <v>25</v>
      </c>
      <c r="AE129" s="9">
        <v>2</v>
      </c>
      <c r="AF129" s="9">
        <v>22</v>
      </c>
      <c r="AJ129" s="85">
        <f>VLOOKUP($C129,Hoja3!$C$5:$U$202,18,FALSE)</f>
        <v>6.2870424321999998</v>
      </c>
      <c r="AK129" s="94">
        <f t="shared" si="12"/>
        <v>473.917258539236</v>
      </c>
      <c r="AL129" s="92">
        <f t="shared" si="13"/>
        <v>14.854913749500332</v>
      </c>
      <c r="AM129">
        <v>291484650.451428</v>
      </c>
      <c r="AN129">
        <f t="shared" si="14"/>
        <v>291.48465045142802</v>
      </c>
      <c r="AO129" s="85">
        <f t="shared" si="15"/>
        <v>3.8668698653678431</v>
      </c>
      <c r="AP129" s="92">
        <f t="shared" si="16"/>
        <v>24.152215182161441</v>
      </c>
      <c r="AQ129" s="85">
        <f>VLOOKUP($C129,Hoja3!$C$5:$W$202,21,FALSE)</f>
        <v>3.5</v>
      </c>
      <c r="AR129" s="94">
        <f t="shared" si="17"/>
        <v>263.83</v>
      </c>
      <c r="AS129" s="92">
        <f t="shared" si="18"/>
        <v>26.683849448508511</v>
      </c>
      <c r="AT129" s="85">
        <f>VLOOKUP($C129,Hoja3!$C$5:$AB$202,26,FALSE)</f>
        <v>2.7870424321999998</v>
      </c>
      <c r="AU129" s="94">
        <f t="shared" si="19"/>
        <v>210.08725853923599</v>
      </c>
      <c r="AV129" s="92">
        <f t="shared" si="20"/>
        <v>33.509885601583058</v>
      </c>
      <c r="AX129" s="86">
        <f t="shared" si="21"/>
        <v>765.40190899066397</v>
      </c>
      <c r="AY129" s="92">
        <f t="shared" si="22"/>
        <v>9.1977821289780337</v>
      </c>
    </row>
    <row r="130" spans="1:51" x14ac:dyDescent="0.25">
      <c r="A130">
        <v>117</v>
      </c>
      <c r="B130" t="s">
        <v>38</v>
      </c>
      <c r="C130" t="s">
        <v>294</v>
      </c>
      <c r="D130" t="s">
        <v>820</v>
      </c>
      <c r="E130">
        <v>250</v>
      </c>
      <c r="F130" t="s">
        <v>644</v>
      </c>
      <c r="G130" s="5">
        <v>8552.76</v>
      </c>
      <c r="H130" s="5">
        <v>31.9</v>
      </c>
      <c r="I130" s="6">
        <v>3.73</v>
      </c>
      <c r="J130" s="5">
        <v>1415.59</v>
      </c>
      <c r="K130" s="7">
        <v>16.55</v>
      </c>
      <c r="L130" s="5">
        <v>9742.5210000000006</v>
      </c>
      <c r="M130" s="6">
        <v>3.27</v>
      </c>
      <c r="N130" s="5">
        <v>0</v>
      </c>
      <c r="O130" s="6">
        <v>0</v>
      </c>
      <c r="P130" s="5">
        <v>6709.7349999999997</v>
      </c>
      <c r="Q130" s="7">
        <v>21.1</v>
      </c>
      <c r="R130" s="5">
        <v>0</v>
      </c>
      <c r="S130" s="7">
        <v>0</v>
      </c>
      <c r="T130" s="9">
        <v>23</v>
      </c>
      <c r="U130" s="9">
        <v>16</v>
      </c>
      <c r="V130" s="9">
        <v>14</v>
      </c>
      <c r="W130" s="9">
        <v>51</v>
      </c>
      <c r="X130" s="9">
        <v>4</v>
      </c>
      <c r="Y130" s="9">
        <v>61</v>
      </c>
      <c r="Z130" s="9" t="s">
        <v>39</v>
      </c>
      <c r="AA130" s="9">
        <v>12</v>
      </c>
      <c r="AB130" s="9">
        <v>12</v>
      </c>
      <c r="AC130" s="9">
        <v>5</v>
      </c>
      <c r="AD130" s="9">
        <v>19</v>
      </c>
      <c r="AE130" s="9">
        <v>3</v>
      </c>
      <c r="AF130" s="9">
        <v>23</v>
      </c>
      <c r="AJ130" s="85">
        <f>VLOOKUP($C130,Hoja3!$C$5:$U$202,18,FALSE)</f>
        <v>3.2703966725442859</v>
      </c>
      <c r="AK130" s="94">
        <f t="shared" si="12"/>
        <v>219.4349501765393</v>
      </c>
      <c r="AL130" s="92">
        <f t="shared" si="13"/>
        <v>14.537337818946291</v>
      </c>
      <c r="AM130">
        <v>115644949.034108</v>
      </c>
      <c r="AN130">
        <f t="shared" si="14"/>
        <v>115.644949034108</v>
      </c>
      <c r="AO130" s="85">
        <f t="shared" si="15"/>
        <v>1.7235397379197241</v>
      </c>
      <c r="AP130" s="92">
        <f t="shared" si="16"/>
        <v>27.584429987159666</v>
      </c>
      <c r="AQ130" s="85">
        <f>VLOOKUP($C130,Hoja3!$C$5:$W$202,21,FALSE)</f>
        <v>2.2134924685999513</v>
      </c>
      <c r="AR130" s="94">
        <f t="shared" si="17"/>
        <v>148.51947888801493</v>
      </c>
      <c r="AS130" s="92">
        <f t="shared" si="18"/>
        <v>21.478664104425587</v>
      </c>
      <c r="AT130" s="85">
        <f>VLOOKUP($C130,Hoja3!$C$5:$AB$202,26,FALSE)</f>
        <v>1.0569042039443346</v>
      </c>
      <c r="AU130" s="94">
        <f t="shared" si="19"/>
        <v>70.915471288524401</v>
      </c>
      <c r="AV130" s="92">
        <f t="shared" si="20"/>
        <v>44.983131918016433</v>
      </c>
      <c r="AX130" s="86">
        <f t="shared" si="21"/>
        <v>335.07989921064734</v>
      </c>
      <c r="AY130" s="92">
        <f t="shared" si="22"/>
        <v>9.5201174630729266</v>
      </c>
    </row>
    <row r="131" spans="1:51" x14ac:dyDescent="0.25">
      <c r="A131">
        <v>109</v>
      </c>
      <c r="B131" t="s">
        <v>38</v>
      </c>
      <c r="C131" t="s">
        <v>296</v>
      </c>
      <c r="D131" t="s">
        <v>821</v>
      </c>
      <c r="E131">
        <v>250</v>
      </c>
      <c r="F131" t="s">
        <v>627</v>
      </c>
      <c r="G131" s="5">
        <v>4677.0600000000004</v>
      </c>
      <c r="H131" s="5">
        <v>10.1</v>
      </c>
      <c r="I131" s="6">
        <v>2.15</v>
      </c>
      <c r="J131" s="5">
        <v>534.09</v>
      </c>
      <c r="K131" s="7">
        <v>11.42</v>
      </c>
      <c r="L131" s="5">
        <v>4317.3</v>
      </c>
      <c r="M131" s="6">
        <v>2.34</v>
      </c>
      <c r="N131" s="5">
        <v>834.5</v>
      </c>
      <c r="O131" s="6">
        <v>12.1</v>
      </c>
      <c r="P131" s="5">
        <v>4109.5</v>
      </c>
      <c r="Q131" s="7">
        <v>13</v>
      </c>
      <c r="R131" s="5">
        <v>0</v>
      </c>
      <c r="S131" s="7">
        <v>0</v>
      </c>
      <c r="T131" s="9">
        <v>30</v>
      </c>
      <c r="U131" s="9">
        <v>26</v>
      </c>
      <c r="V131" s="9">
        <v>15</v>
      </c>
      <c r="W131" s="9">
        <v>13</v>
      </c>
      <c r="X131" s="9">
        <v>14</v>
      </c>
      <c r="Y131" s="9">
        <v>62</v>
      </c>
      <c r="Z131" s="9" t="s">
        <v>39</v>
      </c>
      <c r="AA131" s="9">
        <v>16</v>
      </c>
      <c r="AB131" s="9">
        <v>15</v>
      </c>
      <c r="AC131" s="9">
        <v>6</v>
      </c>
      <c r="AD131" s="9">
        <v>6</v>
      </c>
      <c r="AE131" s="9">
        <v>7</v>
      </c>
      <c r="AF131" s="9">
        <v>24</v>
      </c>
      <c r="AJ131" s="85">
        <f>VLOOKUP($C131,Hoja3!$C$5:$U$202,18,FALSE)</f>
        <v>11.406530040053404</v>
      </c>
      <c r="AK131" s="94">
        <f t="shared" si="12"/>
        <v>468.75135199599464</v>
      </c>
      <c r="AL131" s="92">
        <f t="shared" si="13"/>
        <v>2.1546604520697579</v>
      </c>
      <c r="AM131">
        <v>295980032.995</v>
      </c>
      <c r="AN131">
        <f t="shared" si="14"/>
        <v>295.98003299499999</v>
      </c>
      <c r="AO131" s="85">
        <f t="shared" si="15"/>
        <v>7.2023368535101593</v>
      </c>
      <c r="AP131" s="92">
        <f t="shared" si="16"/>
        <v>3.4123923488347674</v>
      </c>
      <c r="AQ131" s="85">
        <f>VLOOKUP($C131,Hoja3!$C$5:$W$202,21,FALSE)</f>
        <v>4.3390000000000004</v>
      </c>
      <c r="AR131" s="94">
        <f t="shared" si="17"/>
        <v>178.311205</v>
      </c>
      <c r="AS131" s="92">
        <f t="shared" si="18"/>
        <v>5.6642542458282419</v>
      </c>
      <c r="AT131" s="85">
        <f>VLOOKUP($C131,Hoja3!$C$5:$AB$202,26,FALSE)</f>
        <v>7.0675300400534047</v>
      </c>
      <c r="AU131" s="94">
        <f t="shared" si="19"/>
        <v>290.44014699599467</v>
      </c>
      <c r="AV131" s="92">
        <f t="shared" si="20"/>
        <v>3.4774806804306166</v>
      </c>
      <c r="AX131" s="86">
        <f t="shared" si="21"/>
        <v>764.73138499099468</v>
      </c>
      <c r="AY131" s="92">
        <f t="shared" si="22"/>
        <v>1.3207251851078317</v>
      </c>
    </row>
    <row r="132" spans="1:51" x14ac:dyDescent="0.25">
      <c r="A132">
        <v>126</v>
      </c>
      <c r="B132" t="s">
        <v>38</v>
      </c>
      <c r="C132" t="s">
        <v>302</v>
      </c>
      <c r="D132" t="s">
        <v>822</v>
      </c>
      <c r="E132">
        <v>250</v>
      </c>
      <c r="F132" t="e">
        <v>#N/A</v>
      </c>
      <c r="G132" s="5">
        <v>1754.96</v>
      </c>
      <c r="H132" s="5">
        <v>16.100000000000001</v>
      </c>
      <c r="I132" s="6">
        <v>9.17</v>
      </c>
      <c r="J132" s="5">
        <v>438.7</v>
      </c>
      <c r="K132" s="7">
        <v>25.01</v>
      </c>
      <c r="L132" s="5">
        <v>0</v>
      </c>
      <c r="M132" s="6">
        <v>0</v>
      </c>
      <c r="N132" s="5">
        <v>0</v>
      </c>
      <c r="O132" s="6">
        <v>0</v>
      </c>
      <c r="P132" s="5">
        <v>0</v>
      </c>
      <c r="Q132" s="7">
        <v>0</v>
      </c>
      <c r="R132" s="5">
        <v>0</v>
      </c>
      <c r="S132" s="7">
        <v>0</v>
      </c>
      <c r="T132" s="9">
        <v>7</v>
      </c>
      <c r="U132" s="9">
        <v>5</v>
      </c>
      <c r="V132" s="9">
        <v>52</v>
      </c>
      <c r="W132" s="9">
        <v>56</v>
      </c>
      <c r="X132" s="9">
        <v>67</v>
      </c>
      <c r="Y132" s="9">
        <v>67</v>
      </c>
      <c r="Z132" s="9" t="s">
        <v>39</v>
      </c>
      <c r="AA132" s="9">
        <v>5</v>
      </c>
      <c r="AB132" s="9">
        <v>5</v>
      </c>
      <c r="AC132" s="9">
        <v>21</v>
      </c>
      <c r="AD132" s="9">
        <v>22</v>
      </c>
      <c r="AE132" s="9">
        <v>25</v>
      </c>
      <c r="AF132" s="9">
        <v>25</v>
      </c>
      <c r="AJ132" s="85" t="e">
        <f>VLOOKUP($C132,Hoja3!$C$5:$U$202,18,FALSE)</f>
        <v>#N/A</v>
      </c>
      <c r="AK132" s="94">
        <f t="shared" si="12"/>
        <v>0</v>
      </c>
      <c r="AL132" s="92" t="str">
        <f t="shared" si="13"/>
        <v/>
      </c>
      <c r="AM132" t="s">
        <v>478</v>
      </c>
      <c r="AN132">
        <f t="shared" si="14"/>
        <v>0</v>
      </c>
      <c r="AO132" s="85" t="e">
        <f t="shared" si="15"/>
        <v>#DIV/0!</v>
      </c>
      <c r="AP132" s="92" t="str">
        <f t="shared" si="16"/>
        <v/>
      </c>
      <c r="AQ132" s="85" t="e">
        <f>VLOOKUP($C132,Hoja3!$C$5:$W$202,21,FALSE)</f>
        <v>#N/A</v>
      </c>
      <c r="AR132" s="94">
        <f t="shared" si="17"/>
        <v>0</v>
      </c>
      <c r="AS132" s="92" t="str">
        <f t="shared" si="18"/>
        <v/>
      </c>
      <c r="AT132" s="85" t="e">
        <f>VLOOKUP($C132,Hoja3!$C$5:$AB$202,26,FALSE)</f>
        <v>#N/A</v>
      </c>
      <c r="AU132" s="94">
        <f t="shared" si="19"/>
        <v>0</v>
      </c>
      <c r="AV132" s="92" t="str">
        <f t="shared" si="20"/>
        <v/>
      </c>
      <c r="AX132" s="86">
        <f t="shared" si="21"/>
        <v>0</v>
      </c>
      <c r="AY132" s="92" t="str">
        <f t="shared" si="22"/>
        <v/>
      </c>
    </row>
    <row r="133" spans="1:51" x14ac:dyDescent="0.25">
      <c r="A133">
        <v>120</v>
      </c>
      <c r="B133" t="s">
        <v>38</v>
      </c>
      <c r="C133" t="s">
        <v>304</v>
      </c>
      <c r="D133" t="s">
        <v>823</v>
      </c>
      <c r="E133">
        <v>250</v>
      </c>
      <c r="F133" t="e">
        <v>#N/A</v>
      </c>
      <c r="G133" s="5">
        <v>135818.39000000001</v>
      </c>
      <c r="H133" s="5">
        <v>795.1</v>
      </c>
      <c r="I133" s="6">
        <v>5.85</v>
      </c>
      <c r="J133" s="5">
        <v>24189.55</v>
      </c>
      <c r="K133" s="7">
        <v>17.809999999999999</v>
      </c>
      <c r="L133" s="5">
        <v>0</v>
      </c>
      <c r="M133" s="6">
        <v>0</v>
      </c>
      <c r="N133" s="5">
        <v>0</v>
      </c>
      <c r="O133" s="6">
        <v>0</v>
      </c>
      <c r="P133" s="5">
        <v>0</v>
      </c>
      <c r="Q133" s="7">
        <v>0</v>
      </c>
      <c r="R133" s="5">
        <v>0</v>
      </c>
      <c r="S133" s="7">
        <v>0</v>
      </c>
      <c r="T133" s="9">
        <v>13</v>
      </c>
      <c r="U133" s="9">
        <v>13</v>
      </c>
      <c r="V133" s="9">
        <v>54</v>
      </c>
      <c r="W133" s="9">
        <v>58</v>
      </c>
      <c r="X133" s="9">
        <v>68</v>
      </c>
      <c r="Y133" s="9">
        <v>68</v>
      </c>
      <c r="Z133" s="9" t="s">
        <v>39</v>
      </c>
      <c r="AA133" s="9">
        <v>7</v>
      </c>
      <c r="AB133" s="9">
        <v>10</v>
      </c>
      <c r="AC133" s="9">
        <v>23</v>
      </c>
      <c r="AD133" s="9">
        <v>24</v>
      </c>
      <c r="AE133" s="9">
        <v>26</v>
      </c>
      <c r="AF133" s="9">
        <v>26</v>
      </c>
      <c r="AJ133" s="85" t="e">
        <f>VLOOKUP($C133,Hoja3!$C$5:$U$202,18,FALSE)</f>
        <v>#N/A</v>
      </c>
      <c r="AK133" s="94">
        <f t="shared" ref="AK133:AK196" si="23">IFERROR(AJ133*$P133/100,0)</f>
        <v>0</v>
      </c>
      <c r="AL133" s="92" t="str">
        <f t="shared" ref="AL133:AL196" si="24">IFERROR($H133/AK133*100,"")</f>
        <v/>
      </c>
      <c r="AM133" t="s">
        <v>478</v>
      </c>
      <c r="AN133">
        <f t="shared" ref="AN133:AN196" si="25">IF(AM133="",0,AM133/1000000)</f>
        <v>0</v>
      </c>
      <c r="AO133" s="85" t="e">
        <f t="shared" ref="AO133:AO196" si="26">IF(AN133="","",AN133*100/P133)</f>
        <v>#DIV/0!</v>
      </c>
      <c r="AP133" s="92" t="str">
        <f t="shared" ref="AP133:AP196" si="27">IFERROR(H133/AN133*100,"")</f>
        <v/>
      </c>
      <c r="AQ133" s="85" t="e">
        <f>VLOOKUP($C133,Hoja3!$C$5:$W$202,21,FALSE)</f>
        <v>#N/A</v>
      </c>
      <c r="AR133" s="94">
        <f t="shared" ref="AR133:AR196" si="28">IFERROR(AQ133*$P133/100,0)</f>
        <v>0</v>
      </c>
      <c r="AS133" s="92" t="str">
        <f t="shared" ref="AS133:AS196" si="29">IFERROR($H133/AR133*100,"")</f>
        <v/>
      </c>
      <c r="AT133" s="85" t="e">
        <f>VLOOKUP($C133,Hoja3!$C$5:$AB$202,26,FALSE)</f>
        <v>#N/A</v>
      </c>
      <c r="AU133" s="94">
        <f t="shared" ref="AU133:AU196" si="30">IFERROR(AT133*$P133/100,0)</f>
        <v>0</v>
      </c>
      <c r="AV133" s="92" t="str">
        <f t="shared" ref="AV133:AV196" si="31">IFERROR($H133/AU133*100,"")</f>
        <v/>
      </c>
      <c r="AX133" s="86">
        <f t="shared" ref="AX133:AX196" si="32">AN133+AR133+AU133</f>
        <v>0</v>
      </c>
      <c r="AY133" s="92" t="str">
        <f t="shared" ref="AY133:AY196" si="33">IFERROR(H133*100/AX133,"")</f>
        <v/>
      </c>
    </row>
    <row r="134" spans="1:51" x14ac:dyDescent="0.25">
      <c r="A134">
        <v>107</v>
      </c>
      <c r="B134" t="s">
        <v>38</v>
      </c>
      <c r="C134" t="s">
        <v>306</v>
      </c>
      <c r="D134" t="s">
        <v>824</v>
      </c>
      <c r="E134">
        <v>250</v>
      </c>
      <c r="F134" t="s">
        <v>625</v>
      </c>
      <c r="G134" s="5">
        <v>6525.92</v>
      </c>
      <c r="H134" s="5">
        <v>11.4</v>
      </c>
      <c r="I134" s="6">
        <v>1.74</v>
      </c>
      <c r="J134" s="5">
        <v>561.73</v>
      </c>
      <c r="K134" s="7">
        <v>8.61</v>
      </c>
      <c r="L134" s="5">
        <v>0</v>
      </c>
      <c r="M134" s="6">
        <v>0</v>
      </c>
      <c r="N134" s="5">
        <v>0</v>
      </c>
      <c r="O134" s="6">
        <v>0</v>
      </c>
      <c r="P134" s="5">
        <v>0</v>
      </c>
      <c r="Q134" s="7">
        <v>0</v>
      </c>
      <c r="R134" s="5">
        <v>0</v>
      </c>
      <c r="S134" s="7">
        <v>0</v>
      </c>
      <c r="T134" s="9">
        <v>35</v>
      </c>
      <c r="U134" s="9">
        <v>28</v>
      </c>
      <c r="V134" s="9">
        <v>60</v>
      </c>
      <c r="W134" s="9">
        <v>64</v>
      </c>
      <c r="X134" s="9">
        <v>70</v>
      </c>
      <c r="Y134" s="9">
        <v>70</v>
      </c>
      <c r="Z134" s="9" t="s">
        <v>39</v>
      </c>
      <c r="AA134" s="9">
        <v>19</v>
      </c>
      <c r="AB134" s="9">
        <v>17</v>
      </c>
      <c r="AC134" s="9">
        <v>25</v>
      </c>
      <c r="AD134" s="9">
        <v>26</v>
      </c>
      <c r="AE134" s="9">
        <v>27</v>
      </c>
      <c r="AF134" s="9">
        <v>27</v>
      </c>
      <c r="AJ134" s="85">
        <f>VLOOKUP($C134,Hoja3!$C$5:$U$202,18,FALSE)</f>
        <v>17.799999999999997</v>
      </c>
      <c r="AK134" s="94">
        <f t="shared" si="23"/>
        <v>0</v>
      </c>
      <c r="AL134" s="92" t="str">
        <f t="shared" si="24"/>
        <v/>
      </c>
      <c r="AM134">
        <v>0</v>
      </c>
      <c r="AN134">
        <f t="shared" si="25"/>
        <v>0</v>
      </c>
      <c r="AO134" s="85" t="e">
        <f t="shared" si="26"/>
        <v>#DIV/0!</v>
      </c>
      <c r="AP134" s="92" t="str">
        <f t="shared" si="27"/>
        <v/>
      </c>
      <c r="AQ134" s="85">
        <f>VLOOKUP($C134,Hoja3!$C$5:$W$202,21,FALSE)</f>
        <v>9.6</v>
      </c>
      <c r="AR134" s="94">
        <f t="shared" si="28"/>
        <v>0</v>
      </c>
      <c r="AS134" s="92" t="str">
        <f t="shared" si="29"/>
        <v/>
      </c>
      <c r="AT134" s="85">
        <f>VLOOKUP($C134,Hoja3!$C$5:$AB$202,26,FALSE)</f>
        <v>8.1999999999999993</v>
      </c>
      <c r="AU134" s="94">
        <f t="shared" si="30"/>
        <v>0</v>
      </c>
      <c r="AV134" s="92" t="str">
        <f t="shared" si="31"/>
        <v/>
      </c>
      <c r="AX134" s="86">
        <f t="shared" si="32"/>
        <v>0</v>
      </c>
      <c r="AY134" s="92" t="str">
        <f t="shared" si="33"/>
        <v/>
      </c>
    </row>
    <row r="135" spans="1:51" x14ac:dyDescent="0.25">
      <c r="A135">
        <v>112</v>
      </c>
      <c r="B135" t="s">
        <v>38</v>
      </c>
      <c r="C135" t="s">
        <v>308</v>
      </c>
      <c r="D135" t="s">
        <v>825</v>
      </c>
      <c r="E135">
        <v>250</v>
      </c>
      <c r="F135" t="s">
        <v>634</v>
      </c>
      <c r="G135" s="5">
        <v>46279.64</v>
      </c>
      <c r="H135" s="5">
        <v>40.299999999999997</v>
      </c>
      <c r="I135" s="6">
        <v>0.87</v>
      </c>
      <c r="J135" s="5">
        <v>1228.6099999999999</v>
      </c>
      <c r="K135" s="7">
        <v>2.65</v>
      </c>
      <c r="L135" s="5">
        <v>0</v>
      </c>
      <c r="M135" s="6">
        <v>0</v>
      </c>
      <c r="N135" s="5">
        <v>0</v>
      </c>
      <c r="O135" s="6">
        <v>0</v>
      </c>
      <c r="P135" s="5">
        <v>0</v>
      </c>
      <c r="Q135" s="7">
        <v>0</v>
      </c>
      <c r="R135" s="5">
        <v>0</v>
      </c>
      <c r="S135" s="7">
        <v>0</v>
      </c>
      <c r="T135" s="9">
        <v>40</v>
      </c>
      <c r="U135" s="9">
        <v>44</v>
      </c>
      <c r="V135" s="9">
        <v>64</v>
      </c>
      <c r="W135" s="9">
        <v>68</v>
      </c>
      <c r="X135" s="9">
        <v>72</v>
      </c>
      <c r="Y135" s="9">
        <v>72</v>
      </c>
      <c r="Z135" s="9" t="s">
        <v>39</v>
      </c>
      <c r="AA135" s="9">
        <v>22</v>
      </c>
      <c r="AB135" s="9">
        <v>24</v>
      </c>
      <c r="AC135" s="9">
        <v>27</v>
      </c>
      <c r="AD135" s="9">
        <v>28</v>
      </c>
      <c r="AE135" s="9">
        <v>28</v>
      </c>
      <c r="AF135" s="9">
        <v>28</v>
      </c>
      <c r="AJ135" s="85">
        <f>VLOOKUP($C135,Hoja3!$C$5:$U$202,18,FALSE)</f>
        <v>22.8</v>
      </c>
      <c r="AK135" s="94">
        <f t="shared" si="23"/>
        <v>0</v>
      </c>
      <c r="AL135" s="92" t="str">
        <f t="shared" si="24"/>
        <v/>
      </c>
      <c r="AM135">
        <v>0</v>
      </c>
      <c r="AN135">
        <f t="shared" si="25"/>
        <v>0</v>
      </c>
      <c r="AO135" s="85" t="e">
        <f t="shared" si="26"/>
        <v>#DIV/0!</v>
      </c>
      <c r="AP135" s="92" t="str">
        <f t="shared" si="27"/>
        <v/>
      </c>
      <c r="AQ135" s="85">
        <f>VLOOKUP($C135,Hoja3!$C$5:$W$202,21,FALSE)</f>
        <v>9.6999999999999993</v>
      </c>
      <c r="AR135" s="94">
        <f t="shared" si="28"/>
        <v>0</v>
      </c>
      <c r="AS135" s="92" t="str">
        <f t="shared" si="29"/>
        <v/>
      </c>
      <c r="AT135" s="85">
        <f>VLOOKUP($C135,Hoja3!$C$5:$AB$202,26,FALSE)</f>
        <v>13.100000000000001</v>
      </c>
      <c r="AU135" s="94">
        <f t="shared" si="30"/>
        <v>0</v>
      </c>
      <c r="AV135" s="92" t="str">
        <f t="shared" si="31"/>
        <v/>
      </c>
      <c r="AX135" s="86">
        <f t="shared" si="32"/>
        <v>0</v>
      </c>
      <c r="AY135" s="92" t="str">
        <f t="shared" si="33"/>
        <v/>
      </c>
    </row>
    <row r="136" spans="1:51" x14ac:dyDescent="0.25">
      <c r="A136">
        <v>147</v>
      </c>
      <c r="B136" t="s">
        <v>45</v>
      </c>
      <c r="C136" t="s">
        <v>314</v>
      </c>
      <c r="D136" t="s">
        <v>826</v>
      </c>
      <c r="E136">
        <v>250</v>
      </c>
      <c r="F136" t="e">
        <v>#N/A</v>
      </c>
      <c r="G136" s="5">
        <v>2797</v>
      </c>
      <c r="H136" s="5">
        <v>0.1</v>
      </c>
      <c r="I136" s="6">
        <v>0.03</v>
      </c>
      <c r="J136" s="5">
        <v>0.62</v>
      </c>
      <c r="K136" s="7">
        <v>0.02</v>
      </c>
      <c r="L136" s="5">
        <v>0</v>
      </c>
      <c r="M136" s="6">
        <v>0</v>
      </c>
      <c r="N136" s="5">
        <v>0</v>
      </c>
      <c r="O136" s="6">
        <v>0</v>
      </c>
      <c r="P136" s="5">
        <v>0</v>
      </c>
      <c r="Q136" s="7">
        <v>0</v>
      </c>
      <c r="R136" s="5">
        <v>0</v>
      </c>
      <c r="S136" s="7">
        <v>0</v>
      </c>
      <c r="T136" s="9">
        <v>77</v>
      </c>
      <c r="U136" s="9">
        <v>83</v>
      </c>
      <c r="V136" s="9">
        <v>74</v>
      </c>
      <c r="W136" s="9">
        <v>77</v>
      </c>
      <c r="X136" s="9">
        <v>78</v>
      </c>
      <c r="Y136" s="9">
        <v>78</v>
      </c>
      <c r="Z136" s="9" t="s">
        <v>39</v>
      </c>
      <c r="AA136" s="9">
        <v>34</v>
      </c>
      <c r="AB136" s="9">
        <v>35</v>
      </c>
      <c r="AC136" s="9">
        <v>29</v>
      </c>
      <c r="AD136" s="9">
        <v>29</v>
      </c>
      <c r="AE136" s="9">
        <v>29</v>
      </c>
      <c r="AF136" s="9">
        <v>29</v>
      </c>
      <c r="AJ136" s="85" t="e">
        <f>VLOOKUP($C136,Hoja3!$C$5:$U$202,18,FALSE)</f>
        <v>#N/A</v>
      </c>
      <c r="AK136" s="94">
        <f t="shared" si="23"/>
        <v>0</v>
      </c>
      <c r="AL136" s="92" t="str">
        <f t="shared" si="24"/>
        <v/>
      </c>
      <c r="AM136" t="s">
        <v>478</v>
      </c>
      <c r="AN136">
        <f t="shared" si="25"/>
        <v>0</v>
      </c>
      <c r="AO136" s="85" t="e">
        <f t="shared" si="26"/>
        <v>#DIV/0!</v>
      </c>
      <c r="AP136" s="92" t="str">
        <f t="shared" si="27"/>
        <v/>
      </c>
      <c r="AQ136" s="85" t="e">
        <f>VLOOKUP($C136,Hoja3!$C$5:$W$202,21,FALSE)</f>
        <v>#N/A</v>
      </c>
      <c r="AR136" s="94">
        <f t="shared" si="28"/>
        <v>0</v>
      </c>
      <c r="AS136" s="92" t="str">
        <f t="shared" si="29"/>
        <v/>
      </c>
      <c r="AT136" s="85" t="e">
        <f>VLOOKUP($C136,Hoja3!$C$5:$AB$202,26,FALSE)</f>
        <v>#N/A</v>
      </c>
      <c r="AU136" s="94">
        <f t="shared" si="30"/>
        <v>0</v>
      </c>
      <c r="AV136" s="92" t="str">
        <f t="shared" si="31"/>
        <v/>
      </c>
      <c r="AX136" s="86">
        <f t="shared" si="32"/>
        <v>0</v>
      </c>
      <c r="AY136" s="92" t="str">
        <f t="shared" si="33"/>
        <v/>
      </c>
    </row>
    <row r="137" spans="1:51" x14ac:dyDescent="0.25">
      <c r="A137">
        <v>121</v>
      </c>
      <c r="B137" t="s">
        <v>38</v>
      </c>
      <c r="C137" t="s">
        <v>310</v>
      </c>
      <c r="D137" t="s">
        <v>827</v>
      </c>
      <c r="E137">
        <v>250</v>
      </c>
      <c r="F137" t="s">
        <v>652</v>
      </c>
      <c r="G137" s="5">
        <v>1.73</v>
      </c>
      <c r="H137" s="5">
        <v>0</v>
      </c>
      <c r="I137" s="6">
        <v>0</v>
      </c>
      <c r="J137" s="5">
        <v>0</v>
      </c>
      <c r="K137" s="7">
        <v>0</v>
      </c>
      <c r="L137" s="5">
        <v>765.82529999999997</v>
      </c>
      <c r="M137" s="6">
        <v>0</v>
      </c>
      <c r="N137" s="5">
        <v>0</v>
      </c>
      <c r="O137" s="6">
        <v>0</v>
      </c>
      <c r="P137" s="5">
        <v>651.70140000000004</v>
      </c>
      <c r="Q137" s="7">
        <v>0</v>
      </c>
      <c r="R137" s="5">
        <v>620.19399999999996</v>
      </c>
      <c r="S137" s="7">
        <v>0</v>
      </c>
      <c r="T137" s="9">
        <v>154</v>
      </c>
      <c r="U137" s="9">
        <v>155</v>
      </c>
      <c r="V137" s="9">
        <v>142</v>
      </c>
      <c r="W137" s="9">
        <v>142</v>
      </c>
      <c r="X137" s="9">
        <v>142</v>
      </c>
      <c r="Y137" s="9">
        <v>142</v>
      </c>
      <c r="Z137" s="9" t="s">
        <v>39</v>
      </c>
      <c r="AA137" s="9">
        <v>37</v>
      </c>
      <c r="AB137" s="9">
        <v>37</v>
      </c>
      <c r="AC137" s="9">
        <v>30</v>
      </c>
      <c r="AD137" s="9">
        <v>30</v>
      </c>
      <c r="AE137" s="9">
        <v>30</v>
      </c>
      <c r="AF137" s="9">
        <v>30</v>
      </c>
      <c r="AJ137" s="85">
        <f>VLOOKUP($C137,Hoja3!$C$5:$U$202,18,FALSE)</f>
        <v>5.6129999999999995</v>
      </c>
      <c r="AK137" s="94">
        <f t="shared" si="23"/>
        <v>36.579999581999999</v>
      </c>
      <c r="AL137" s="92">
        <f t="shared" si="24"/>
        <v>0</v>
      </c>
      <c r="AM137" t="s">
        <v>478</v>
      </c>
      <c r="AN137">
        <f t="shared" si="25"/>
        <v>0</v>
      </c>
      <c r="AO137" s="88">
        <f t="shared" si="26"/>
        <v>0</v>
      </c>
      <c r="AP137" s="92" t="str">
        <f t="shared" si="27"/>
        <v/>
      </c>
      <c r="AQ137" s="85">
        <f>VLOOKUP($C137,Hoja3!$C$5:$W$202,21,FALSE)</f>
        <v>2.6030000000000002</v>
      </c>
      <c r="AR137" s="94">
        <f t="shared" si="28"/>
        <v>16.963787442000001</v>
      </c>
      <c r="AS137" s="92">
        <f t="shared" si="29"/>
        <v>0</v>
      </c>
      <c r="AT137" s="85">
        <f>VLOOKUP($C137,Hoja3!$C$5:$AB$202,26,FALSE)</f>
        <v>3.01</v>
      </c>
      <c r="AU137" s="94">
        <f t="shared" si="30"/>
        <v>19.616212140000002</v>
      </c>
      <c r="AV137" s="92">
        <f t="shared" si="31"/>
        <v>0</v>
      </c>
      <c r="AX137" s="86">
        <f t="shared" si="32"/>
        <v>36.579999581999999</v>
      </c>
      <c r="AY137" s="92">
        <f t="shared" si="33"/>
        <v>0</v>
      </c>
    </row>
    <row r="138" spans="1:51" x14ac:dyDescent="0.25">
      <c r="A138">
        <v>129</v>
      </c>
      <c r="B138" t="s">
        <v>45</v>
      </c>
      <c r="C138" t="s">
        <v>288</v>
      </c>
      <c r="D138" t="s">
        <v>828</v>
      </c>
      <c r="E138">
        <v>250</v>
      </c>
      <c r="F138" t="s">
        <v>623</v>
      </c>
      <c r="G138" s="5">
        <v>403909</v>
      </c>
      <c r="H138" s="5">
        <v>0</v>
      </c>
      <c r="I138" s="6">
        <v>0</v>
      </c>
      <c r="J138" s="5">
        <v>0</v>
      </c>
      <c r="K138" s="7">
        <v>0</v>
      </c>
      <c r="L138" s="5">
        <v>356544.6</v>
      </c>
      <c r="M138" s="6">
        <v>0</v>
      </c>
      <c r="N138" s="5">
        <v>55024.09</v>
      </c>
      <c r="O138" s="6">
        <v>0</v>
      </c>
      <c r="P138" s="5">
        <v>368736.1</v>
      </c>
      <c r="Q138" s="7">
        <v>0</v>
      </c>
      <c r="R138" s="5">
        <v>358619</v>
      </c>
      <c r="S138" s="7">
        <v>0</v>
      </c>
      <c r="T138" s="9">
        <v>155</v>
      </c>
      <c r="U138" s="9">
        <v>156</v>
      </c>
      <c r="V138" s="9">
        <v>143</v>
      </c>
      <c r="W138" s="9">
        <v>143</v>
      </c>
      <c r="X138" s="9">
        <v>143</v>
      </c>
      <c r="Y138" s="9">
        <v>143</v>
      </c>
      <c r="Z138" s="9" t="s">
        <v>39</v>
      </c>
      <c r="AA138" s="9">
        <v>38</v>
      </c>
      <c r="AB138" s="9">
        <v>38</v>
      </c>
      <c r="AC138" s="9">
        <v>31</v>
      </c>
      <c r="AD138" s="9">
        <v>31</v>
      </c>
      <c r="AE138" s="9">
        <v>31</v>
      </c>
      <c r="AF138" s="9">
        <v>31</v>
      </c>
      <c r="AJ138" s="85">
        <f>VLOOKUP($C138,Hoja3!$C$5:$U$202,18,FALSE)</f>
        <v>18.130370370370372</v>
      </c>
      <c r="AK138" s="94">
        <f t="shared" si="23"/>
        <v>66853.220619259257</v>
      </c>
      <c r="AL138" s="92">
        <f t="shared" si="24"/>
        <v>0</v>
      </c>
      <c r="AM138">
        <v>26673018890.303699</v>
      </c>
      <c r="AN138">
        <f t="shared" si="25"/>
        <v>26673.018890303698</v>
      </c>
      <c r="AO138" s="88">
        <f t="shared" si="26"/>
        <v>7.2336337262079038</v>
      </c>
      <c r="AP138" s="92">
        <f t="shared" si="27"/>
        <v>0</v>
      </c>
      <c r="AQ138" s="85">
        <f>VLOOKUP($C138,Hoja3!$C$5:$W$202,21,FALSE)</f>
        <v>5.3360000000000003</v>
      </c>
      <c r="AR138" s="94">
        <f t="shared" si="28"/>
        <v>19675.758296</v>
      </c>
      <c r="AS138" s="92">
        <f t="shared" si="29"/>
        <v>0</v>
      </c>
      <c r="AT138" s="85">
        <f>VLOOKUP($C138,Hoja3!$C$5:$AB$202,26,FALSE)</f>
        <v>12.794370370370372</v>
      </c>
      <c r="AU138" s="94">
        <f t="shared" si="30"/>
        <v>47177.462323259264</v>
      </c>
      <c r="AV138" s="92">
        <f t="shared" si="31"/>
        <v>0</v>
      </c>
      <c r="AX138" s="86">
        <f t="shared" si="32"/>
        <v>93526.239509562962</v>
      </c>
      <c r="AY138" s="92">
        <f t="shared" si="33"/>
        <v>0</v>
      </c>
    </row>
    <row r="139" spans="1:51" x14ac:dyDescent="0.25">
      <c r="A139">
        <v>131</v>
      </c>
      <c r="B139" t="s">
        <v>45</v>
      </c>
      <c r="C139" t="s">
        <v>278</v>
      </c>
      <c r="D139" t="s">
        <v>829</v>
      </c>
      <c r="E139">
        <v>250</v>
      </c>
      <c r="F139" t="s">
        <v>629</v>
      </c>
      <c r="G139" s="5">
        <v>13112</v>
      </c>
      <c r="H139" s="5">
        <v>0</v>
      </c>
      <c r="I139" s="6">
        <v>0</v>
      </c>
      <c r="J139" s="5">
        <v>0</v>
      </c>
      <c r="K139" s="7">
        <v>0</v>
      </c>
      <c r="L139" s="5">
        <v>18301.11</v>
      </c>
      <c r="M139" s="6">
        <v>0</v>
      </c>
      <c r="N139" s="5">
        <v>2717.7959999999998</v>
      </c>
      <c r="O139" s="6">
        <v>0</v>
      </c>
      <c r="P139" s="5">
        <v>19649.72</v>
      </c>
      <c r="Q139" s="7">
        <v>0</v>
      </c>
      <c r="R139" s="5">
        <v>18789.59</v>
      </c>
      <c r="S139" s="7">
        <v>0</v>
      </c>
      <c r="T139" s="9">
        <v>156</v>
      </c>
      <c r="U139" s="9">
        <v>157</v>
      </c>
      <c r="V139" s="9">
        <v>144</v>
      </c>
      <c r="W139" s="9">
        <v>144</v>
      </c>
      <c r="X139" s="9">
        <v>144</v>
      </c>
      <c r="Y139" s="9">
        <v>144</v>
      </c>
      <c r="Z139" s="9" t="s">
        <v>39</v>
      </c>
      <c r="AA139" s="9">
        <v>39</v>
      </c>
      <c r="AB139" s="9">
        <v>39</v>
      </c>
      <c r="AC139" s="9">
        <v>32</v>
      </c>
      <c r="AD139" s="9">
        <v>32</v>
      </c>
      <c r="AE139" s="9">
        <v>32</v>
      </c>
      <c r="AF139" s="9">
        <v>32</v>
      </c>
      <c r="AJ139" s="85">
        <f>VLOOKUP($C139,Hoja3!$C$5:$U$202,18,FALSE)</f>
        <v>12.122385406922358</v>
      </c>
      <c r="AK139" s="94">
        <f t="shared" si="23"/>
        <v>2382.0147897811044</v>
      </c>
      <c r="AL139" s="92">
        <f t="shared" si="24"/>
        <v>0</v>
      </c>
      <c r="AM139">
        <v>1663035288.13151</v>
      </c>
      <c r="AN139">
        <f t="shared" si="25"/>
        <v>1663.03528813151</v>
      </c>
      <c r="AO139" s="88">
        <f t="shared" si="26"/>
        <v>8.4634045071965911</v>
      </c>
      <c r="AP139" s="92">
        <f t="shared" si="27"/>
        <v>0</v>
      </c>
      <c r="AQ139" s="85">
        <f>VLOOKUP($C139,Hoja3!$C$5:$W$202,21,FALSE)</f>
        <v>3.622385406922358</v>
      </c>
      <c r="AR139" s="94">
        <f t="shared" si="28"/>
        <v>711.78858978110395</v>
      </c>
      <c r="AS139" s="92">
        <f t="shared" si="29"/>
        <v>0</v>
      </c>
      <c r="AT139" s="85">
        <f>VLOOKUP($C139,Hoja3!$C$5:$AB$202,26,FALSE)</f>
        <v>8.5</v>
      </c>
      <c r="AU139" s="94">
        <f t="shared" si="30"/>
        <v>1670.2262000000001</v>
      </c>
      <c r="AV139" s="92">
        <f t="shared" si="31"/>
        <v>0</v>
      </c>
      <c r="AX139" s="86">
        <f t="shared" si="32"/>
        <v>4045.0500779126141</v>
      </c>
      <c r="AY139" s="92">
        <f t="shared" si="33"/>
        <v>0</v>
      </c>
    </row>
    <row r="140" spans="1:51" x14ac:dyDescent="0.25">
      <c r="A140">
        <v>132</v>
      </c>
      <c r="B140" t="s">
        <v>45</v>
      </c>
      <c r="C140" t="s">
        <v>300</v>
      </c>
      <c r="D140" t="s">
        <v>830</v>
      </c>
      <c r="E140">
        <v>250</v>
      </c>
      <c r="F140" t="s">
        <v>630</v>
      </c>
      <c r="G140" s="5">
        <v>1715746</v>
      </c>
      <c r="H140" s="5">
        <v>0</v>
      </c>
      <c r="I140" s="6">
        <v>0</v>
      </c>
      <c r="J140" s="5">
        <v>0</v>
      </c>
      <c r="K140" s="7">
        <v>0</v>
      </c>
      <c r="L140" s="5">
        <v>2108637</v>
      </c>
      <c r="M140" s="6">
        <v>0</v>
      </c>
      <c r="N140" s="5">
        <v>442019.3</v>
      </c>
      <c r="O140" s="6">
        <v>0</v>
      </c>
      <c r="P140" s="5">
        <v>2087890</v>
      </c>
      <c r="Q140" s="7">
        <v>0</v>
      </c>
      <c r="R140" s="5">
        <v>2049164</v>
      </c>
      <c r="S140" s="7">
        <v>0</v>
      </c>
      <c r="T140" s="9">
        <v>157</v>
      </c>
      <c r="U140" s="9">
        <v>158</v>
      </c>
      <c r="V140" s="9">
        <v>145</v>
      </c>
      <c r="W140" s="9">
        <v>145</v>
      </c>
      <c r="X140" s="9">
        <v>145</v>
      </c>
      <c r="Y140" s="9">
        <v>145</v>
      </c>
      <c r="Z140" s="9" t="s">
        <v>39</v>
      </c>
      <c r="AA140" s="9">
        <v>40</v>
      </c>
      <c r="AB140" s="9">
        <v>40</v>
      </c>
      <c r="AC140" s="9">
        <v>33</v>
      </c>
      <c r="AD140" s="9">
        <v>33</v>
      </c>
      <c r="AE140" s="9">
        <v>33</v>
      </c>
      <c r="AF140" s="9">
        <v>33</v>
      </c>
      <c r="AJ140" s="85">
        <f>VLOOKUP($C140,Hoja3!$C$5:$U$202,18,FALSE)</f>
        <v>21.290183036756627</v>
      </c>
      <c r="AK140" s="94">
        <f t="shared" si="23"/>
        <v>444515.60260613792</v>
      </c>
      <c r="AL140" s="92">
        <f t="shared" si="24"/>
        <v>0</v>
      </c>
      <c r="AM140">
        <v>123396782519.01401</v>
      </c>
      <c r="AN140">
        <f t="shared" si="25"/>
        <v>123396.78251901401</v>
      </c>
      <c r="AO140" s="88">
        <f t="shared" si="26"/>
        <v>5.9101189487479706</v>
      </c>
      <c r="AP140" s="92">
        <f t="shared" si="27"/>
        <v>0</v>
      </c>
      <c r="AQ140" s="85">
        <f>VLOOKUP($C140,Hoja3!$C$5:$W$202,21,FALSE)</f>
        <v>5.7864604090194023</v>
      </c>
      <c r="AR140" s="94">
        <f t="shared" si="28"/>
        <v>120814.92823387521</v>
      </c>
      <c r="AS140" s="92">
        <f t="shared" si="29"/>
        <v>0</v>
      </c>
      <c r="AT140" s="85">
        <f>VLOOKUP($C140,Hoja3!$C$5:$AB$202,26,FALSE)</f>
        <v>15.503722627737226</v>
      </c>
      <c r="AU140" s="94">
        <f t="shared" si="30"/>
        <v>323700.67437226279</v>
      </c>
      <c r="AV140" s="92">
        <f t="shared" si="31"/>
        <v>0</v>
      </c>
      <c r="AX140" s="86">
        <f t="shared" si="32"/>
        <v>567912.38512515207</v>
      </c>
      <c r="AY140" s="92">
        <f t="shared" si="33"/>
        <v>0</v>
      </c>
    </row>
    <row r="141" spans="1:51" x14ac:dyDescent="0.25">
      <c r="A141">
        <v>133</v>
      </c>
      <c r="B141" t="s">
        <v>45</v>
      </c>
      <c r="C141" t="s">
        <v>276</v>
      </c>
      <c r="D141" t="s">
        <v>831</v>
      </c>
      <c r="E141">
        <v>250</v>
      </c>
      <c r="F141" t="s">
        <v>631</v>
      </c>
      <c r="G141" s="5">
        <v>326640</v>
      </c>
      <c r="H141" s="5">
        <v>0</v>
      </c>
      <c r="I141" s="6">
        <v>0</v>
      </c>
      <c r="J141" s="5">
        <v>0</v>
      </c>
      <c r="K141" s="7">
        <v>0</v>
      </c>
      <c r="L141" s="5">
        <v>198119.9</v>
      </c>
      <c r="M141" s="6">
        <v>0</v>
      </c>
      <c r="N141" s="5">
        <v>26588.17</v>
      </c>
      <c r="O141" s="6">
        <v>0</v>
      </c>
      <c r="P141" s="5">
        <v>212740.8</v>
      </c>
      <c r="Q141" s="7">
        <v>0</v>
      </c>
      <c r="R141" s="5">
        <v>197330.5</v>
      </c>
      <c r="S141" s="7">
        <v>0</v>
      </c>
      <c r="T141" s="9">
        <v>158</v>
      </c>
      <c r="U141" s="9">
        <v>159</v>
      </c>
      <c r="V141" s="9">
        <v>146</v>
      </c>
      <c r="W141" s="9">
        <v>146</v>
      </c>
      <c r="X141" s="9">
        <v>146</v>
      </c>
      <c r="Y141" s="9">
        <v>146</v>
      </c>
      <c r="Z141" s="9" t="s">
        <v>39</v>
      </c>
      <c r="AA141" s="9">
        <v>41</v>
      </c>
      <c r="AB141" s="9">
        <v>41</v>
      </c>
      <c r="AC141" s="9">
        <v>34</v>
      </c>
      <c r="AD141" s="9">
        <v>34</v>
      </c>
      <c r="AE141" s="9">
        <v>34</v>
      </c>
      <c r="AF141" s="9">
        <v>34</v>
      </c>
      <c r="AJ141" s="85">
        <f>VLOOKUP($C141,Hoja3!$C$5:$U$202,18,FALSE)</f>
        <v>10.434000000000001</v>
      </c>
      <c r="AK141" s="94">
        <f t="shared" si="23"/>
        <v>22197.375071999999</v>
      </c>
      <c r="AL141" s="92">
        <f t="shared" si="24"/>
        <v>0</v>
      </c>
      <c r="AM141">
        <v>10581575767.808201</v>
      </c>
      <c r="AN141">
        <f t="shared" si="25"/>
        <v>10581.575767808201</v>
      </c>
      <c r="AO141" s="88">
        <f t="shared" si="26"/>
        <v>4.9739287282026767</v>
      </c>
      <c r="AP141" s="92">
        <f t="shared" si="27"/>
        <v>0</v>
      </c>
      <c r="AQ141" s="85">
        <f>VLOOKUP($C141,Hoja3!$C$5:$W$202,21,FALSE)</f>
        <v>3.633</v>
      </c>
      <c r="AR141" s="94">
        <f t="shared" si="28"/>
        <v>7728.8732639999989</v>
      </c>
      <c r="AS141" s="92">
        <f t="shared" si="29"/>
        <v>0</v>
      </c>
      <c r="AT141" s="85">
        <f>VLOOKUP($C141,Hoja3!$C$5:$AB$202,26,FALSE)</f>
        <v>6.8010000000000002</v>
      </c>
      <c r="AU141" s="94">
        <f t="shared" si="30"/>
        <v>14468.501807999999</v>
      </c>
      <c r="AV141" s="92">
        <f t="shared" si="31"/>
        <v>0</v>
      </c>
      <c r="AX141" s="86">
        <f t="shared" si="32"/>
        <v>32778.950839808196</v>
      </c>
      <c r="AY141" s="92">
        <f t="shared" si="33"/>
        <v>0</v>
      </c>
    </row>
    <row r="142" spans="1:51" x14ac:dyDescent="0.25">
      <c r="A142">
        <v>136</v>
      </c>
      <c r="B142" t="s">
        <v>45</v>
      </c>
      <c r="C142" t="s">
        <v>266</v>
      </c>
      <c r="D142" t="s">
        <v>832</v>
      </c>
      <c r="E142">
        <v>250</v>
      </c>
      <c r="F142" t="s">
        <v>637</v>
      </c>
      <c r="G142" s="5">
        <v>68550</v>
      </c>
      <c r="H142" s="5">
        <v>0</v>
      </c>
      <c r="I142" s="6">
        <v>0</v>
      </c>
      <c r="J142" s="5">
        <v>0</v>
      </c>
      <c r="K142" s="7">
        <v>0</v>
      </c>
      <c r="L142" s="5">
        <v>61264.94</v>
      </c>
      <c r="M142" s="6">
        <v>0</v>
      </c>
      <c r="N142" s="5">
        <v>6807.2539999999999</v>
      </c>
      <c r="O142" s="6">
        <v>0</v>
      </c>
      <c r="P142" s="5">
        <v>57978.11</v>
      </c>
      <c r="Q142" s="7">
        <v>0</v>
      </c>
      <c r="R142" s="5">
        <v>56924.26</v>
      </c>
      <c r="S142" s="7">
        <v>0</v>
      </c>
      <c r="T142" s="9">
        <v>159</v>
      </c>
      <c r="U142" s="9">
        <v>160</v>
      </c>
      <c r="V142" s="9">
        <v>147</v>
      </c>
      <c r="W142" s="9">
        <v>147</v>
      </c>
      <c r="X142" s="9">
        <v>147</v>
      </c>
      <c r="Y142" s="9">
        <v>147</v>
      </c>
      <c r="Z142" s="9" t="s">
        <v>39</v>
      </c>
      <c r="AA142" s="9">
        <v>42</v>
      </c>
      <c r="AB142" s="9">
        <v>42</v>
      </c>
      <c r="AC142" s="9">
        <v>35</v>
      </c>
      <c r="AD142" s="9">
        <v>35</v>
      </c>
      <c r="AE142" s="9">
        <v>35</v>
      </c>
      <c r="AF142" s="9">
        <v>35</v>
      </c>
      <c r="AJ142" s="85">
        <f>VLOOKUP($C142,Hoja3!$C$5:$U$202,18,FALSE)</f>
        <v>4.37</v>
      </c>
      <c r="AK142" s="94">
        <f t="shared" si="23"/>
        <v>2533.643407</v>
      </c>
      <c r="AL142" s="92">
        <f t="shared" si="24"/>
        <v>0</v>
      </c>
      <c r="AM142">
        <v>3370731014.9481502</v>
      </c>
      <c r="AN142">
        <f t="shared" si="25"/>
        <v>3370.73101494815</v>
      </c>
      <c r="AO142" s="88">
        <f t="shared" si="26"/>
        <v>5.8137994062727296</v>
      </c>
      <c r="AP142" s="92">
        <f t="shared" si="27"/>
        <v>0</v>
      </c>
      <c r="AQ142" s="85">
        <f>VLOOKUP($C142,Hoja3!$C$5:$W$202,21,FALSE)</f>
        <v>2.0699999999999998</v>
      </c>
      <c r="AR142" s="94">
        <f t="shared" si="28"/>
        <v>1200.1468769999999</v>
      </c>
      <c r="AS142" s="92">
        <f t="shared" si="29"/>
        <v>0</v>
      </c>
      <c r="AT142" s="85">
        <f>VLOOKUP($C142,Hoja3!$C$5:$AB$202,26,FALSE)</f>
        <v>2.3000000000000003</v>
      </c>
      <c r="AU142" s="94">
        <f t="shared" si="30"/>
        <v>1333.4965300000001</v>
      </c>
      <c r="AV142" s="92">
        <f t="shared" si="31"/>
        <v>0</v>
      </c>
      <c r="AX142" s="86">
        <f t="shared" si="32"/>
        <v>5904.3744219481505</v>
      </c>
      <c r="AY142" s="92">
        <f t="shared" si="33"/>
        <v>0</v>
      </c>
    </row>
    <row r="143" spans="1:51" x14ac:dyDescent="0.25">
      <c r="A143">
        <v>145</v>
      </c>
      <c r="B143" t="s">
        <v>45</v>
      </c>
      <c r="C143" t="s">
        <v>312</v>
      </c>
      <c r="D143" t="s">
        <v>833</v>
      </c>
      <c r="E143">
        <v>250</v>
      </c>
      <c r="F143" t="s">
        <v>650</v>
      </c>
      <c r="G143" s="5">
        <v>19203</v>
      </c>
      <c r="H143" s="5">
        <v>0</v>
      </c>
      <c r="I143" s="6">
        <v>0</v>
      </c>
      <c r="J143" s="5">
        <v>0</v>
      </c>
      <c r="K143" s="7">
        <v>0</v>
      </c>
      <c r="L143" s="5">
        <v>17940.689999999999</v>
      </c>
      <c r="M143" s="6">
        <v>0</v>
      </c>
      <c r="N143" s="5">
        <v>1710.654</v>
      </c>
      <c r="O143" s="6">
        <v>0</v>
      </c>
      <c r="P143" s="5">
        <v>18333.169999999998</v>
      </c>
      <c r="Q143" s="7">
        <v>0</v>
      </c>
      <c r="R143" s="5">
        <v>17852.75</v>
      </c>
      <c r="S143" s="7">
        <v>0</v>
      </c>
      <c r="T143" s="9">
        <v>160</v>
      </c>
      <c r="U143" s="9">
        <v>161</v>
      </c>
      <c r="V143" s="9">
        <v>148</v>
      </c>
      <c r="W143" s="9">
        <v>148</v>
      </c>
      <c r="X143" s="9">
        <v>148</v>
      </c>
      <c r="Y143" s="9">
        <v>148</v>
      </c>
      <c r="Z143" s="9" t="s">
        <v>39</v>
      </c>
      <c r="AA143" s="9">
        <v>43</v>
      </c>
      <c r="AB143" s="9">
        <v>43</v>
      </c>
      <c r="AC143" s="9">
        <v>36</v>
      </c>
      <c r="AD143" s="9">
        <v>36</v>
      </c>
      <c r="AE143" s="9">
        <v>36</v>
      </c>
      <c r="AF143" s="9">
        <v>36</v>
      </c>
      <c r="AJ143" s="85">
        <f>VLOOKUP($C143,Hoja3!$C$5:$U$202,18,FALSE)</f>
        <v>6.35</v>
      </c>
      <c r="AK143" s="94">
        <f t="shared" si="23"/>
        <v>1164.1562949999998</v>
      </c>
      <c r="AL143" s="92">
        <f t="shared" si="24"/>
        <v>0</v>
      </c>
      <c r="AM143" t="s">
        <v>478</v>
      </c>
      <c r="AN143">
        <f t="shared" si="25"/>
        <v>0</v>
      </c>
      <c r="AO143" s="88">
        <f t="shared" si="26"/>
        <v>0</v>
      </c>
      <c r="AP143" s="92" t="str">
        <f t="shared" si="27"/>
        <v/>
      </c>
      <c r="AQ143" s="85">
        <f>VLOOKUP($C143,Hoja3!$C$5:$W$202,21,FALSE)</f>
        <v>2.2799999999999998</v>
      </c>
      <c r="AR143" s="94">
        <f t="shared" si="28"/>
        <v>417.99627599999991</v>
      </c>
      <c r="AS143" s="92">
        <f t="shared" si="29"/>
        <v>0</v>
      </c>
      <c r="AT143" s="85">
        <f>VLOOKUP($C143,Hoja3!$C$5:$AB$202,26,FALSE)</f>
        <v>4.07</v>
      </c>
      <c r="AU143" s="94">
        <f t="shared" si="30"/>
        <v>746.16001900000003</v>
      </c>
      <c r="AV143" s="92">
        <f t="shared" si="31"/>
        <v>0</v>
      </c>
      <c r="AX143" s="86">
        <f t="shared" si="32"/>
        <v>1164.156295</v>
      </c>
      <c r="AY143" s="92">
        <f t="shared" si="33"/>
        <v>0</v>
      </c>
    </row>
    <row r="144" spans="1:51" x14ac:dyDescent="0.25">
      <c r="A144">
        <v>146</v>
      </c>
      <c r="B144" t="s">
        <v>45</v>
      </c>
      <c r="C144" t="s">
        <v>270</v>
      </c>
      <c r="D144" t="s">
        <v>834</v>
      </c>
      <c r="E144">
        <v>250</v>
      </c>
      <c r="F144" t="s">
        <v>651</v>
      </c>
      <c r="G144" s="5">
        <v>189980</v>
      </c>
      <c r="H144" s="5">
        <v>0</v>
      </c>
      <c r="I144" s="6">
        <v>0</v>
      </c>
      <c r="J144" s="5">
        <v>0</v>
      </c>
      <c r="K144" s="7">
        <v>0</v>
      </c>
      <c r="L144" s="5">
        <v>152561.1</v>
      </c>
      <c r="M144" s="6">
        <v>0</v>
      </c>
      <c r="N144" s="5">
        <v>15658.53</v>
      </c>
      <c r="O144" s="6">
        <v>0</v>
      </c>
      <c r="P144" s="5">
        <v>157053</v>
      </c>
      <c r="Q144" s="7">
        <v>0</v>
      </c>
      <c r="R144" s="5">
        <v>146999.70000000001</v>
      </c>
      <c r="S144" s="7">
        <v>0</v>
      </c>
      <c r="T144" s="9">
        <v>161</v>
      </c>
      <c r="U144" s="9">
        <v>162</v>
      </c>
      <c r="V144" s="9">
        <v>149</v>
      </c>
      <c r="W144" s="9">
        <v>149</v>
      </c>
      <c r="X144" s="9">
        <v>149</v>
      </c>
      <c r="Y144" s="9">
        <v>149</v>
      </c>
      <c r="Z144" s="9" t="s">
        <v>39</v>
      </c>
      <c r="AA144" s="9">
        <v>44</v>
      </c>
      <c r="AB144" s="9">
        <v>44</v>
      </c>
      <c r="AC144" s="9">
        <v>37</v>
      </c>
      <c r="AD144" s="9">
        <v>37</v>
      </c>
      <c r="AE144" s="9">
        <v>37</v>
      </c>
      <c r="AF144" s="9">
        <v>37</v>
      </c>
      <c r="AJ144" s="85">
        <f>VLOOKUP($C144,Hoja3!$C$5:$U$202,18,FALSE)</f>
        <v>6.85</v>
      </c>
      <c r="AK144" s="94">
        <f t="shared" si="23"/>
        <v>10758.130500000001</v>
      </c>
      <c r="AL144" s="92">
        <f t="shared" si="24"/>
        <v>0</v>
      </c>
      <c r="AM144" t="s">
        <v>478</v>
      </c>
      <c r="AN144">
        <f t="shared" si="25"/>
        <v>0</v>
      </c>
      <c r="AO144" s="88">
        <f t="shared" si="26"/>
        <v>0</v>
      </c>
      <c r="AP144" s="92" t="str">
        <f t="shared" si="27"/>
        <v/>
      </c>
      <c r="AQ144" s="85">
        <f>VLOOKUP($C144,Hoja3!$C$5:$W$202,21,FALSE)</f>
        <v>1.58</v>
      </c>
      <c r="AR144" s="94">
        <f t="shared" si="28"/>
        <v>2481.4374000000003</v>
      </c>
      <c r="AS144" s="92">
        <f t="shared" si="29"/>
        <v>0</v>
      </c>
      <c r="AT144" s="85">
        <f>VLOOKUP($C144,Hoja3!$C$5:$AB$202,26,FALSE)</f>
        <v>5.27</v>
      </c>
      <c r="AU144" s="94">
        <f t="shared" si="30"/>
        <v>8276.6930999999986</v>
      </c>
      <c r="AV144" s="92">
        <f t="shared" si="31"/>
        <v>0</v>
      </c>
      <c r="AX144" s="86">
        <f t="shared" si="32"/>
        <v>10758.130499999999</v>
      </c>
      <c r="AY144" s="92">
        <f t="shared" si="33"/>
        <v>0</v>
      </c>
    </row>
    <row r="145" spans="1:51" x14ac:dyDescent="0.25">
      <c r="A145">
        <v>148</v>
      </c>
      <c r="B145" t="s">
        <v>45</v>
      </c>
      <c r="C145" t="s">
        <v>316</v>
      </c>
      <c r="D145" t="s">
        <v>835</v>
      </c>
      <c r="E145">
        <v>250</v>
      </c>
      <c r="F145" t="s">
        <v>656</v>
      </c>
      <c r="G145" s="5">
        <v>28590</v>
      </c>
      <c r="H145" s="5">
        <v>0</v>
      </c>
      <c r="I145" s="6">
        <v>0</v>
      </c>
      <c r="J145" s="5">
        <v>0</v>
      </c>
      <c r="K145" s="7">
        <v>0</v>
      </c>
      <c r="L145" s="5">
        <v>39936.04</v>
      </c>
      <c r="M145" s="6">
        <v>0</v>
      </c>
      <c r="N145" s="5">
        <v>5117.3329999999996</v>
      </c>
      <c r="O145" s="6">
        <v>0</v>
      </c>
      <c r="P145" s="5">
        <v>40264.99</v>
      </c>
      <c r="Q145" s="7">
        <v>0</v>
      </c>
      <c r="R145" s="5">
        <v>39161.26</v>
      </c>
      <c r="S145" s="7">
        <v>0</v>
      </c>
      <c r="T145" s="9">
        <v>162</v>
      </c>
      <c r="U145" s="9">
        <v>163</v>
      </c>
      <c r="V145" s="9">
        <v>150</v>
      </c>
      <c r="W145" s="9">
        <v>150</v>
      </c>
      <c r="X145" s="9">
        <v>150</v>
      </c>
      <c r="Y145" s="9">
        <v>150</v>
      </c>
      <c r="Z145" s="9" t="s">
        <v>39</v>
      </c>
      <c r="AA145" s="9">
        <v>45</v>
      </c>
      <c r="AB145" s="9">
        <v>45</v>
      </c>
      <c r="AC145" s="9">
        <v>38</v>
      </c>
      <c r="AD145" s="9">
        <v>38</v>
      </c>
      <c r="AE145" s="9">
        <v>38</v>
      </c>
      <c r="AF145" s="9">
        <v>38</v>
      </c>
      <c r="AJ145" s="85">
        <f>VLOOKUP($C145,Hoja3!$C$5:$U$202,18,FALSE)</f>
        <v>17.899310986964622</v>
      </c>
      <c r="AK145" s="94">
        <f t="shared" si="23"/>
        <v>7207.1557789702065</v>
      </c>
      <c r="AL145" s="92">
        <f t="shared" si="24"/>
        <v>0</v>
      </c>
      <c r="AM145" t="s">
        <v>478</v>
      </c>
      <c r="AN145">
        <f t="shared" si="25"/>
        <v>0</v>
      </c>
      <c r="AO145" s="88">
        <f t="shared" si="26"/>
        <v>0</v>
      </c>
      <c r="AP145" s="92" t="str">
        <f t="shared" si="27"/>
        <v/>
      </c>
      <c r="AQ145" s="85">
        <f>VLOOKUP($C145,Hoja3!$C$5:$W$202,21,FALSE)</f>
        <v>4.8467039106145249</v>
      </c>
      <c r="AR145" s="94">
        <f t="shared" si="28"/>
        <v>1951.5248449385472</v>
      </c>
      <c r="AS145" s="92">
        <f t="shared" si="29"/>
        <v>0</v>
      </c>
      <c r="AT145" s="85">
        <f>VLOOKUP($C145,Hoja3!$C$5:$AB$202,26,FALSE)</f>
        <v>13.052607076350096</v>
      </c>
      <c r="AU145" s="94">
        <f t="shared" si="30"/>
        <v>5255.6309340316584</v>
      </c>
      <c r="AV145" s="92">
        <f t="shared" si="31"/>
        <v>0</v>
      </c>
      <c r="AX145" s="86">
        <f t="shared" si="32"/>
        <v>7207.1557789702056</v>
      </c>
      <c r="AY145" s="92">
        <f t="shared" si="33"/>
        <v>0</v>
      </c>
    </row>
    <row r="146" spans="1:51" x14ac:dyDescent="0.25">
      <c r="A146">
        <v>105</v>
      </c>
      <c r="B146" t="s">
        <v>38</v>
      </c>
      <c r="C146" t="s">
        <v>322</v>
      </c>
      <c r="D146" t="s">
        <v>836</v>
      </c>
      <c r="E146">
        <v>250</v>
      </c>
      <c r="F146" t="e">
        <v>#N/A</v>
      </c>
      <c r="G146" s="5">
        <v>20.22</v>
      </c>
      <c r="H146" s="5">
        <v>0.3</v>
      </c>
      <c r="I146" s="6">
        <v>15</v>
      </c>
      <c r="J146" s="5">
        <v>8.7100000000000009</v>
      </c>
      <c r="K146" s="7">
        <v>43.57</v>
      </c>
      <c r="L146" s="5"/>
      <c r="M146" s="90"/>
      <c r="N146" s="5"/>
      <c r="O146" s="90"/>
      <c r="P146" s="5"/>
      <c r="Q146" s="90"/>
      <c r="R146" s="5"/>
      <c r="S146" s="90"/>
      <c r="T146" s="9">
        <v>1</v>
      </c>
      <c r="U146" s="9">
        <v>1</v>
      </c>
      <c r="V146" s="9">
        <v>190</v>
      </c>
      <c r="W146" s="9">
        <v>190</v>
      </c>
      <c r="X146" s="9">
        <v>190</v>
      </c>
      <c r="Y146" s="9">
        <v>190</v>
      </c>
      <c r="Z146" s="9" t="s">
        <v>39</v>
      </c>
      <c r="AA146" s="9">
        <v>1</v>
      </c>
      <c r="AB146" s="9">
        <v>1</v>
      </c>
      <c r="AC146" s="9">
        <v>39</v>
      </c>
      <c r="AD146" s="9">
        <v>39</v>
      </c>
      <c r="AE146" s="9">
        <v>39</v>
      </c>
      <c r="AF146" s="9">
        <v>39</v>
      </c>
      <c r="AJ146" s="85" t="e">
        <f>VLOOKUP($C146,Hoja3!$C$5:$U$202,18,FALSE)</f>
        <v>#N/A</v>
      </c>
      <c r="AK146" s="94">
        <f t="shared" si="23"/>
        <v>0</v>
      </c>
      <c r="AL146" s="92" t="str">
        <f t="shared" si="24"/>
        <v/>
      </c>
      <c r="AM146" t="s">
        <v>478</v>
      </c>
      <c r="AN146">
        <f t="shared" si="25"/>
        <v>0</v>
      </c>
      <c r="AO146" s="88" t="e">
        <f t="shared" si="26"/>
        <v>#DIV/0!</v>
      </c>
      <c r="AP146" s="92" t="str">
        <f t="shared" si="27"/>
        <v/>
      </c>
      <c r="AQ146" s="85" t="e">
        <f>VLOOKUP($C146,Hoja3!$C$5:$W$202,21,FALSE)</f>
        <v>#N/A</v>
      </c>
      <c r="AR146" s="94">
        <f t="shared" si="28"/>
        <v>0</v>
      </c>
      <c r="AS146" s="92" t="str">
        <f t="shared" si="29"/>
        <v/>
      </c>
      <c r="AT146" s="85" t="e">
        <f>VLOOKUP($C146,Hoja3!$C$5:$AB$202,26,FALSE)</f>
        <v>#N/A</v>
      </c>
      <c r="AU146" s="94">
        <f t="shared" si="30"/>
        <v>0</v>
      </c>
      <c r="AV146" s="92" t="str">
        <f t="shared" si="31"/>
        <v/>
      </c>
      <c r="AX146" s="86">
        <f t="shared" si="32"/>
        <v>0</v>
      </c>
      <c r="AY146" s="92" t="str">
        <f t="shared" si="33"/>
        <v/>
      </c>
    </row>
    <row r="147" spans="1:51" x14ac:dyDescent="0.25">
      <c r="A147">
        <v>125</v>
      </c>
      <c r="B147" t="s">
        <v>38</v>
      </c>
      <c r="C147" t="s">
        <v>330</v>
      </c>
      <c r="D147" t="s">
        <v>837</v>
      </c>
      <c r="E147">
        <v>250</v>
      </c>
      <c r="F147" t="e">
        <v>#N/A</v>
      </c>
      <c r="G147" s="5">
        <v>331.85</v>
      </c>
      <c r="H147" s="5">
        <v>3.5</v>
      </c>
      <c r="I147" s="6">
        <v>10.51</v>
      </c>
      <c r="J147" s="5">
        <v>121.32</v>
      </c>
      <c r="K147" s="7">
        <v>36.65</v>
      </c>
      <c r="L147" s="5"/>
      <c r="M147" s="90"/>
      <c r="N147" s="5"/>
      <c r="O147" s="90"/>
      <c r="P147" s="5"/>
      <c r="Q147" s="90"/>
      <c r="R147" s="5"/>
      <c r="S147" s="90"/>
      <c r="T147" s="9">
        <v>4</v>
      </c>
      <c r="U147" s="9">
        <v>2</v>
      </c>
      <c r="V147" s="9">
        <v>191</v>
      </c>
      <c r="W147" s="9">
        <v>191</v>
      </c>
      <c r="X147" s="9">
        <v>191</v>
      </c>
      <c r="Y147" s="9">
        <v>191</v>
      </c>
      <c r="Z147" s="9" t="s">
        <v>39</v>
      </c>
      <c r="AA147" s="9">
        <v>3</v>
      </c>
      <c r="AB147" s="9">
        <v>2</v>
      </c>
      <c r="AC147" s="9">
        <v>40</v>
      </c>
      <c r="AD147" s="9">
        <v>40</v>
      </c>
      <c r="AE147" s="9">
        <v>40</v>
      </c>
      <c r="AF147" s="9">
        <v>40</v>
      </c>
      <c r="AJ147" s="85" t="e">
        <f>VLOOKUP($C147,Hoja3!$C$5:$U$202,18,FALSE)</f>
        <v>#N/A</v>
      </c>
      <c r="AK147" s="94">
        <f t="shared" si="23"/>
        <v>0</v>
      </c>
      <c r="AL147" s="92" t="str">
        <f t="shared" si="24"/>
        <v/>
      </c>
      <c r="AM147" t="s">
        <v>478</v>
      </c>
      <c r="AN147">
        <f t="shared" si="25"/>
        <v>0</v>
      </c>
      <c r="AO147" s="88" t="e">
        <f t="shared" si="26"/>
        <v>#DIV/0!</v>
      </c>
      <c r="AP147" s="92" t="str">
        <f t="shared" si="27"/>
        <v/>
      </c>
      <c r="AQ147" s="85" t="e">
        <f>VLOOKUP($C147,Hoja3!$C$5:$W$202,21,FALSE)</f>
        <v>#N/A</v>
      </c>
      <c r="AR147" s="94">
        <f t="shared" si="28"/>
        <v>0</v>
      </c>
      <c r="AS147" s="92" t="str">
        <f t="shared" si="29"/>
        <v/>
      </c>
      <c r="AT147" s="85" t="e">
        <f>VLOOKUP($C147,Hoja3!$C$5:$AB$202,26,FALSE)</f>
        <v>#N/A</v>
      </c>
      <c r="AU147" s="94">
        <f t="shared" si="30"/>
        <v>0</v>
      </c>
      <c r="AV147" s="92" t="str">
        <f t="shared" si="31"/>
        <v/>
      </c>
      <c r="AX147" s="86">
        <f t="shared" si="32"/>
        <v>0</v>
      </c>
      <c r="AY147" s="92" t="str">
        <f t="shared" si="33"/>
        <v/>
      </c>
    </row>
    <row r="148" spans="1:51" x14ac:dyDescent="0.25">
      <c r="A148">
        <v>111</v>
      </c>
      <c r="B148" t="s">
        <v>38</v>
      </c>
      <c r="C148" t="s">
        <v>328</v>
      </c>
      <c r="D148" t="s">
        <v>838</v>
      </c>
      <c r="E148">
        <v>250</v>
      </c>
      <c r="F148" t="e">
        <v>#N/A</v>
      </c>
      <c r="G148" s="5">
        <v>3602.91</v>
      </c>
      <c r="H148" s="5">
        <v>41.5</v>
      </c>
      <c r="I148" s="6">
        <v>11.52</v>
      </c>
      <c r="J148" s="5">
        <v>1194.9000000000001</v>
      </c>
      <c r="K148" s="7">
        <v>33.17</v>
      </c>
      <c r="L148" s="5"/>
      <c r="M148" s="90"/>
      <c r="N148" s="5"/>
      <c r="O148" s="90"/>
      <c r="P148" s="5"/>
      <c r="Q148" s="90"/>
      <c r="R148" s="5"/>
      <c r="S148" s="90"/>
      <c r="T148" s="9">
        <v>2</v>
      </c>
      <c r="U148" s="9">
        <v>3</v>
      </c>
      <c r="V148" s="9">
        <v>192</v>
      </c>
      <c r="W148" s="9">
        <v>192</v>
      </c>
      <c r="X148" s="9">
        <v>192</v>
      </c>
      <c r="Y148" s="9">
        <v>192</v>
      </c>
      <c r="Z148" s="9" t="s">
        <v>39</v>
      </c>
      <c r="AA148" s="9">
        <v>2</v>
      </c>
      <c r="AB148" s="9">
        <v>3</v>
      </c>
      <c r="AC148" s="9">
        <v>41</v>
      </c>
      <c r="AD148" s="9">
        <v>41</v>
      </c>
      <c r="AE148" s="9">
        <v>41</v>
      </c>
      <c r="AF148" s="9">
        <v>41</v>
      </c>
      <c r="AJ148" s="85" t="e">
        <f>VLOOKUP($C148,Hoja3!$C$5:$U$202,18,FALSE)</f>
        <v>#N/A</v>
      </c>
      <c r="AK148" s="94">
        <f t="shared" si="23"/>
        <v>0</v>
      </c>
      <c r="AL148" s="92" t="str">
        <f t="shared" si="24"/>
        <v/>
      </c>
      <c r="AM148">
        <v>0</v>
      </c>
      <c r="AN148">
        <f t="shared" si="25"/>
        <v>0</v>
      </c>
      <c r="AO148" s="88" t="e">
        <f t="shared" si="26"/>
        <v>#DIV/0!</v>
      </c>
      <c r="AP148" s="92" t="str">
        <f t="shared" si="27"/>
        <v/>
      </c>
      <c r="AQ148" s="85" t="e">
        <f>VLOOKUP($C148,Hoja3!$C$5:$W$202,21,FALSE)</f>
        <v>#N/A</v>
      </c>
      <c r="AR148" s="94">
        <f t="shared" si="28"/>
        <v>0</v>
      </c>
      <c r="AS148" s="92" t="str">
        <f t="shared" si="29"/>
        <v/>
      </c>
      <c r="AT148" s="85" t="e">
        <f>VLOOKUP($C148,Hoja3!$C$5:$AB$202,26,FALSE)</f>
        <v>#N/A</v>
      </c>
      <c r="AU148" s="94">
        <f t="shared" si="30"/>
        <v>0</v>
      </c>
      <c r="AV148" s="92" t="str">
        <f t="shared" si="31"/>
        <v/>
      </c>
      <c r="AX148" s="86">
        <f t="shared" si="32"/>
        <v>0</v>
      </c>
      <c r="AY148" s="92" t="str">
        <f t="shared" si="33"/>
        <v/>
      </c>
    </row>
    <row r="149" spans="1:51" x14ac:dyDescent="0.25">
      <c r="A149">
        <v>116</v>
      </c>
      <c r="B149" t="s">
        <v>38</v>
      </c>
      <c r="C149" t="s">
        <v>324</v>
      </c>
      <c r="D149" t="s">
        <v>839</v>
      </c>
      <c r="E149">
        <v>250</v>
      </c>
      <c r="F149" t="e">
        <v>#N/A</v>
      </c>
      <c r="G149" s="5">
        <v>19837.509999999998</v>
      </c>
      <c r="H149" s="5">
        <v>191.8</v>
      </c>
      <c r="I149" s="6">
        <v>9.67</v>
      </c>
      <c r="J149" s="5">
        <v>6190.67</v>
      </c>
      <c r="K149" s="7">
        <v>31.21</v>
      </c>
      <c r="L149" s="5"/>
      <c r="M149" s="90"/>
      <c r="N149" s="5"/>
      <c r="O149" s="90"/>
      <c r="P149" s="5"/>
      <c r="Q149" s="90"/>
      <c r="R149" s="5"/>
      <c r="S149" s="90"/>
      <c r="T149" s="9">
        <v>6</v>
      </c>
      <c r="U149" s="9">
        <v>4</v>
      </c>
      <c r="V149" s="9">
        <v>193</v>
      </c>
      <c r="W149" s="9">
        <v>193</v>
      </c>
      <c r="X149" s="9">
        <v>193</v>
      </c>
      <c r="Y149" s="9">
        <v>193</v>
      </c>
      <c r="Z149" s="9" t="s">
        <v>39</v>
      </c>
      <c r="AA149" s="9">
        <v>4</v>
      </c>
      <c r="AB149" s="9">
        <v>4</v>
      </c>
      <c r="AC149" s="9">
        <v>42</v>
      </c>
      <c r="AD149" s="9">
        <v>42</v>
      </c>
      <c r="AE149" s="9">
        <v>42</v>
      </c>
      <c r="AF149" s="9">
        <v>42</v>
      </c>
      <c r="AJ149" s="85" t="e">
        <f>VLOOKUP($C149,Hoja3!$C$5:$U$202,18,FALSE)</f>
        <v>#N/A</v>
      </c>
      <c r="AK149" s="94">
        <f t="shared" si="23"/>
        <v>0</v>
      </c>
      <c r="AL149" s="92" t="str">
        <f t="shared" si="24"/>
        <v/>
      </c>
      <c r="AM149" t="s">
        <v>478</v>
      </c>
      <c r="AN149">
        <f t="shared" si="25"/>
        <v>0</v>
      </c>
      <c r="AO149" s="88" t="e">
        <f t="shared" si="26"/>
        <v>#DIV/0!</v>
      </c>
      <c r="AP149" s="92" t="str">
        <f t="shared" si="27"/>
        <v/>
      </c>
      <c r="AQ149" s="85" t="e">
        <f>VLOOKUP($C149,Hoja3!$C$5:$W$202,21,FALSE)</f>
        <v>#N/A</v>
      </c>
      <c r="AR149" s="94">
        <f t="shared" si="28"/>
        <v>0</v>
      </c>
      <c r="AS149" s="92" t="str">
        <f t="shared" si="29"/>
        <v/>
      </c>
      <c r="AT149" s="85" t="e">
        <f>VLOOKUP($C149,Hoja3!$C$5:$AB$202,26,FALSE)</f>
        <v>#N/A</v>
      </c>
      <c r="AU149" s="94">
        <f t="shared" si="30"/>
        <v>0</v>
      </c>
      <c r="AV149" s="92" t="str">
        <f t="shared" si="31"/>
        <v/>
      </c>
      <c r="AX149" s="86">
        <f t="shared" si="32"/>
        <v>0</v>
      </c>
      <c r="AY149" s="92" t="str">
        <f t="shared" si="33"/>
        <v/>
      </c>
    </row>
    <row r="150" spans="1:51" x14ac:dyDescent="0.25">
      <c r="A150">
        <v>110</v>
      </c>
      <c r="B150" t="s">
        <v>38</v>
      </c>
      <c r="C150" t="s">
        <v>320</v>
      </c>
      <c r="D150" t="s">
        <v>840</v>
      </c>
      <c r="E150">
        <v>250</v>
      </c>
      <c r="F150" t="e">
        <v>#N/A</v>
      </c>
      <c r="G150" s="5">
        <v>423.65</v>
      </c>
      <c r="H150" s="5">
        <v>2.9</v>
      </c>
      <c r="I150" s="6">
        <v>6.86</v>
      </c>
      <c r="J150" s="5">
        <v>102.9</v>
      </c>
      <c r="K150" s="7">
        <v>24.33</v>
      </c>
      <c r="L150" s="5"/>
      <c r="M150" s="90"/>
      <c r="N150" s="5"/>
      <c r="O150" s="90"/>
      <c r="P150" s="5"/>
      <c r="Q150" s="90"/>
      <c r="R150" s="5"/>
      <c r="S150" s="90"/>
      <c r="T150" s="9">
        <v>8</v>
      </c>
      <c r="U150" s="9">
        <v>7</v>
      </c>
      <c r="V150" s="9">
        <v>194</v>
      </c>
      <c r="W150" s="9">
        <v>194</v>
      </c>
      <c r="X150" s="9">
        <v>194</v>
      </c>
      <c r="Y150" s="9">
        <v>194</v>
      </c>
      <c r="Z150" s="9" t="s">
        <v>39</v>
      </c>
      <c r="AA150" s="9">
        <v>6</v>
      </c>
      <c r="AB150" s="9">
        <v>6</v>
      </c>
      <c r="AC150" s="9">
        <v>43</v>
      </c>
      <c r="AD150" s="9">
        <v>43</v>
      </c>
      <c r="AE150" s="9">
        <v>43</v>
      </c>
      <c r="AF150" s="9">
        <v>43</v>
      </c>
      <c r="AJ150" s="85" t="e">
        <f>VLOOKUP($C150,Hoja3!$C$5:$U$202,18,FALSE)</f>
        <v>#N/A</v>
      </c>
      <c r="AK150" s="94">
        <f t="shared" si="23"/>
        <v>0</v>
      </c>
      <c r="AL150" s="92" t="str">
        <f t="shared" si="24"/>
        <v/>
      </c>
      <c r="AM150" t="s">
        <v>478</v>
      </c>
      <c r="AN150">
        <f t="shared" si="25"/>
        <v>0</v>
      </c>
      <c r="AO150" s="88" t="e">
        <f t="shared" si="26"/>
        <v>#DIV/0!</v>
      </c>
      <c r="AP150" s="92" t="str">
        <f t="shared" si="27"/>
        <v/>
      </c>
      <c r="AQ150" s="85" t="e">
        <f>VLOOKUP($C150,Hoja3!$C$5:$W$202,21,FALSE)</f>
        <v>#N/A</v>
      </c>
      <c r="AR150" s="94">
        <f t="shared" si="28"/>
        <v>0</v>
      </c>
      <c r="AS150" s="92" t="str">
        <f t="shared" si="29"/>
        <v/>
      </c>
      <c r="AT150" s="85" t="e">
        <f>VLOOKUP($C150,Hoja3!$C$5:$AB$202,26,FALSE)</f>
        <v>#N/A</v>
      </c>
      <c r="AU150" s="94">
        <f t="shared" si="30"/>
        <v>0</v>
      </c>
      <c r="AV150" s="92" t="str">
        <f t="shared" si="31"/>
        <v/>
      </c>
      <c r="AX150" s="86">
        <f t="shared" si="32"/>
        <v>0</v>
      </c>
      <c r="AY150" s="92" t="str">
        <f t="shared" si="33"/>
        <v/>
      </c>
    </row>
    <row r="151" spans="1:51" x14ac:dyDescent="0.25">
      <c r="A151">
        <v>119</v>
      </c>
      <c r="B151" t="s">
        <v>38</v>
      </c>
      <c r="C151" t="s">
        <v>326</v>
      </c>
      <c r="D151" t="s">
        <v>841</v>
      </c>
      <c r="E151">
        <v>250</v>
      </c>
      <c r="F151" t="e">
        <v>#N/A</v>
      </c>
      <c r="G151" s="5">
        <v>21051.58</v>
      </c>
      <c r="H151" s="5">
        <v>102.5</v>
      </c>
      <c r="I151" s="6">
        <v>4.87</v>
      </c>
      <c r="J151" s="5">
        <v>4819.6400000000003</v>
      </c>
      <c r="K151" s="7">
        <v>22.9</v>
      </c>
      <c r="L151" s="5"/>
      <c r="M151" s="90"/>
      <c r="N151" s="5"/>
      <c r="O151" s="90"/>
      <c r="P151" s="5"/>
      <c r="Q151" s="90"/>
      <c r="R151" s="5"/>
      <c r="S151" s="90"/>
      <c r="T151" s="9">
        <v>18</v>
      </c>
      <c r="U151" s="9">
        <v>10</v>
      </c>
      <c r="V151" s="9">
        <v>195</v>
      </c>
      <c r="W151" s="9">
        <v>195</v>
      </c>
      <c r="X151" s="9">
        <v>195</v>
      </c>
      <c r="Y151" s="9">
        <v>195</v>
      </c>
      <c r="Z151" s="9" t="s">
        <v>39</v>
      </c>
      <c r="AA151" s="9">
        <v>9</v>
      </c>
      <c r="AB151" s="9">
        <v>8</v>
      </c>
      <c r="AC151" s="9">
        <v>44</v>
      </c>
      <c r="AD151" s="9">
        <v>44</v>
      </c>
      <c r="AE151" s="9">
        <v>44</v>
      </c>
      <c r="AF151" s="9">
        <v>44</v>
      </c>
      <c r="AJ151" s="85" t="e">
        <f>VLOOKUP($C151,Hoja3!$C$5:$U$202,18,FALSE)</f>
        <v>#N/A</v>
      </c>
      <c r="AK151" s="94">
        <f t="shared" si="23"/>
        <v>0</v>
      </c>
      <c r="AL151" s="92" t="str">
        <f t="shared" si="24"/>
        <v/>
      </c>
      <c r="AM151" t="s">
        <v>478</v>
      </c>
      <c r="AN151">
        <f t="shared" si="25"/>
        <v>0</v>
      </c>
      <c r="AO151" s="88" t="e">
        <f t="shared" si="26"/>
        <v>#DIV/0!</v>
      </c>
      <c r="AP151" s="92" t="str">
        <f t="shared" si="27"/>
        <v/>
      </c>
      <c r="AQ151" s="85" t="e">
        <f>VLOOKUP($C151,Hoja3!$C$5:$W$202,21,FALSE)</f>
        <v>#N/A</v>
      </c>
      <c r="AR151" s="94">
        <f t="shared" si="28"/>
        <v>0</v>
      </c>
      <c r="AS151" s="92" t="str">
        <f t="shared" si="29"/>
        <v/>
      </c>
      <c r="AT151" s="85" t="e">
        <f>VLOOKUP($C151,Hoja3!$C$5:$AB$202,26,FALSE)</f>
        <v>#N/A</v>
      </c>
      <c r="AU151" s="94">
        <f t="shared" si="30"/>
        <v>0</v>
      </c>
      <c r="AV151" s="92" t="str">
        <f t="shared" si="31"/>
        <v/>
      </c>
      <c r="AX151" s="86">
        <f t="shared" si="32"/>
        <v>0</v>
      </c>
      <c r="AY151" s="92" t="str">
        <f t="shared" si="33"/>
        <v/>
      </c>
    </row>
    <row r="152" spans="1:51" x14ac:dyDescent="0.25">
      <c r="A152">
        <v>138</v>
      </c>
      <c r="B152" t="s">
        <v>45</v>
      </c>
      <c r="C152" t="s">
        <v>332</v>
      </c>
      <c r="D152" t="s">
        <v>842</v>
      </c>
      <c r="E152">
        <v>250</v>
      </c>
      <c r="F152" t="e">
        <v>#N/A</v>
      </c>
      <c r="G152" s="5">
        <v>8338.57</v>
      </c>
      <c r="H152" s="5">
        <v>0.1</v>
      </c>
      <c r="I152" s="6">
        <v>0.01</v>
      </c>
      <c r="J152" s="5">
        <v>0.18</v>
      </c>
      <c r="K152" s="7">
        <v>0</v>
      </c>
      <c r="L152" s="5"/>
      <c r="M152" s="90"/>
      <c r="N152" s="5"/>
      <c r="O152" s="90"/>
      <c r="P152" s="5"/>
      <c r="Q152" s="90"/>
      <c r="R152" s="5"/>
      <c r="S152" s="90"/>
      <c r="T152" s="9">
        <v>87</v>
      </c>
      <c r="U152" s="9">
        <v>89</v>
      </c>
      <c r="V152" s="9">
        <v>202</v>
      </c>
      <c r="W152" s="9">
        <v>202</v>
      </c>
      <c r="X152" s="9">
        <v>202</v>
      </c>
      <c r="Y152" s="9">
        <v>202</v>
      </c>
      <c r="Z152" s="9" t="s">
        <v>39</v>
      </c>
      <c r="AA152" s="9">
        <v>36</v>
      </c>
      <c r="AB152" s="9">
        <v>36</v>
      </c>
      <c r="AC152" s="9">
        <v>45</v>
      </c>
      <c r="AD152" s="9">
        <v>45</v>
      </c>
      <c r="AE152" s="9">
        <v>45</v>
      </c>
      <c r="AF152" s="9">
        <v>45</v>
      </c>
      <c r="AJ152" s="85" t="e">
        <f>VLOOKUP($C152,Hoja3!$C$5:$U$202,18,FALSE)</f>
        <v>#N/A</v>
      </c>
      <c r="AK152" s="94">
        <f t="shared" si="23"/>
        <v>0</v>
      </c>
      <c r="AL152" s="92" t="str">
        <f t="shared" si="24"/>
        <v/>
      </c>
      <c r="AM152" t="s">
        <v>478</v>
      </c>
      <c r="AN152">
        <f t="shared" si="25"/>
        <v>0</v>
      </c>
      <c r="AO152" s="88" t="e">
        <f t="shared" si="26"/>
        <v>#DIV/0!</v>
      </c>
      <c r="AP152" s="92" t="str">
        <f t="shared" si="27"/>
        <v/>
      </c>
      <c r="AQ152" s="85" t="e">
        <f>VLOOKUP($C152,Hoja3!$C$5:$W$202,21,FALSE)</f>
        <v>#N/A</v>
      </c>
      <c r="AR152" s="94">
        <f t="shared" si="28"/>
        <v>0</v>
      </c>
      <c r="AS152" s="92" t="str">
        <f t="shared" si="29"/>
        <v/>
      </c>
      <c r="AT152" s="85" t="e">
        <f>VLOOKUP($C152,Hoja3!$C$5:$AB$202,26,FALSE)</f>
        <v>#N/A</v>
      </c>
      <c r="AU152" s="94">
        <f t="shared" si="30"/>
        <v>0</v>
      </c>
      <c r="AV152" s="92" t="str">
        <f t="shared" si="31"/>
        <v/>
      </c>
      <c r="AX152" s="86">
        <f t="shared" si="32"/>
        <v>0</v>
      </c>
      <c r="AY152" s="92" t="str">
        <f t="shared" si="33"/>
        <v/>
      </c>
    </row>
    <row r="153" spans="1:51" x14ac:dyDescent="0.25">
      <c r="A153">
        <v>184</v>
      </c>
      <c r="B153" t="s">
        <v>52</v>
      </c>
      <c r="C153" t="s">
        <v>428</v>
      </c>
      <c r="D153" t="s">
        <v>843</v>
      </c>
      <c r="E153">
        <v>250</v>
      </c>
      <c r="F153" t="s">
        <v>493</v>
      </c>
      <c r="G153" s="5">
        <v>13089.17</v>
      </c>
      <c r="H153" s="5">
        <v>69</v>
      </c>
      <c r="I153" s="6">
        <v>5.27</v>
      </c>
      <c r="J153" s="5">
        <v>1775.56</v>
      </c>
      <c r="K153" s="7">
        <v>13.57</v>
      </c>
      <c r="L153" s="5">
        <v>10933.72</v>
      </c>
      <c r="M153" s="6">
        <v>6.31</v>
      </c>
      <c r="N153" s="5">
        <v>1393.4449999999999</v>
      </c>
      <c r="O153" s="6">
        <v>49.52</v>
      </c>
      <c r="P153" s="5">
        <v>9728.7289999999994</v>
      </c>
      <c r="Q153" s="7">
        <v>18.25</v>
      </c>
      <c r="R153" s="5">
        <v>9798.2780000000002</v>
      </c>
      <c r="S153" s="7">
        <v>18.12</v>
      </c>
      <c r="T153" s="9">
        <v>15</v>
      </c>
      <c r="U153" s="9">
        <v>23</v>
      </c>
      <c r="V153" s="9">
        <v>5</v>
      </c>
      <c r="W153" s="9">
        <v>4</v>
      </c>
      <c r="X153" s="9">
        <v>7</v>
      </c>
      <c r="Y153" s="9">
        <v>6</v>
      </c>
      <c r="Z153" s="9" t="s">
        <v>49</v>
      </c>
      <c r="AA153" s="9">
        <v>3</v>
      </c>
      <c r="AB153" s="9">
        <v>4</v>
      </c>
      <c r="AC153" s="9">
        <v>1</v>
      </c>
      <c r="AD153" s="9">
        <v>1</v>
      </c>
      <c r="AE153" s="9">
        <v>1</v>
      </c>
      <c r="AF153" s="9">
        <v>1</v>
      </c>
      <c r="AJ153" s="85">
        <f>VLOOKUP($C153,Hoja3!$C$5:$U$202,18,FALSE)</f>
        <v>9.1210000000000004</v>
      </c>
      <c r="AK153" s="94">
        <f t="shared" si="23"/>
        <v>887.35737209000001</v>
      </c>
      <c r="AL153" s="92">
        <f t="shared" si="24"/>
        <v>7.7758975324094894</v>
      </c>
      <c r="AM153">
        <v>340798984.364326</v>
      </c>
      <c r="AN153">
        <f t="shared" si="25"/>
        <v>340.79898436432597</v>
      </c>
      <c r="AO153" s="85">
        <f t="shared" si="26"/>
        <v>3.5030165231689154</v>
      </c>
      <c r="AP153" s="92">
        <f t="shared" si="27"/>
        <v>20.246539210996183</v>
      </c>
      <c r="AQ153" s="85">
        <f>VLOOKUP($C153,Hoja3!$C$5:$W$202,21,FALSE)</f>
        <v>2.3919999999999999</v>
      </c>
      <c r="AR153" s="94">
        <f t="shared" si="28"/>
        <v>232.71119767999997</v>
      </c>
      <c r="AS153" s="92">
        <f t="shared" si="29"/>
        <v>29.650485532235351</v>
      </c>
      <c r="AT153" s="85">
        <f>VLOOKUP($C153,Hoja3!$C$5:$AB$202,26,FALSE)</f>
        <v>6.7290000000000001</v>
      </c>
      <c r="AU153" s="94">
        <f t="shared" si="30"/>
        <v>654.64617440999996</v>
      </c>
      <c r="AV153" s="92">
        <f t="shared" si="31"/>
        <v>10.54004479017788</v>
      </c>
      <c r="AX153" s="86">
        <f t="shared" si="32"/>
        <v>1228.1563564543258</v>
      </c>
      <c r="AY153" s="92">
        <f t="shared" si="33"/>
        <v>5.6181771675393399</v>
      </c>
    </row>
    <row r="154" spans="1:51" x14ac:dyDescent="0.25">
      <c r="A154">
        <v>164</v>
      </c>
      <c r="B154" t="s">
        <v>52</v>
      </c>
      <c r="C154" t="s">
        <v>342</v>
      </c>
      <c r="D154" t="s">
        <v>844</v>
      </c>
      <c r="E154">
        <v>250</v>
      </c>
      <c r="F154" t="e">
        <v>#N/A</v>
      </c>
      <c r="G154" s="5">
        <v>309.74</v>
      </c>
      <c r="H154" s="5">
        <v>1</v>
      </c>
      <c r="I154" s="6">
        <v>3.07</v>
      </c>
      <c r="J154" s="5">
        <v>46.66</v>
      </c>
      <c r="K154" s="7">
        <v>15.1</v>
      </c>
      <c r="L154" s="5">
        <v>0</v>
      </c>
      <c r="M154" s="6">
        <v>0</v>
      </c>
      <c r="N154" s="5">
        <v>0</v>
      </c>
      <c r="O154" s="6">
        <v>0</v>
      </c>
      <c r="P154" s="5">
        <v>541.09749999999997</v>
      </c>
      <c r="Q154" s="7">
        <v>8.6199999999999992</v>
      </c>
      <c r="R154" s="5">
        <v>538.81730000000005</v>
      </c>
      <c r="S154" s="7">
        <v>8.66</v>
      </c>
      <c r="T154" s="9">
        <v>28</v>
      </c>
      <c r="U154" s="9">
        <v>20</v>
      </c>
      <c r="V154" s="9">
        <v>57</v>
      </c>
      <c r="W154" s="9">
        <v>61</v>
      </c>
      <c r="X154" s="9">
        <v>21</v>
      </c>
      <c r="Y154" s="9">
        <v>19</v>
      </c>
      <c r="Z154" s="9" t="s">
        <v>49</v>
      </c>
      <c r="AA154" s="9">
        <v>5</v>
      </c>
      <c r="AB154" s="9">
        <v>3</v>
      </c>
      <c r="AC154" s="9">
        <v>10</v>
      </c>
      <c r="AD154" s="9">
        <v>11</v>
      </c>
      <c r="AE154" s="9">
        <v>2</v>
      </c>
      <c r="AF154" s="9">
        <v>2</v>
      </c>
      <c r="AJ154" s="85" t="e">
        <f>VLOOKUP($C154,Hoja3!$C$5:$U$202,18,FALSE)</f>
        <v>#N/A</v>
      </c>
      <c r="AK154" s="94">
        <f t="shared" si="23"/>
        <v>0</v>
      </c>
      <c r="AL154" s="92" t="str">
        <f t="shared" si="24"/>
        <v/>
      </c>
      <c r="AM154">
        <v>24936738.017969899</v>
      </c>
      <c r="AN154">
        <f t="shared" si="25"/>
        <v>24.936738017969898</v>
      </c>
      <c r="AO154" s="85">
        <f t="shared" si="26"/>
        <v>4.6085480006782324</v>
      </c>
      <c r="AP154" s="92">
        <f t="shared" si="27"/>
        <v>4.0101475954047423</v>
      </c>
      <c r="AQ154" s="85" t="e">
        <f>VLOOKUP($C154,Hoja3!$C$5:$W$202,21,FALSE)</f>
        <v>#N/A</v>
      </c>
      <c r="AR154" s="94">
        <f t="shared" si="28"/>
        <v>0</v>
      </c>
      <c r="AS154" s="92" t="str">
        <f t="shared" si="29"/>
        <v/>
      </c>
      <c r="AT154" s="85" t="e">
        <f>VLOOKUP($C154,Hoja3!$C$5:$AB$202,26,FALSE)</f>
        <v>#N/A</v>
      </c>
      <c r="AU154" s="94">
        <f t="shared" si="30"/>
        <v>0</v>
      </c>
      <c r="AV154" s="92" t="str">
        <f t="shared" si="31"/>
        <v/>
      </c>
      <c r="AX154" s="86">
        <f t="shared" si="32"/>
        <v>24.936738017969898</v>
      </c>
      <c r="AY154" s="92">
        <f t="shared" si="33"/>
        <v>4.0101475954047423</v>
      </c>
    </row>
    <row r="155" spans="1:51" x14ac:dyDescent="0.25">
      <c r="A155">
        <v>180</v>
      </c>
      <c r="B155" t="s">
        <v>52</v>
      </c>
      <c r="C155" t="s">
        <v>386</v>
      </c>
      <c r="D155" t="s">
        <v>845</v>
      </c>
      <c r="E155">
        <v>250</v>
      </c>
      <c r="F155" t="s">
        <v>488</v>
      </c>
      <c r="G155" s="5">
        <v>2575</v>
      </c>
      <c r="H155" s="5">
        <v>15.1</v>
      </c>
      <c r="I155" s="6">
        <v>5.84</v>
      </c>
      <c r="J155" s="5">
        <v>398.59</v>
      </c>
      <c r="K155" s="7">
        <v>15.48</v>
      </c>
      <c r="L155" s="5">
        <v>0</v>
      </c>
      <c r="M155" s="6">
        <v>0</v>
      </c>
      <c r="N155" s="5">
        <v>0</v>
      </c>
      <c r="O155" s="6">
        <v>0</v>
      </c>
      <c r="P155" s="5">
        <v>8720.5439999999999</v>
      </c>
      <c r="Q155" s="7">
        <v>4.57</v>
      </c>
      <c r="R155" s="5">
        <v>8627.5400000000009</v>
      </c>
      <c r="S155" s="7">
        <v>4.62</v>
      </c>
      <c r="T155" s="9">
        <v>14</v>
      </c>
      <c r="U155" s="9">
        <v>18</v>
      </c>
      <c r="V155" s="9">
        <v>55</v>
      </c>
      <c r="W155" s="9">
        <v>59</v>
      </c>
      <c r="X155" s="9">
        <v>26</v>
      </c>
      <c r="Y155" s="9">
        <v>22</v>
      </c>
      <c r="Z155" s="9" t="s">
        <v>49</v>
      </c>
      <c r="AA155" s="9">
        <v>2</v>
      </c>
      <c r="AB155" s="9">
        <v>2</v>
      </c>
      <c r="AC155" s="9">
        <v>9</v>
      </c>
      <c r="AD155" s="9">
        <v>10</v>
      </c>
      <c r="AE155" s="9">
        <v>3</v>
      </c>
      <c r="AF155" s="9">
        <v>3</v>
      </c>
      <c r="AJ155" s="85">
        <f>VLOOKUP($C155,Hoja3!$C$5:$U$202,18,FALSE)</f>
        <v>2.3926204512032081</v>
      </c>
      <c r="AK155" s="94">
        <f t="shared" si="23"/>
        <v>208.6495192001743</v>
      </c>
      <c r="AL155" s="92">
        <f t="shared" si="24"/>
        <v>7.2370164368858916</v>
      </c>
      <c r="AM155">
        <v>258589927.05050799</v>
      </c>
      <c r="AN155">
        <f t="shared" si="25"/>
        <v>258.58992705050798</v>
      </c>
      <c r="AO155" s="85">
        <f t="shared" si="26"/>
        <v>2.9652958238672724</v>
      </c>
      <c r="AP155" s="92">
        <f t="shared" si="27"/>
        <v>5.8393612513184454</v>
      </c>
      <c r="AQ155" s="85">
        <f>VLOOKUP($C155,Hoja3!$C$5:$W$202,21,FALSE)</f>
        <v>2.0779999999999998</v>
      </c>
      <c r="AR155" s="94">
        <f t="shared" si="28"/>
        <v>181.21290431999998</v>
      </c>
      <c r="AS155" s="92">
        <f t="shared" si="29"/>
        <v>8.3327399098108561</v>
      </c>
      <c r="AT155" s="85">
        <f>VLOOKUP($C155,Hoja3!$C$5:$AB$202,26,FALSE)</f>
        <v>0.31462045120320847</v>
      </c>
      <c r="AU155" s="94">
        <f t="shared" si="30"/>
        <v>27.436614880174325</v>
      </c>
      <c r="AV155" s="92">
        <f t="shared" si="31"/>
        <v>55.035943996543267</v>
      </c>
      <c r="AX155" s="86">
        <f t="shared" si="32"/>
        <v>467.23944625068231</v>
      </c>
      <c r="AY155" s="92">
        <f t="shared" si="33"/>
        <v>3.2317476876510507</v>
      </c>
    </row>
    <row r="156" spans="1:51" x14ac:dyDescent="0.25">
      <c r="A156">
        <v>186</v>
      </c>
      <c r="B156" t="s">
        <v>52</v>
      </c>
      <c r="C156" t="s">
        <v>360</v>
      </c>
      <c r="D156" t="s">
        <v>846</v>
      </c>
      <c r="E156">
        <v>250</v>
      </c>
      <c r="F156" t="s">
        <v>495</v>
      </c>
      <c r="G156" s="5">
        <v>5633</v>
      </c>
      <c r="H156" s="5">
        <v>7.6</v>
      </c>
      <c r="I156" s="6">
        <v>1.35</v>
      </c>
      <c r="J156" s="5">
        <v>404.06</v>
      </c>
      <c r="K156" s="7">
        <v>7.17</v>
      </c>
      <c r="L156" s="5">
        <v>11309.42</v>
      </c>
      <c r="M156" s="6">
        <v>0.67</v>
      </c>
      <c r="N156" s="5">
        <v>1165.606</v>
      </c>
      <c r="O156" s="6">
        <v>6.52</v>
      </c>
      <c r="P156" s="5">
        <v>9586.1849999999995</v>
      </c>
      <c r="Q156" s="7">
        <v>4.22</v>
      </c>
      <c r="R156" s="5">
        <v>9420.61</v>
      </c>
      <c r="S156" s="7">
        <v>4.29</v>
      </c>
      <c r="T156" s="9">
        <v>38</v>
      </c>
      <c r="U156" s="9">
        <v>32</v>
      </c>
      <c r="V156" s="9">
        <v>23</v>
      </c>
      <c r="W156" s="9">
        <v>17</v>
      </c>
      <c r="X156" s="9">
        <v>28</v>
      </c>
      <c r="Y156" s="9">
        <v>24</v>
      </c>
      <c r="Z156" s="9" t="s">
        <v>49</v>
      </c>
      <c r="AA156" s="9">
        <v>6</v>
      </c>
      <c r="AB156" s="9">
        <v>6</v>
      </c>
      <c r="AC156" s="9">
        <v>2</v>
      </c>
      <c r="AD156" s="9">
        <v>2</v>
      </c>
      <c r="AE156" s="9">
        <v>4</v>
      </c>
      <c r="AF156" s="9">
        <v>4</v>
      </c>
      <c r="AJ156" s="85">
        <f>VLOOKUP($C156,Hoja3!$C$5:$U$202,18,FALSE)</f>
        <v>5.3170000000000002</v>
      </c>
      <c r="AK156" s="94">
        <f t="shared" si="23"/>
        <v>509.69745644999995</v>
      </c>
      <c r="AL156" s="92">
        <f t="shared" si="24"/>
        <v>1.4910806212244736</v>
      </c>
      <c r="AM156">
        <v>570733627.53800595</v>
      </c>
      <c r="AN156">
        <f t="shared" si="25"/>
        <v>570.73362753800598</v>
      </c>
      <c r="AO156" s="85">
        <f t="shared" si="26"/>
        <v>5.953709713906064</v>
      </c>
      <c r="AP156" s="92">
        <f t="shared" si="27"/>
        <v>1.3316194514040449</v>
      </c>
      <c r="AQ156" s="85">
        <f>VLOOKUP($C156,Hoja3!$C$5:$W$202,21,FALSE)</f>
        <v>3.2930000000000001</v>
      </c>
      <c r="AR156" s="94">
        <f t="shared" si="28"/>
        <v>315.67307205000003</v>
      </c>
      <c r="AS156" s="92">
        <f t="shared" si="29"/>
        <v>2.4075541035683341</v>
      </c>
      <c r="AT156" s="85">
        <f>VLOOKUP($C156,Hoja3!$C$5:$AB$202,26,FALSE)</f>
        <v>2.024</v>
      </c>
      <c r="AU156" s="94">
        <f t="shared" si="30"/>
        <v>194.02438439999997</v>
      </c>
      <c r="AV156" s="92">
        <f t="shared" si="31"/>
        <v>3.9170334303609318</v>
      </c>
      <c r="AX156" s="86">
        <f t="shared" si="32"/>
        <v>1080.4310839880059</v>
      </c>
      <c r="AY156" s="92">
        <f t="shared" si="33"/>
        <v>0.7034229311459137</v>
      </c>
    </row>
    <row r="157" spans="1:51" x14ac:dyDescent="0.25">
      <c r="A157">
        <v>194</v>
      </c>
      <c r="B157" t="s">
        <v>52</v>
      </c>
      <c r="C157" t="s">
        <v>434</v>
      </c>
      <c r="D157" t="s">
        <v>847</v>
      </c>
      <c r="E157">
        <v>250</v>
      </c>
      <c r="F157" t="s">
        <v>502</v>
      </c>
      <c r="G157" s="5">
        <v>2495</v>
      </c>
      <c r="H157" s="5">
        <v>0.6</v>
      </c>
      <c r="I157" s="6">
        <v>0.24</v>
      </c>
      <c r="J157" s="5">
        <v>18.48</v>
      </c>
      <c r="K157" s="7">
        <v>0.74</v>
      </c>
      <c r="L157" s="5">
        <v>0</v>
      </c>
      <c r="M157" s="6">
        <v>0</v>
      </c>
      <c r="N157" s="5">
        <v>0</v>
      </c>
      <c r="O157" s="6">
        <v>0</v>
      </c>
      <c r="P157" s="5">
        <v>936.60919999999999</v>
      </c>
      <c r="Q157" s="7">
        <v>1.97</v>
      </c>
      <c r="R157" s="5">
        <v>854.66849999999999</v>
      </c>
      <c r="S157" s="7">
        <v>2.16</v>
      </c>
      <c r="T157" s="9">
        <v>55</v>
      </c>
      <c r="U157" s="9">
        <v>55</v>
      </c>
      <c r="V157" s="9">
        <v>66</v>
      </c>
      <c r="W157" s="9">
        <v>70</v>
      </c>
      <c r="X157" s="9">
        <v>32</v>
      </c>
      <c r="Y157" s="9">
        <v>26</v>
      </c>
      <c r="Z157" s="9" t="s">
        <v>49</v>
      </c>
      <c r="AA157" s="9">
        <v>7</v>
      </c>
      <c r="AB157" s="9">
        <v>7</v>
      </c>
      <c r="AC157" s="9">
        <v>11</v>
      </c>
      <c r="AD157" s="9">
        <v>12</v>
      </c>
      <c r="AE157" s="9">
        <v>5</v>
      </c>
      <c r="AF157" s="9">
        <v>5</v>
      </c>
      <c r="AJ157" s="85">
        <f>VLOOKUP($C157,Hoja3!$C$5:$U$202,18,FALSE)</f>
        <v>7.524</v>
      </c>
      <c r="AK157" s="94">
        <f t="shared" si="23"/>
        <v>70.470476207999994</v>
      </c>
      <c r="AL157" s="92">
        <f t="shared" si="24"/>
        <v>0.85142038522493546</v>
      </c>
      <c r="AM157" t="s">
        <v>478</v>
      </c>
      <c r="AN157">
        <f t="shared" si="25"/>
        <v>0</v>
      </c>
      <c r="AO157" s="85">
        <f t="shared" si="26"/>
        <v>0</v>
      </c>
      <c r="AP157" s="92" t="str">
        <f t="shared" si="27"/>
        <v/>
      </c>
      <c r="AQ157" s="85">
        <f>VLOOKUP($C157,Hoja3!$C$5:$W$202,21,FALSE)</f>
        <v>3.1379999999999999</v>
      </c>
      <c r="AR157" s="94">
        <f t="shared" si="28"/>
        <v>29.390796695999999</v>
      </c>
      <c r="AS157" s="92">
        <f t="shared" si="29"/>
        <v>2.0414553787228851</v>
      </c>
      <c r="AT157" s="85">
        <f>VLOOKUP($C157,Hoja3!$C$5:$AB$202,26,FALSE)</f>
        <v>4.3860000000000001</v>
      </c>
      <c r="AU157" s="94">
        <f t="shared" si="30"/>
        <v>41.079679512000006</v>
      </c>
      <c r="AV157" s="92">
        <f t="shared" si="31"/>
        <v>1.4605761464734182</v>
      </c>
      <c r="AX157" s="86">
        <f t="shared" si="32"/>
        <v>70.470476208000008</v>
      </c>
      <c r="AY157" s="92">
        <f t="shared" si="33"/>
        <v>0.85142038522493524</v>
      </c>
    </row>
    <row r="158" spans="1:51" x14ac:dyDescent="0.25">
      <c r="A158">
        <v>199</v>
      </c>
      <c r="B158" t="s">
        <v>52</v>
      </c>
      <c r="C158" t="s">
        <v>378</v>
      </c>
      <c r="D158" t="s">
        <v>848</v>
      </c>
      <c r="E158">
        <v>250</v>
      </c>
      <c r="F158" t="s">
        <v>506</v>
      </c>
      <c r="G158" s="5">
        <v>2011.58</v>
      </c>
      <c r="H158" s="5">
        <v>0.2</v>
      </c>
      <c r="I158" s="6">
        <v>0.09</v>
      </c>
      <c r="J158" s="5">
        <v>12.48</v>
      </c>
      <c r="K158" s="7">
        <v>0.62</v>
      </c>
      <c r="L158" s="5">
        <v>4329.1559999999999</v>
      </c>
      <c r="M158" s="6">
        <v>0.05</v>
      </c>
      <c r="N158" s="5">
        <v>912.58019999999999</v>
      </c>
      <c r="O158" s="6">
        <v>0.22</v>
      </c>
      <c r="P158" s="5">
        <v>3645.2669999999998</v>
      </c>
      <c r="Q158" s="7">
        <v>0.34</v>
      </c>
      <c r="R158" s="5">
        <v>3586.2249999999999</v>
      </c>
      <c r="S158" s="7">
        <v>0.35</v>
      </c>
      <c r="T158" s="9">
        <v>66</v>
      </c>
      <c r="U158" s="9">
        <v>61</v>
      </c>
      <c r="V158" s="9">
        <v>40</v>
      </c>
      <c r="W158" s="9">
        <v>35</v>
      </c>
      <c r="X158" s="9">
        <v>45</v>
      </c>
      <c r="Y158" s="9">
        <v>41</v>
      </c>
      <c r="Z158" s="9" t="s">
        <v>49</v>
      </c>
      <c r="AA158" s="9">
        <v>9</v>
      </c>
      <c r="AB158" s="9">
        <v>9</v>
      </c>
      <c r="AC158" s="9">
        <v>4</v>
      </c>
      <c r="AD158" s="9">
        <v>4</v>
      </c>
      <c r="AE158" s="9">
        <v>6</v>
      </c>
      <c r="AF158" s="9">
        <v>6</v>
      </c>
      <c r="AJ158" s="85">
        <f>VLOOKUP($C158,Hoja3!$C$5:$U$202,18,FALSE)</f>
        <v>7.3150000000000004</v>
      </c>
      <c r="AK158" s="94">
        <f t="shared" si="23"/>
        <v>266.65128105000002</v>
      </c>
      <c r="AL158" s="92">
        <f t="shared" si="24"/>
        <v>7.5004327454364583E-2</v>
      </c>
      <c r="AM158" t="s">
        <v>478</v>
      </c>
      <c r="AN158">
        <f t="shared" si="25"/>
        <v>0</v>
      </c>
      <c r="AO158" s="85">
        <f t="shared" si="26"/>
        <v>0</v>
      </c>
      <c r="AP158" s="92" t="str">
        <f t="shared" si="27"/>
        <v/>
      </c>
      <c r="AQ158" s="85">
        <f>VLOOKUP($C158,Hoja3!$C$5:$W$202,21,FALSE)</f>
        <v>5.5350000000000001</v>
      </c>
      <c r="AR158" s="94">
        <f t="shared" si="28"/>
        <v>201.76552844999998</v>
      </c>
      <c r="AS158" s="92">
        <f t="shared" si="29"/>
        <v>9.9124960312317434E-2</v>
      </c>
      <c r="AT158" s="85">
        <f>VLOOKUP($C158,Hoja3!$C$5:$AB$202,26,FALSE)</f>
        <v>1.78</v>
      </c>
      <c r="AU158" s="94">
        <f t="shared" si="30"/>
        <v>64.885752599999989</v>
      </c>
      <c r="AV158" s="92">
        <f t="shared" si="31"/>
        <v>0.30823407602734665</v>
      </c>
      <c r="AX158" s="86">
        <f t="shared" si="32"/>
        <v>266.65128104999997</v>
      </c>
      <c r="AY158" s="92">
        <f t="shared" si="33"/>
        <v>7.5004327454364583E-2</v>
      </c>
    </row>
    <row r="159" spans="1:51" x14ac:dyDescent="0.25">
      <c r="A159">
        <v>181</v>
      </c>
      <c r="B159" t="s">
        <v>52</v>
      </c>
      <c r="C159" t="s">
        <v>340</v>
      </c>
      <c r="D159" t="s">
        <v>849</v>
      </c>
      <c r="E159">
        <v>250</v>
      </c>
      <c r="F159" t="s">
        <v>489</v>
      </c>
      <c r="G159" s="5">
        <v>1882.85</v>
      </c>
      <c r="H159" s="5">
        <v>0.3</v>
      </c>
      <c r="I159" s="6">
        <v>0.14000000000000001</v>
      </c>
      <c r="J159" s="5">
        <v>13.38</v>
      </c>
      <c r="K159" s="7">
        <v>0.71</v>
      </c>
      <c r="L159" s="5">
        <v>5604.74</v>
      </c>
      <c r="M159" s="6">
        <v>0.05</v>
      </c>
      <c r="N159" s="5">
        <v>975.74929999999995</v>
      </c>
      <c r="O159" s="6">
        <v>0.31</v>
      </c>
      <c r="P159" s="5">
        <v>5106.2629999999999</v>
      </c>
      <c r="Q159" s="7">
        <v>0.26</v>
      </c>
      <c r="R159" s="5">
        <v>4979.8860000000004</v>
      </c>
      <c r="S159" s="7">
        <v>0.27</v>
      </c>
      <c r="T159" s="9">
        <v>62</v>
      </c>
      <c r="U159" s="9">
        <v>58</v>
      </c>
      <c r="V159" s="9">
        <v>39</v>
      </c>
      <c r="W159" s="9">
        <v>34</v>
      </c>
      <c r="X159" s="9">
        <v>47</v>
      </c>
      <c r="Y159" s="9">
        <v>43</v>
      </c>
      <c r="Z159" s="9" t="s">
        <v>49</v>
      </c>
      <c r="AA159" s="9">
        <v>8</v>
      </c>
      <c r="AB159" s="9">
        <v>8</v>
      </c>
      <c r="AC159" s="9">
        <v>3</v>
      </c>
      <c r="AD159" s="9">
        <v>3</v>
      </c>
      <c r="AE159" s="9">
        <v>7</v>
      </c>
      <c r="AF159" s="9">
        <v>7</v>
      </c>
      <c r="AJ159" s="85">
        <f>VLOOKUP($C159,Hoja3!$C$5:$U$202,18,FALSE)</f>
        <v>5.907</v>
      </c>
      <c r="AK159" s="94">
        <f t="shared" si="23"/>
        <v>301.62695540999999</v>
      </c>
      <c r="AL159" s="92">
        <f t="shared" si="24"/>
        <v>9.9460606759170941E-2</v>
      </c>
      <c r="AM159">
        <v>203785700.42396</v>
      </c>
      <c r="AN159">
        <f t="shared" si="25"/>
        <v>203.78570042396001</v>
      </c>
      <c r="AO159" s="85">
        <f t="shared" si="26"/>
        <v>3.9908970694216106</v>
      </c>
      <c r="AP159" s="92">
        <f t="shared" si="27"/>
        <v>0.14721346952993941</v>
      </c>
      <c r="AQ159" s="85">
        <f>VLOOKUP($C159,Hoja3!$C$5:$W$202,21,FALSE)</f>
        <v>4.5069999999999997</v>
      </c>
      <c r="AR159" s="94">
        <f t="shared" si="28"/>
        <v>230.13927340999999</v>
      </c>
      <c r="AS159" s="92">
        <f t="shared" si="29"/>
        <v>0.1303558473766192</v>
      </c>
      <c r="AT159" s="85">
        <f>VLOOKUP($C159,Hoja3!$C$5:$AB$202,26,FALSE)</f>
        <v>1.4</v>
      </c>
      <c r="AU159" s="94">
        <f t="shared" si="30"/>
        <v>71.487681999999992</v>
      </c>
      <c r="AV159" s="92">
        <f t="shared" si="31"/>
        <v>0.41965271723315922</v>
      </c>
      <c r="AX159" s="86">
        <f t="shared" si="32"/>
        <v>505.41265583396</v>
      </c>
      <c r="AY159" s="92">
        <f t="shared" si="33"/>
        <v>5.9357437242045855E-2</v>
      </c>
    </row>
    <row r="160" spans="1:51" x14ac:dyDescent="0.25">
      <c r="A160">
        <v>197</v>
      </c>
      <c r="B160" t="s">
        <v>52</v>
      </c>
      <c r="C160" t="s">
        <v>362</v>
      </c>
      <c r="D160" t="s">
        <v>850</v>
      </c>
      <c r="E160">
        <v>250</v>
      </c>
      <c r="F160" t="s">
        <v>504</v>
      </c>
      <c r="G160" s="5">
        <v>335148</v>
      </c>
      <c r="H160" s="5">
        <v>11.1</v>
      </c>
      <c r="I160" s="6">
        <v>0.03</v>
      </c>
      <c r="J160" s="5">
        <v>528.09</v>
      </c>
      <c r="K160" s="7">
        <v>0.16</v>
      </c>
      <c r="L160" s="5">
        <v>369462.8</v>
      </c>
      <c r="M160" s="6">
        <v>0.03</v>
      </c>
      <c r="N160" s="5">
        <v>71742.34</v>
      </c>
      <c r="O160" s="6">
        <v>0.15</v>
      </c>
      <c r="P160" s="5">
        <v>363703.9</v>
      </c>
      <c r="Q160" s="7">
        <v>0.15</v>
      </c>
      <c r="R160" s="5">
        <v>356475.2</v>
      </c>
      <c r="S160" s="7">
        <v>0.15</v>
      </c>
      <c r="T160" s="9">
        <v>75</v>
      </c>
      <c r="U160" s="9">
        <v>74</v>
      </c>
      <c r="V160" s="9">
        <v>44</v>
      </c>
      <c r="W160" s="9">
        <v>39</v>
      </c>
      <c r="X160" s="9">
        <v>52</v>
      </c>
      <c r="Y160" s="9">
        <v>48</v>
      </c>
      <c r="Z160" s="9" t="s">
        <v>49</v>
      </c>
      <c r="AA160" s="9">
        <v>10</v>
      </c>
      <c r="AB160" s="9">
        <v>10</v>
      </c>
      <c r="AC160" s="9">
        <v>5</v>
      </c>
      <c r="AD160" s="9">
        <v>5</v>
      </c>
      <c r="AE160" s="9">
        <v>8</v>
      </c>
      <c r="AF160" s="9">
        <v>8</v>
      </c>
      <c r="AJ160" s="85">
        <f>VLOOKUP($C160,Hoja3!$C$5:$U$202,18,FALSE)</f>
        <v>9.7850000000000001</v>
      </c>
      <c r="AK160" s="94">
        <f t="shared" si="23"/>
        <v>35588.426615000004</v>
      </c>
      <c r="AL160" s="92">
        <f t="shared" si="24"/>
        <v>3.1189914968934061E-2</v>
      </c>
      <c r="AM160" t="s">
        <v>478</v>
      </c>
      <c r="AN160">
        <f t="shared" si="25"/>
        <v>0</v>
      </c>
      <c r="AO160" s="88">
        <f t="shared" si="26"/>
        <v>0</v>
      </c>
      <c r="AP160" s="92" t="str">
        <f t="shared" si="27"/>
        <v/>
      </c>
      <c r="AQ160" s="85">
        <f>VLOOKUP($C160,Hoja3!$C$5:$W$202,21,FALSE)</f>
        <v>4.74</v>
      </c>
      <c r="AR160" s="94">
        <f t="shared" si="28"/>
        <v>17239.564860000002</v>
      </c>
      <c r="AS160" s="92">
        <f t="shared" si="29"/>
        <v>6.4386775943253122E-2</v>
      </c>
      <c r="AT160" s="85">
        <f>VLOOKUP($C160,Hoja3!$C$5:$AB$202,26,FALSE)</f>
        <v>5.0449999999999999</v>
      </c>
      <c r="AU160" s="94">
        <f t="shared" si="30"/>
        <v>18348.861755000002</v>
      </c>
      <c r="AV160" s="92">
        <f t="shared" si="31"/>
        <v>6.0494215653324038E-2</v>
      </c>
      <c r="AX160" s="86">
        <f t="shared" si="32"/>
        <v>35588.426615000004</v>
      </c>
      <c r="AY160" s="92">
        <f t="shared" si="33"/>
        <v>3.1189914968934061E-2</v>
      </c>
    </row>
    <row r="161" spans="1:51" x14ac:dyDescent="0.25">
      <c r="A161">
        <v>205</v>
      </c>
      <c r="B161" t="s">
        <v>52</v>
      </c>
      <c r="C161" t="s">
        <v>370</v>
      </c>
      <c r="D161" t="s">
        <v>851</v>
      </c>
      <c r="E161">
        <v>250</v>
      </c>
      <c r="F161" t="s">
        <v>512</v>
      </c>
      <c r="G161" s="5">
        <v>4073.19</v>
      </c>
      <c r="H161" s="5">
        <v>0.1</v>
      </c>
      <c r="I161" s="6">
        <v>0.01</v>
      </c>
      <c r="J161" s="5">
        <v>3.39</v>
      </c>
      <c r="K161" s="7">
        <v>0.08</v>
      </c>
      <c r="L161" s="5">
        <v>8897.2849999999999</v>
      </c>
      <c r="M161" s="6">
        <v>0.01</v>
      </c>
      <c r="N161" s="5">
        <v>1280.827</v>
      </c>
      <c r="O161" s="6">
        <v>0.08</v>
      </c>
      <c r="P161" s="5">
        <v>7474</v>
      </c>
      <c r="Q161" s="7">
        <v>0.05</v>
      </c>
      <c r="R161" s="5">
        <v>6988</v>
      </c>
      <c r="S161" s="7">
        <v>0.05</v>
      </c>
      <c r="T161" s="9">
        <v>83</v>
      </c>
      <c r="U161" s="9">
        <v>79</v>
      </c>
      <c r="V161" s="9">
        <v>49</v>
      </c>
      <c r="W161" s="9">
        <v>43</v>
      </c>
      <c r="X161" s="9">
        <v>59</v>
      </c>
      <c r="Y161" s="9">
        <v>54</v>
      </c>
      <c r="Z161" s="9" t="s">
        <v>49</v>
      </c>
      <c r="AA161" s="9">
        <v>12</v>
      </c>
      <c r="AB161" s="9">
        <v>11</v>
      </c>
      <c r="AC161" s="9">
        <v>7</v>
      </c>
      <c r="AD161" s="9">
        <v>7</v>
      </c>
      <c r="AE161" s="9">
        <v>9</v>
      </c>
      <c r="AF161" s="9">
        <v>9</v>
      </c>
      <c r="AJ161" s="85">
        <f>VLOOKUP($C161,Hoja3!$C$5:$U$202,18,FALSE)</f>
        <v>5.6</v>
      </c>
      <c r="AK161" s="94">
        <f t="shared" si="23"/>
        <v>418.54399999999993</v>
      </c>
      <c r="AL161" s="92">
        <f t="shared" si="24"/>
        <v>2.3892350625023897E-2</v>
      </c>
      <c r="AM161" t="s">
        <v>478</v>
      </c>
      <c r="AN161">
        <f t="shared" si="25"/>
        <v>0</v>
      </c>
      <c r="AO161" s="88">
        <f t="shared" si="26"/>
        <v>0</v>
      </c>
      <c r="AP161" s="92" t="str">
        <f t="shared" si="27"/>
        <v/>
      </c>
      <c r="AQ161" s="85">
        <f>VLOOKUP($C161,Hoja3!$C$5:$W$202,21,FALSE)</f>
        <v>4.3</v>
      </c>
      <c r="AR161" s="94">
        <f t="shared" si="28"/>
        <v>321.38199999999995</v>
      </c>
      <c r="AS161" s="92">
        <f t="shared" si="29"/>
        <v>3.1115619418635772E-2</v>
      </c>
      <c r="AT161" s="85">
        <f>VLOOKUP($C161,Hoja3!$C$5:$AB$202,26,FALSE)</f>
        <v>1.3</v>
      </c>
      <c r="AU161" s="94">
        <f t="shared" si="30"/>
        <v>97.162000000000006</v>
      </c>
      <c r="AV161" s="92">
        <f t="shared" si="31"/>
        <v>0.10292089500010292</v>
      </c>
      <c r="AX161" s="86">
        <f t="shared" si="32"/>
        <v>418.54399999999998</v>
      </c>
      <c r="AY161" s="92">
        <f t="shared" si="33"/>
        <v>2.3892350625023893E-2</v>
      </c>
    </row>
    <row r="162" spans="1:51" x14ac:dyDescent="0.25">
      <c r="A162">
        <v>161</v>
      </c>
      <c r="B162" t="s">
        <v>52</v>
      </c>
      <c r="C162" t="s">
        <v>416</v>
      </c>
      <c r="D162" t="s">
        <v>852</v>
      </c>
      <c r="E162">
        <v>250</v>
      </c>
      <c r="F162" t="s">
        <v>463</v>
      </c>
      <c r="G162" s="5">
        <v>1948.98</v>
      </c>
      <c r="H162" s="5">
        <v>0</v>
      </c>
      <c r="I162" s="6">
        <v>0.01</v>
      </c>
      <c r="J162" s="5">
        <v>0.65</v>
      </c>
      <c r="K162" s="7">
        <v>0.03</v>
      </c>
      <c r="L162" s="5">
        <v>0</v>
      </c>
      <c r="M162" s="6">
        <v>0</v>
      </c>
      <c r="N162" s="5">
        <v>0</v>
      </c>
      <c r="O162" s="6">
        <v>0</v>
      </c>
      <c r="P162" s="5">
        <v>1648.0889999999999</v>
      </c>
      <c r="Q162" s="7">
        <v>0.04</v>
      </c>
      <c r="R162" s="5">
        <v>1578.8720000000001</v>
      </c>
      <c r="S162" s="7">
        <v>0.04</v>
      </c>
      <c r="T162" s="9">
        <v>86</v>
      </c>
      <c r="U162" s="9">
        <v>82</v>
      </c>
      <c r="V162" s="9">
        <v>73</v>
      </c>
      <c r="W162" s="9">
        <v>76</v>
      </c>
      <c r="X162" s="9">
        <v>60</v>
      </c>
      <c r="Y162" s="9">
        <v>55</v>
      </c>
      <c r="Z162" s="9" t="s">
        <v>49</v>
      </c>
      <c r="AA162" s="9">
        <v>15</v>
      </c>
      <c r="AB162" s="9">
        <v>12</v>
      </c>
      <c r="AC162" s="9">
        <v>12</v>
      </c>
      <c r="AD162" s="9">
        <v>13</v>
      </c>
      <c r="AE162" s="9">
        <v>10</v>
      </c>
      <c r="AF162" s="9">
        <v>10</v>
      </c>
      <c r="AJ162" s="85">
        <f>VLOOKUP($C162,Hoja3!$C$5:$U$202,18,FALSE)</f>
        <v>6.8741266088783819</v>
      </c>
      <c r="AK162" s="94">
        <f t="shared" si="23"/>
        <v>113.29172448699762</v>
      </c>
      <c r="AL162" s="92">
        <f t="shared" si="24"/>
        <v>0</v>
      </c>
      <c r="AM162">
        <v>90372801.970108703</v>
      </c>
      <c r="AN162">
        <f t="shared" si="25"/>
        <v>90.372801970108696</v>
      </c>
      <c r="AO162" s="85">
        <f t="shared" si="26"/>
        <v>5.4834903922123566</v>
      </c>
      <c r="AP162" s="92">
        <f t="shared" si="27"/>
        <v>0</v>
      </c>
      <c r="AQ162" s="85">
        <f>VLOOKUP($C162,Hoja3!$C$5:$W$202,21,FALSE)</f>
        <v>2.3809824008405567</v>
      </c>
      <c r="AR162" s="94">
        <f t="shared" si="28"/>
        <v>39.240709040189124</v>
      </c>
      <c r="AS162" s="92">
        <f t="shared" si="29"/>
        <v>0</v>
      </c>
      <c r="AT162" s="85">
        <f>VLOOKUP($C162,Hoja3!$C$5:$AB$202,26,FALSE)</f>
        <v>4.4931442080378252</v>
      </c>
      <c r="AU162" s="94">
        <f t="shared" si="30"/>
        <v>74.05101544680852</v>
      </c>
      <c r="AV162" s="92">
        <f t="shared" si="31"/>
        <v>0</v>
      </c>
      <c r="AX162" s="86">
        <f t="shared" si="32"/>
        <v>203.66452645710635</v>
      </c>
      <c r="AY162" s="92">
        <f t="shared" si="33"/>
        <v>0</v>
      </c>
    </row>
    <row r="163" spans="1:51" x14ac:dyDescent="0.25">
      <c r="A163">
        <v>157</v>
      </c>
      <c r="B163" t="s">
        <v>52</v>
      </c>
      <c r="C163" t="s">
        <v>366</v>
      </c>
      <c r="D163" t="s">
        <v>853</v>
      </c>
      <c r="E163">
        <v>250</v>
      </c>
      <c r="F163" t="s">
        <v>459</v>
      </c>
      <c r="G163" s="5">
        <v>18941</v>
      </c>
      <c r="H163" s="5">
        <v>0.4</v>
      </c>
      <c r="I163" s="6">
        <v>0.02</v>
      </c>
      <c r="J163" s="5">
        <v>4.32</v>
      </c>
      <c r="K163" s="7">
        <v>0.02</v>
      </c>
      <c r="L163" s="5">
        <v>15359.79</v>
      </c>
      <c r="M163" s="6">
        <v>0.03</v>
      </c>
      <c r="N163" s="5">
        <v>3130.1419999999998</v>
      </c>
      <c r="O163" s="6">
        <v>0.13</v>
      </c>
      <c r="P163" s="5">
        <v>14857.28</v>
      </c>
      <c r="Q163" s="7">
        <v>0.03</v>
      </c>
      <c r="R163" s="5">
        <v>14771.28</v>
      </c>
      <c r="S163" s="7">
        <v>0.03</v>
      </c>
      <c r="T163" s="9">
        <v>79</v>
      </c>
      <c r="U163" s="9">
        <v>84</v>
      </c>
      <c r="V163" s="9">
        <v>46</v>
      </c>
      <c r="W163" s="9">
        <v>41</v>
      </c>
      <c r="X163" s="9">
        <v>61</v>
      </c>
      <c r="Y163" s="9">
        <v>56</v>
      </c>
      <c r="Z163" s="9" t="s">
        <v>49</v>
      </c>
      <c r="AA163" s="9">
        <v>11</v>
      </c>
      <c r="AB163" s="9">
        <v>13</v>
      </c>
      <c r="AC163" s="9">
        <v>6</v>
      </c>
      <c r="AD163" s="9">
        <v>6</v>
      </c>
      <c r="AE163" s="9">
        <v>11</v>
      </c>
      <c r="AF163" s="9">
        <v>11</v>
      </c>
      <c r="AJ163" s="85">
        <f>VLOOKUP($C163,Hoja3!$C$5:$U$202,18,FALSE)</f>
        <v>6.59</v>
      </c>
      <c r="AK163" s="94">
        <f t="shared" si="23"/>
        <v>979.09475199999997</v>
      </c>
      <c r="AL163" s="92">
        <f t="shared" si="24"/>
        <v>4.0854064346981613E-2</v>
      </c>
      <c r="AM163">
        <v>1348817281.07131</v>
      </c>
      <c r="AN163">
        <f t="shared" si="25"/>
        <v>1348.8172810713099</v>
      </c>
      <c r="AO163" s="85">
        <f t="shared" si="26"/>
        <v>9.0784940518810302</v>
      </c>
      <c r="AP163" s="92">
        <f t="shared" si="27"/>
        <v>2.9655610556998242E-2</v>
      </c>
      <c r="AQ163" s="85">
        <f>VLOOKUP($C163,Hoja3!$C$5:$W$202,21,FALSE)</f>
        <v>3.488</v>
      </c>
      <c r="AR163" s="94">
        <f t="shared" si="28"/>
        <v>518.22192640000003</v>
      </c>
      <c r="AS163" s="92">
        <f t="shared" si="29"/>
        <v>7.7187008040885546E-2</v>
      </c>
      <c r="AT163" s="85">
        <f>VLOOKUP($C163,Hoja3!$C$5:$AB$202,26,FALSE)</f>
        <v>2.9973927958833619</v>
      </c>
      <c r="AU163" s="94">
        <f t="shared" si="30"/>
        <v>445.33104038421959</v>
      </c>
      <c r="AV163" s="92">
        <f t="shared" si="31"/>
        <v>8.9820821754282132E-2</v>
      </c>
      <c r="AX163" s="86">
        <f t="shared" si="32"/>
        <v>2312.3702478555297</v>
      </c>
      <c r="AY163" s="92">
        <f t="shared" si="33"/>
        <v>1.7298267886423302E-2</v>
      </c>
    </row>
    <row r="164" spans="1:51" x14ac:dyDescent="0.25">
      <c r="A164">
        <v>204</v>
      </c>
      <c r="B164" t="s">
        <v>52</v>
      </c>
      <c r="C164" t="s">
        <v>348</v>
      </c>
      <c r="D164" t="s">
        <v>854</v>
      </c>
      <c r="E164">
        <v>250</v>
      </c>
      <c r="F164" t="s">
        <v>511</v>
      </c>
      <c r="G164" s="5">
        <v>9806.48</v>
      </c>
      <c r="H164" s="5">
        <v>0.1</v>
      </c>
      <c r="I164" s="6">
        <v>0.01</v>
      </c>
      <c r="J164" s="5">
        <v>1.92</v>
      </c>
      <c r="K164" s="7">
        <v>0.02</v>
      </c>
      <c r="L164" s="5">
        <v>14722.9</v>
      </c>
      <c r="M164" s="6">
        <v>0.01</v>
      </c>
      <c r="N164" s="5">
        <v>2152.741</v>
      </c>
      <c r="O164" s="6">
        <v>0.05</v>
      </c>
      <c r="P164" s="5">
        <v>16192.86</v>
      </c>
      <c r="Q164" s="7">
        <v>0.01</v>
      </c>
      <c r="R164" s="5">
        <v>14299.86</v>
      </c>
      <c r="S164" s="7">
        <v>0.01</v>
      </c>
      <c r="T164" s="9">
        <v>84</v>
      </c>
      <c r="U164" s="9">
        <v>85</v>
      </c>
      <c r="V164" s="9">
        <v>51</v>
      </c>
      <c r="W164" s="9">
        <v>44</v>
      </c>
      <c r="X164" s="9">
        <v>62</v>
      </c>
      <c r="Y164" s="9">
        <v>57</v>
      </c>
      <c r="Z164" s="9" t="s">
        <v>49</v>
      </c>
      <c r="AA164" s="9">
        <v>13</v>
      </c>
      <c r="AB164" s="9">
        <v>14</v>
      </c>
      <c r="AC164" s="9">
        <v>8</v>
      </c>
      <c r="AD164" s="9">
        <v>8</v>
      </c>
      <c r="AE164" s="9">
        <v>12</v>
      </c>
      <c r="AF164" s="9">
        <v>12</v>
      </c>
      <c r="AJ164" s="85">
        <f>VLOOKUP($C164,Hoja3!$C$5:$U$202,18,FALSE)</f>
        <v>5.4589999999999996</v>
      </c>
      <c r="AK164" s="94">
        <f t="shared" si="23"/>
        <v>883.96822740000005</v>
      </c>
      <c r="AL164" s="92">
        <f t="shared" si="24"/>
        <v>1.1312623791256414E-2</v>
      </c>
      <c r="AM164" t="s">
        <v>478</v>
      </c>
      <c r="AN164">
        <f t="shared" si="25"/>
        <v>0</v>
      </c>
      <c r="AO164" s="85">
        <f t="shared" si="26"/>
        <v>0</v>
      </c>
      <c r="AP164" s="92" t="str">
        <f t="shared" si="27"/>
        <v/>
      </c>
      <c r="AQ164" s="85">
        <f>VLOOKUP($C164,Hoja3!$C$5:$W$202,21,FALSE)</f>
        <v>3.6589999999999998</v>
      </c>
      <c r="AR164" s="94">
        <f t="shared" si="28"/>
        <v>592.4967474</v>
      </c>
      <c r="AS164" s="92">
        <f t="shared" si="29"/>
        <v>1.6877729783128934E-2</v>
      </c>
      <c r="AT164" s="85">
        <f>VLOOKUP($C164,Hoja3!$C$5:$AB$202,26,FALSE)</f>
        <v>1.8</v>
      </c>
      <c r="AU164" s="94">
        <f t="shared" si="30"/>
        <v>291.47147999999999</v>
      </c>
      <c r="AV164" s="92">
        <f t="shared" si="31"/>
        <v>3.4308674042482654E-2</v>
      </c>
      <c r="AX164" s="86">
        <f t="shared" si="32"/>
        <v>883.96822739999993</v>
      </c>
      <c r="AY164" s="92">
        <f t="shared" si="33"/>
        <v>1.1312623791256415E-2</v>
      </c>
    </row>
    <row r="165" spans="1:51" x14ac:dyDescent="0.25">
      <c r="A165">
        <v>178</v>
      </c>
      <c r="B165" t="s">
        <v>52</v>
      </c>
      <c r="C165" t="s">
        <v>358</v>
      </c>
      <c r="D165" t="s">
        <v>855</v>
      </c>
      <c r="E165">
        <v>250</v>
      </c>
      <c r="F165" t="s">
        <v>486</v>
      </c>
      <c r="G165" s="5">
        <v>3521.56</v>
      </c>
      <c r="H165" s="5">
        <v>0</v>
      </c>
      <c r="I165" s="6">
        <v>0</v>
      </c>
      <c r="J165" s="5">
        <v>0.27</v>
      </c>
      <c r="K165" s="7">
        <v>0.01</v>
      </c>
      <c r="L165" s="5">
        <v>3510.8470000000002</v>
      </c>
      <c r="M165" s="6">
        <v>0</v>
      </c>
      <c r="N165" s="5">
        <v>935.02350000000001</v>
      </c>
      <c r="O165" s="6">
        <v>0</v>
      </c>
      <c r="P165" s="5">
        <v>2132.4960000000001</v>
      </c>
      <c r="Q165" s="7">
        <v>0.01</v>
      </c>
      <c r="R165" s="5">
        <v>2552.7930000000001</v>
      </c>
      <c r="S165" s="7">
        <v>0.01</v>
      </c>
      <c r="T165" s="9">
        <v>90</v>
      </c>
      <c r="U165" s="9">
        <v>88</v>
      </c>
      <c r="V165" s="9">
        <v>76</v>
      </c>
      <c r="W165" s="9">
        <v>78</v>
      </c>
      <c r="X165" s="9">
        <v>64</v>
      </c>
      <c r="Y165" s="9">
        <v>59</v>
      </c>
      <c r="Z165" s="9" t="s">
        <v>49</v>
      </c>
      <c r="AA165" s="9">
        <v>16</v>
      </c>
      <c r="AB165" s="9">
        <v>16</v>
      </c>
      <c r="AC165" s="9">
        <v>14</v>
      </c>
      <c r="AD165" s="9">
        <v>14</v>
      </c>
      <c r="AE165" s="9">
        <v>13</v>
      </c>
      <c r="AF165" s="9">
        <v>13</v>
      </c>
      <c r="AJ165" s="85">
        <f>VLOOKUP($C165,Hoja3!$C$5:$U$202,18,FALSE)</f>
        <v>8.1577857224233021</v>
      </c>
      <c r="AK165" s="94">
        <f t="shared" si="23"/>
        <v>173.96445421924804</v>
      </c>
      <c r="AL165" s="92">
        <f t="shared" si="24"/>
        <v>0</v>
      </c>
      <c r="AM165">
        <v>268398052.21087101</v>
      </c>
      <c r="AN165">
        <f t="shared" si="25"/>
        <v>268.39805221087101</v>
      </c>
      <c r="AO165" s="85">
        <f t="shared" si="26"/>
        <v>12.586098741140477</v>
      </c>
      <c r="AP165" s="92">
        <f t="shared" si="27"/>
        <v>0</v>
      </c>
      <c r="AQ165" s="85">
        <f>VLOOKUP($C165,Hoja3!$C$5:$W$202,21,FALSE)</f>
        <v>7.9805496132960343</v>
      </c>
      <c r="AR165" s="94">
        <f t="shared" si="28"/>
        <v>170.18490128155338</v>
      </c>
      <c r="AS165" s="92">
        <f t="shared" si="29"/>
        <v>0</v>
      </c>
      <c r="AT165" s="85">
        <f>VLOOKUP($C165,Hoja3!$C$5:$AB$202,26,FALSE)</f>
        <v>0.1772361091272675</v>
      </c>
      <c r="AU165" s="94">
        <f t="shared" si="30"/>
        <v>3.7795529376946142</v>
      </c>
      <c r="AV165" s="92">
        <f t="shared" si="31"/>
        <v>0</v>
      </c>
      <c r="AX165" s="86">
        <f t="shared" si="32"/>
        <v>442.36250643011903</v>
      </c>
      <c r="AY165" s="92">
        <f t="shared" si="33"/>
        <v>0</v>
      </c>
    </row>
    <row r="166" spans="1:51" x14ac:dyDescent="0.25">
      <c r="A166">
        <v>200</v>
      </c>
      <c r="B166" t="s">
        <v>52</v>
      </c>
      <c r="C166" t="s">
        <v>350</v>
      </c>
      <c r="D166" t="s">
        <v>856</v>
      </c>
      <c r="E166">
        <v>250</v>
      </c>
      <c r="F166" t="s">
        <v>507</v>
      </c>
      <c r="G166" s="5">
        <v>7854</v>
      </c>
      <c r="H166" s="5">
        <v>0.1</v>
      </c>
      <c r="I166" s="6">
        <v>0.01</v>
      </c>
      <c r="J166" s="5">
        <v>1.1299999999999999</v>
      </c>
      <c r="K166" s="7">
        <v>0.01</v>
      </c>
      <c r="L166" s="5">
        <v>26223.85</v>
      </c>
      <c r="M166" s="6">
        <v>0</v>
      </c>
      <c r="N166" s="5">
        <v>4052.4870000000001</v>
      </c>
      <c r="O166" s="6">
        <v>0.02</v>
      </c>
      <c r="P166" s="5">
        <v>23056.53</v>
      </c>
      <c r="Q166" s="7">
        <v>0</v>
      </c>
      <c r="R166" s="5">
        <v>23011.91</v>
      </c>
      <c r="S166" s="7">
        <v>0</v>
      </c>
      <c r="T166" s="9">
        <v>85</v>
      </c>
      <c r="U166" s="9">
        <v>87</v>
      </c>
      <c r="V166" s="9">
        <v>75</v>
      </c>
      <c r="W166" s="9">
        <v>45</v>
      </c>
      <c r="X166" s="9">
        <v>65</v>
      </c>
      <c r="Y166" s="9">
        <v>65</v>
      </c>
      <c r="Z166" s="9" t="s">
        <v>49</v>
      </c>
      <c r="AA166" s="9">
        <v>14</v>
      </c>
      <c r="AB166" s="9">
        <v>15</v>
      </c>
      <c r="AC166" s="9">
        <v>13</v>
      </c>
      <c r="AD166" s="9">
        <v>9</v>
      </c>
      <c r="AE166" s="9">
        <v>14</v>
      </c>
      <c r="AF166" s="9">
        <v>14</v>
      </c>
      <c r="AJ166" s="85">
        <f>VLOOKUP($C166,Hoja3!$C$5:$U$202,18,FALSE)</f>
        <v>6.806</v>
      </c>
      <c r="AK166" s="94">
        <f t="shared" si="23"/>
        <v>1569.2274318</v>
      </c>
      <c r="AL166" s="92">
        <f t="shared" si="24"/>
        <v>6.3725625727364373E-3</v>
      </c>
      <c r="AM166" t="s">
        <v>478</v>
      </c>
      <c r="AN166">
        <f t="shared" si="25"/>
        <v>0</v>
      </c>
      <c r="AO166" s="85">
        <f t="shared" si="26"/>
        <v>0</v>
      </c>
      <c r="AP166" s="92" t="str">
        <f t="shared" si="27"/>
        <v/>
      </c>
      <c r="AQ166" s="85">
        <f>VLOOKUP($C166,Hoja3!$C$5:$W$202,21,FALSE)</f>
        <v>4.4809999999999999</v>
      </c>
      <c r="AR166" s="94">
        <f t="shared" si="28"/>
        <v>1033.1631092999999</v>
      </c>
      <c r="AS166" s="92">
        <f t="shared" si="29"/>
        <v>9.6790138071957601E-3</v>
      </c>
      <c r="AT166" s="85">
        <f>VLOOKUP($C166,Hoja3!$C$5:$AB$202,26,FALSE)</f>
        <v>2.3250000000000002</v>
      </c>
      <c r="AU166" s="94">
        <f t="shared" si="30"/>
        <v>536.0643225</v>
      </c>
      <c r="AV166" s="92">
        <f t="shared" si="31"/>
        <v>1.8654477793567395E-2</v>
      </c>
      <c r="AX166" s="86">
        <f t="shared" si="32"/>
        <v>1569.2274318</v>
      </c>
      <c r="AY166" s="92">
        <f t="shared" si="33"/>
        <v>6.3725625727364373E-3</v>
      </c>
    </row>
    <row r="167" spans="1:51" x14ac:dyDescent="0.25">
      <c r="A167">
        <v>150</v>
      </c>
      <c r="B167" t="s">
        <v>48</v>
      </c>
      <c r="C167" t="s">
        <v>336</v>
      </c>
      <c r="D167" t="s">
        <v>857</v>
      </c>
      <c r="E167">
        <v>250</v>
      </c>
      <c r="F167" t="s">
        <v>450</v>
      </c>
      <c r="G167" s="5">
        <v>259977</v>
      </c>
      <c r="H167" s="5">
        <v>0</v>
      </c>
      <c r="I167" s="6">
        <v>0</v>
      </c>
      <c r="J167" s="5">
        <v>0</v>
      </c>
      <c r="K167" s="7">
        <v>0</v>
      </c>
      <c r="L167" s="5">
        <v>0</v>
      </c>
      <c r="M167" s="6">
        <v>0</v>
      </c>
      <c r="N167" s="5">
        <v>0</v>
      </c>
      <c r="O167" s="6">
        <v>0</v>
      </c>
      <c r="P167" s="5">
        <v>159425.60000000001</v>
      </c>
      <c r="Q167" s="7">
        <v>0</v>
      </c>
      <c r="R167" s="5">
        <v>155537.9</v>
      </c>
      <c r="S167" s="7">
        <v>0</v>
      </c>
      <c r="T167" s="9">
        <v>163</v>
      </c>
      <c r="U167" s="9">
        <v>164</v>
      </c>
      <c r="V167" s="9">
        <v>151</v>
      </c>
      <c r="W167" s="9">
        <v>151</v>
      </c>
      <c r="X167" s="9">
        <v>151</v>
      </c>
      <c r="Y167" s="9">
        <v>151</v>
      </c>
      <c r="Z167" s="9" t="s">
        <v>49</v>
      </c>
      <c r="AA167" s="9">
        <v>17</v>
      </c>
      <c r="AB167" s="9">
        <v>17</v>
      </c>
      <c r="AC167" s="9">
        <v>15</v>
      </c>
      <c r="AD167" s="9">
        <v>15</v>
      </c>
      <c r="AE167" s="9">
        <v>15</v>
      </c>
      <c r="AF167" s="9">
        <v>15</v>
      </c>
      <c r="AJ167" s="85">
        <f>VLOOKUP($C167,Hoja3!$C$5:$U$202,18,FALSE)</f>
        <v>9.73</v>
      </c>
      <c r="AK167" s="94">
        <f t="shared" si="23"/>
        <v>15512.110880000002</v>
      </c>
      <c r="AL167" s="92">
        <f t="shared" si="24"/>
        <v>0</v>
      </c>
      <c r="AM167">
        <v>9094965626.4359608</v>
      </c>
      <c r="AN167">
        <f t="shared" si="25"/>
        <v>9094.9656264359601</v>
      </c>
      <c r="AO167" s="85">
        <f t="shared" si="26"/>
        <v>5.7048338701161914</v>
      </c>
      <c r="AP167" s="92">
        <f t="shared" si="27"/>
        <v>0</v>
      </c>
      <c r="AQ167" s="85">
        <f>VLOOKUP($C167,Hoja3!$C$5:$W$202,21,FALSE)</f>
        <v>3.1709999999999998</v>
      </c>
      <c r="AR167" s="94">
        <f t="shared" si="28"/>
        <v>5055.3857759999992</v>
      </c>
      <c r="AS167" s="92">
        <f t="shared" si="29"/>
        <v>0</v>
      </c>
      <c r="AT167" s="85">
        <f>VLOOKUP($C167,Hoja3!$C$5:$AB$202,26,FALSE)</f>
        <v>5.3580779867256636</v>
      </c>
      <c r="AU167" s="94">
        <f t="shared" si="30"/>
        <v>8542.1479788053093</v>
      </c>
      <c r="AV167" s="92">
        <f t="shared" si="31"/>
        <v>0</v>
      </c>
      <c r="AX167" s="86">
        <f t="shared" si="32"/>
        <v>22692.499381241269</v>
      </c>
      <c r="AY167" s="92">
        <f t="shared" si="33"/>
        <v>0</v>
      </c>
    </row>
    <row r="168" spans="1:51" x14ac:dyDescent="0.25">
      <c r="A168">
        <v>151</v>
      </c>
      <c r="B168" t="s">
        <v>48</v>
      </c>
      <c r="C168" t="s">
        <v>346</v>
      </c>
      <c r="D168" t="s">
        <v>858</v>
      </c>
      <c r="E168">
        <v>250</v>
      </c>
      <c r="F168" t="s">
        <v>476</v>
      </c>
      <c r="G168" s="5">
        <v>234939</v>
      </c>
      <c r="H168" s="5">
        <v>0</v>
      </c>
      <c r="I168" s="6">
        <v>0</v>
      </c>
      <c r="J168" s="5">
        <v>0</v>
      </c>
      <c r="K168" s="7">
        <v>0</v>
      </c>
      <c r="L168" s="5">
        <v>229361.9</v>
      </c>
      <c r="M168" s="6">
        <v>0</v>
      </c>
      <c r="N168" s="5">
        <v>24436.48</v>
      </c>
      <c r="O168" s="6">
        <v>0</v>
      </c>
      <c r="P168" s="5">
        <v>218894.3</v>
      </c>
      <c r="Q168" s="7">
        <v>0</v>
      </c>
      <c r="R168" s="5">
        <v>214529.6</v>
      </c>
      <c r="S168" s="7">
        <v>0</v>
      </c>
      <c r="T168" s="9">
        <v>164</v>
      </c>
      <c r="U168" s="9">
        <v>165</v>
      </c>
      <c r="V168" s="9">
        <v>152</v>
      </c>
      <c r="W168" s="9">
        <v>152</v>
      </c>
      <c r="X168" s="9">
        <v>152</v>
      </c>
      <c r="Y168" s="9">
        <v>152</v>
      </c>
      <c r="Z168" s="9" t="s">
        <v>49</v>
      </c>
      <c r="AA168" s="9">
        <v>18</v>
      </c>
      <c r="AB168" s="9">
        <v>18</v>
      </c>
      <c r="AC168" s="9">
        <v>16</v>
      </c>
      <c r="AD168" s="9">
        <v>16</v>
      </c>
      <c r="AE168" s="9">
        <v>16</v>
      </c>
      <c r="AF168" s="9">
        <v>16</v>
      </c>
      <c r="AJ168" s="85">
        <f>VLOOKUP($C168,Hoja3!$C$5:$U$202,18,FALSE)</f>
        <v>13.206</v>
      </c>
      <c r="AK168" s="94">
        <f t="shared" si="23"/>
        <v>28907.181257999997</v>
      </c>
      <c r="AL168" s="92">
        <f t="shared" si="24"/>
        <v>0</v>
      </c>
      <c r="AM168">
        <v>11307769002.761</v>
      </c>
      <c r="AN168">
        <f t="shared" si="25"/>
        <v>11307.769002760999</v>
      </c>
      <c r="AO168" s="85">
        <f t="shared" si="26"/>
        <v>5.165858134616113</v>
      </c>
      <c r="AP168" s="92">
        <f t="shared" si="27"/>
        <v>0</v>
      </c>
      <c r="AQ168" s="85">
        <f>VLOOKUP($C168,Hoja3!$C$5:$W$202,21,FALSE)</f>
        <v>1.4790000000000001</v>
      </c>
      <c r="AR168" s="94">
        <f t="shared" si="28"/>
        <v>3237.4466970000003</v>
      </c>
      <c r="AS168" s="92">
        <f t="shared" si="29"/>
        <v>0</v>
      </c>
      <c r="AT168" s="85">
        <f>VLOOKUP($C168,Hoja3!$C$5:$AB$202,26,FALSE)</f>
        <v>11.727</v>
      </c>
      <c r="AU168" s="94">
        <f t="shared" si="30"/>
        <v>25669.734561000001</v>
      </c>
      <c r="AV168" s="92">
        <f t="shared" si="31"/>
        <v>0</v>
      </c>
      <c r="AX168" s="86">
        <f t="shared" si="32"/>
        <v>40214.950260761005</v>
      </c>
      <c r="AY168" s="92">
        <f t="shared" si="33"/>
        <v>0</v>
      </c>
    </row>
    <row r="169" spans="1:51" x14ac:dyDescent="0.25">
      <c r="A169">
        <v>152</v>
      </c>
      <c r="B169" t="s">
        <v>48</v>
      </c>
      <c r="C169" t="s">
        <v>410</v>
      </c>
      <c r="D169" t="s">
        <v>859</v>
      </c>
      <c r="E169">
        <v>250</v>
      </c>
      <c r="F169" t="s">
        <v>552</v>
      </c>
      <c r="G169" s="5">
        <v>78902.78</v>
      </c>
      <c r="H169" s="5">
        <v>0</v>
      </c>
      <c r="I169" s="6">
        <v>0</v>
      </c>
      <c r="J169" s="5">
        <v>0</v>
      </c>
      <c r="K169" s="7">
        <v>0</v>
      </c>
      <c r="L169" s="5">
        <v>0</v>
      </c>
      <c r="M169" s="6">
        <v>0</v>
      </c>
      <c r="N169" s="5">
        <v>0</v>
      </c>
      <c r="O169" s="6">
        <v>0</v>
      </c>
      <c r="P169" s="5">
        <v>0</v>
      </c>
      <c r="Q169" s="7">
        <v>0</v>
      </c>
      <c r="R169" s="5">
        <v>0</v>
      </c>
      <c r="S169" s="7">
        <v>0</v>
      </c>
      <c r="T169" s="9">
        <v>165</v>
      </c>
      <c r="U169" s="9">
        <v>166</v>
      </c>
      <c r="V169" s="9">
        <v>153</v>
      </c>
      <c r="W169" s="9">
        <v>153</v>
      </c>
      <c r="X169" s="9">
        <v>153</v>
      </c>
      <c r="Y169" s="9">
        <v>153</v>
      </c>
      <c r="Z169" s="9" t="s">
        <v>49</v>
      </c>
      <c r="AA169" s="9">
        <v>19</v>
      </c>
      <c r="AB169" s="9">
        <v>19</v>
      </c>
      <c r="AC169" s="9">
        <v>17</v>
      </c>
      <c r="AD169" s="9">
        <v>17</v>
      </c>
      <c r="AE169" s="9">
        <v>17</v>
      </c>
      <c r="AF169" s="9">
        <v>17</v>
      </c>
      <c r="AJ169" s="85">
        <f>VLOOKUP($C169,Hoja3!$C$5:$U$202,18,FALSE)</f>
        <v>6.5510000000000002</v>
      </c>
      <c r="AK169" s="94">
        <f t="shared" si="23"/>
        <v>0</v>
      </c>
      <c r="AL169" s="92" t="str">
        <f t="shared" si="24"/>
        <v/>
      </c>
      <c r="AM169">
        <v>0</v>
      </c>
      <c r="AN169">
        <f t="shared" si="25"/>
        <v>0</v>
      </c>
      <c r="AO169" s="85" t="e">
        <f t="shared" si="26"/>
        <v>#DIV/0!</v>
      </c>
      <c r="AP169" s="92" t="str">
        <f t="shared" si="27"/>
        <v/>
      </c>
      <c r="AQ169" s="85">
        <f>VLOOKUP($C169,Hoja3!$C$5:$W$202,21,FALSE)</f>
        <v>2.1110000000000002</v>
      </c>
      <c r="AR169" s="94">
        <f t="shared" si="28"/>
        <v>0</v>
      </c>
      <c r="AS169" s="92" t="str">
        <f t="shared" si="29"/>
        <v/>
      </c>
      <c r="AT169" s="85">
        <f>VLOOKUP($C169,Hoja3!$C$5:$AB$202,26,FALSE)</f>
        <v>4.4400000000000004</v>
      </c>
      <c r="AU169" s="94">
        <f t="shared" si="30"/>
        <v>0</v>
      </c>
      <c r="AV169" s="92" t="str">
        <f t="shared" si="31"/>
        <v/>
      </c>
      <c r="AX169" s="86">
        <f t="shared" si="32"/>
        <v>0</v>
      </c>
      <c r="AY169" s="92" t="str">
        <f t="shared" si="33"/>
        <v/>
      </c>
    </row>
    <row r="170" spans="1:51" x14ac:dyDescent="0.25">
      <c r="A170">
        <v>153</v>
      </c>
      <c r="B170" t="s">
        <v>48</v>
      </c>
      <c r="C170" t="s">
        <v>338</v>
      </c>
      <c r="D170" t="s">
        <v>860</v>
      </c>
      <c r="E170">
        <v>250</v>
      </c>
      <c r="F170" t="s">
        <v>494</v>
      </c>
      <c r="G170" s="5">
        <v>136300</v>
      </c>
      <c r="H170" s="5">
        <v>0</v>
      </c>
      <c r="I170" s="6">
        <v>0</v>
      </c>
      <c r="J170" s="5">
        <v>0</v>
      </c>
      <c r="K170" s="7">
        <v>0</v>
      </c>
      <c r="L170" s="5">
        <v>99808.36</v>
      </c>
      <c r="M170" s="6">
        <v>0</v>
      </c>
      <c r="N170" s="5">
        <v>15912.8</v>
      </c>
      <c r="O170" s="6">
        <v>0</v>
      </c>
      <c r="P170" s="5">
        <v>90804.56</v>
      </c>
      <c r="Q170" s="7">
        <v>0</v>
      </c>
      <c r="R170" s="5">
        <v>88578</v>
      </c>
      <c r="S170" s="7">
        <v>0</v>
      </c>
      <c r="T170" s="9">
        <v>166</v>
      </c>
      <c r="U170" s="9">
        <v>167</v>
      </c>
      <c r="V170" s="9">
        <v>154</v>
      </c>
      <c r="W170" s="9">
        <v>154</v>
      </c>
      <c r="X170" s="9">
        <v>154</v>
      </c>
      <c r="Y170" s="9">
        <v>154</v>
      </c>
      <c r="Z170" s="9" t="s">
        <v>49</v>
      </c>
      <c r="AA170" s="9">
        <v>20</v>
      </c>
      <c r="AB170" s="9">
        <v>20</v>
      </c>
      <c r="AC170" s="9">
        <v>18</v>
      </c>
      <c r="AD170" s="9">
        <v>18</v>
      </c>
      <c r="AE170" s="9">
        <v>18</v>
      </c>
      <c r="AF170" s="9">
        <v>18</v>
      </c>
      <c r="AJ170" s="85">
        <f>VLOOKUP($C170,Hoja3!$C$5:$U$202,18,FALSE)</f>
        <v>6.5737439024390243</v>
      </c>
      <c r="AK170" s="94">
        <f t="shared" si="23"/>
        <v>5969.2592261365844</v>
      </c>
      <c r="AL170" s="92">
        <f t="shared" si="24"/>
        <v>0</v>
      </c>
      <c r="AM170">
        <v>4841289041.7747498</v>
      </c>
      <c r="AN170">
        <f t="shared" si="25"/>
        <v>4841.2890417747494</v>
      </c>
      <c r="AO170" s="85">
        <f t="shared" si="26"/>
        <v>5.3315483735340488</v>
      </c>
      <c r="AP170" s="92">
        <f t="shared" si="27"/>
        <v>0</v>
      </c>
      <c r="AQ170" s="85">
        <f>VLOOKUP($C170,Hoja3!$C$5:$W$202,21,FALSE)</f>
        <v>2.0659999999999998</v>
      </c>
      <c r="AR170" s="94">
        <f t="shared" si="28"/>
        <v>1876.0222095999998</v>
      </c>
      <c r="AS170" s="92">
        <f t="shared" si="29"/>
        <v>0</v>
      </c>
      <c r="AT170" s="85">
        <f>VLOOKUP($C170,Hoja3!$C$5:$AB$202,26,FALSE)</f>
        <v>4.5077439024390245</v>
      </c>
      <c r="AU170" s="94">
        <f t="shared" si="30"/>
        <v>4093.2370165365851</v>
      </c>
      <c r="AV170" s="92">
        <f t="shared" si="31"/>
        <v>0</v>
      </c>
      <c r="AX170" s="86">
        <f t="shared" si="32"/>
        <v>10810.548267911334</v>
      </c>
      <c r="AY170" s="92">
        <f t="shared" si="33"/>
        <v>0</v>
      </c>
    </row>
    <row r="171" spans="1:51" x14ac:dyDescent="0.25">
      <c r="A171">
        <v>154</v>
      </c>
      <c r="B171" t="s">
        <v>48</v>
      </c>
      <c r="C171" t="s">
        <v>334</v>
      </c>
      <c r="D171" t="s">
        <v>861</v>
      </c>
      <c r="E171">
        <v>250</v>
      </c>
      <c r="F171" t="s">
        <v>509</v>
      </c>
      <c r="G171" s="5">
        <v>65419.519999999997</v>
      </c>
      <c r="H171" s="5">
        <v>0</v>
      </c>
      <c r="I171" s="6">
        <v>0</v>
      </c>
      <c r="J171" s="5">
        <v>0</v>
      </c>
      <c r="K171" s="7">
        <v>0</v>
      </c>
      <c r="L171" s="5">
        <v>46643.26</v>
      </c>
      <c r="M171" s="6">
        <v>0</v>
      </c>
      <c r="N171" s="5">
        <v>7208.7349999999997</v>
      </c>
      <c r="O171" s="6">
        <v>0</v>
      </c>
      <c r="P171" s="5">
        <v>44290.85</v>
      </c>
      <c r="Q171" s="7">
        <v>0</v>
      </c>
      <c r="R171" s="5">
        <v>42020.41</v>
      </c>
      <c r="S171" s="7">
        <v>0</v>
      </c>
      <c r="T171" s="9">
        <v>167</v>
      </c>
      <c r="U171" s="9">
        <v>168</v>
      </c>
      <c r="V171" s="9">
        <v>155</v>
      </c>
      <c r="W171" s="9">
        <v>155</v>
      </c>
      <c r="X171" s="9">
        <v>155</v>
      </c>
      <c r="Y171" s="9">
        <v>155</v>
      </c>
      <c r="Z171" s="9" t="s">
        <v>49</v>
      </c>
      <c r="AA171" s="9">
        <v>21</v>
      </c>
      <c r="AB171" s="9">
        <v>21</v>
      </c>
      <c r="AC171" s="9">
        <v>19</v>
      </c>
      <c r="AD171" s="9">
        <v>19</v>
      </c>
      <c r="AE171" s="9">
        <v>19</v>
      </c>
      <c r="AF171" s="9">
        <v>19</v>
      </c>
      <c r="AJ171" s="85">
        <f>VLOOKUP($C171,Hoja3!$C$5:$U$202,18,FALSE)</f>
        <v>10.402999999999999</v>
      </c>
      <c r="AK171" s="94">
        <f t="shared" si="23"/>
        <v>4607.5771254999991</v>
      </c>
      <c r="AL171" s="92">
        <f t="shared" si="24"/>
        <v>0</v>
      </c>
      <c r="AM171" t="s">
        <v>478</v>
      </c>
      <c r="AN171">
        <f t="shared" si="25"/>
        <v>0</v>
      </c>
      <c r="AO171" s="85">
        <f t="shared" si="26"/>
        <v>0</v>
      </c>
      <c r="AP171" s="92" t="str">
        <f t="shared" si="27"/>
        <v/>
      </c>
      <c r="AQ171" s="85">
        <f>VLOOKUP($C171,Hoja3!$C$5:$W$202,21,FALSE)</f>
        <v>1.4950000000000001</v>
      </c>
      <c r="AR171" s="94">
        <f t="shared" si="28"/>
        <v>662.14820750000001</v>
      </c>
      <c r="AS171" s="92">
        <f t="shared" si="29"/>
        <v>0</v>
      </c>
      <c r="AT171" s="85">
        <f>VLOOKUP($C171,Hoja3!$C$5:$AB$202,26,FALSE)</f>
        <v>8.9079999999999995</v>
      </c>
      <c r="AU171" s="94">
        <f t="shared" si="30"/>
        <v>3945.4289179999996</v>
      </c>
      <c r="AV171" s="92">
        <f t="shared" si="31"/>
        <v>0</v>
      </c>
      <c r="AX171" s="86">
        <f t="shared" si="32"/>
        <v>4607.5771255</v>
      </c>
      <c r="AY171" s="92">
        <f t="shared" si="33"/>
        <v>0</v>
      </c>
    </row>
    <row r="172" spans="1:51" x14ac:dyDescent="0.25">
      <c r="A172">
        <v>155</v>
      </c>
      <c r="B172" t="s">
        <v>52</v>
      </c>
      <c r="C172" t="s">
        <v>398</v>
      </c>
      <c r="D172" t="s">
        <v>862</v>
      </c>
      <c r="E172">
        <v>250</v>
      </c>
      <c r="F172" t="s">
        <v>455</v>
      </c>
      <c r="G172" s="5">
        <v>25224.82</v>
      </c>
      <c r="H172" s="5">
        <v>0</v>
      </c>
      <c r="I172" s="6">
        <v>0</v>
      </c>
      <c r="J172" s="5">
        <v>0</v>
      </c>
      <c r="K172" s="7">
        <v>0</v>
      </c>
      <c r="L172" s="5">
        <v>72456.399999999994</v>
      </c>
      <c r="M172" s="6">
        <v>0</v>
      </c>
      <c r="N172" s="5">
        <v>0</v>
      </c>
      <c r="O172" s="6">
        <v>0</v>
      </c>
      <c r="P172" s="5">
        <v>84390.58</v>
      </c>
      <c r="Q172" s="7">
        <v>0</v>
      </c>
      <c r="R172" s="5">
        <v>75515.5</v>
      </c>
      <c r="S172" s="7">
        <v>0</v>
      </c>
      <c r="T172" s="9">
        <v>168</v>
      </c>
      <c r="U172" s="9">
        <v>169</v>
      </c>
      <c r="V172" s="9">
        <v>156</v>
      </c>
      <c r="W172" s="9">
        <v>156</v>
      </c>
      <c r="X172" s="9">
        <v>156</v>
      </c>
      <c r="Y172" s="9">
        <v>156</v>
      </c>
      <c r="Z172" s="9" t="s">
        <v>49</v>
      </c>
      <c r="AA172" s="9">
        <v>22</v>
      </c>
      <c r="AB172" s="9">
        <v>22</v>
      </c>
      <c r="AC172" s="9">
        <v>20</v>
      </c>
      <c r="AD172" s="9">
        <v>20</v>
      </c>
      <c r="AE172" s="9">
        <v>20</v>
      </c>
      <c r="AF172" s="9">
        <v>20</v>
      </c>
      <c r="AJ172" s="85">
        <f>VLOOKUP($C172,Hoja3!$C$5:$U$202,18,FALSE)</f>
        <v>6.7899999999999991</v>
      </c>
      <c r="AK172" s="94">
        <f t="shared" si="23"/>
        <v>5730.1203819999992</v>
      </c>
      <c r="AL172" s="92">
        <f t="shared" si="24"/>
        <v>0</v>
      </c>
      <c r="AM172">
        <v>3643618789.60466</v>
      </c>
      <c r="AN172">
        <f t="shared" si="25"/>
        <v>3643.6187896046599</v>
      </c>
      <c r="AO172" s="85">
        <f t="shared" si="26"/>
        <v>4.3175657633881173</v>
      </c>
      <c r="AP172" s="92">
        <f t="shared" si="27"/>
        <v>0</v>
      </c>
      <c r="AQ172" s="85">
        <f>VLOOKUP($C172,Hoja3!$C$5:$W$202,21,FALSE)</f>
        <v>2.15</v>
      </c>
      <c r="AR172" s="94">
        <f t="shared" si="28"/>
        <v>1814.3974700000001</v>
      </c>
      <c r="AS172" s="92">
        <f t="shared" si="29"/>
        <v>0</v>
      </c>
      <c r="AT172" s="85">
        <f>VLOOKUP($C172,Hoja3!$C$5:$AB$202,26,FALSE)</f>
        <v>4.6399999999999997</v>
      </c>
      <c r="AU172" s="94">
        <f t="shared" si="30"/>
        <v>3915.7229119999997</v>
      </c>
      <c r="AV172" s="92">
        <f t="shared" si="31"/>
        <v>0</v>
      </c>
      <c r="AX172" s="86">
        <f t="shared" si="32"/>
        <v>9373.7391716046604</v>
      </c>
      <c r="AY172" s="92">
        <f t="shared" si="33"/>
        <v>0</v>
      </c>
    </row>
    <row r="173" spans="1:51" x14ac:dyDescent="0.25">
      <c r="A173">
        <v>156</v>
      </c>
      <c r="B173" t="s">
        <v>52</v>
      </c>
      <c r="C173" t="s">
        <v>402</v>
      </c>
      <c r="D173" t="s">
        <v>863</v>
      </c>
      <c r="E173">
        <v>250</v>
      </c>
      <c r="F173" t="s">
        <v>457</v>
      </c>
      <c r="G173" s="5">
        <v>3585</v>
      </c>
      <c r="H173" s="5">
        <v>0</v>
      </c>
      <c r="I173" s="6">
        <v>0</v>
      </c>
      <c r="J173" s="5">
        <v>0</v>
      </c>
      <c r="K173" s="7">
        <v>0</v>
      </c>
      <c r="L173" s="5">
        <v>7535.5810000000001</v>
      </c>
      <c r="M173" s="6">
        <v>0</v>
      </c>
      <c r="N173" s="5">
        <v>0</v>
      </c>
      <c r="O173" s="6">
        <v>0</v>
      </c>
      <c r="P173" s="5">
        <v>6633.0559999999996</v>
      </c>
      <c r="Q173" s="7">
        <v>0</v>
      </c>
      <c r="R173" s="5">
        <v>6632.8540000000003</v>
      </c>
      <c r="S173" s="7">
        <v>0</v>
      </c>
      <c r="T173" s="9">
        <v>169</v>
      </c>
      <c r="U173" s="9">
        <v>170</v>
      </c>
      <c r="V173" s="9">
        <v>157</v>
      </c>
      <c r="W173" s="9">
        <v>157</v>
      </c>
      <c r="X173" s="9">
        <v>157</v>
      </c>
      <c r="Y173" s="9">
        <v>157</v>
      </c>
      <c r="Z173" s="9" t="s">
        <v>49</v>
      </c>
      <c r="AA173" s="9">
        <v>23</v>
      </c>
      <c r="AB173" s="9">
        <v>23</v>
      </c>
      <c r="AC173" s="9">
        <v>21</v>
      </c>
      <c r="AD173" s="9">
        <v>21</v>
      </c>
      <c r="AE173" s="9">
        <v>21</v>
      </c>
      <c r="AF173" s="9">
        <v>21</v>
      </c>
      <c r="AJ173" s="85">
        <f>VLOOKUP($C173,Hoja3!$C$5:$U$202,18,FALSE)</f>
        <v>4.2029999999999994</v>
      </c>
      <c r="AK173" s="94">
        <f t="shared" si="23"/>
        <v>278.78734367999994</v>
      </c>
      <c r="AL173" s="92">
        <f t="shared" si="24"/>
        <v>0</v>
      </c>
      <c r="AM173">
        <v>359906884.75427401</v>
      </c>
      <c r="AN173">
        <f t="shared" si="25"/>
        <v>359.90688475427402</v>
      </c>
      <c r="AO173" s="85">
        <f t="shared" si="26"/>
        <v>5.4259587851251974</v>
      </c>
      <c r="AP173" s="92">
        <f t="shared" si="27"/>
        <v>0</v>
      </c>
      <c r="AQ173" s="85">
        <f>VLOOKUP($C173,Hoja3!$C$5:$W$202,21,FALSE)</f>
        <v>2.2229999999999999</v>
      </c>
      <c r="AR173" s="94">
        <f t="shared" si="28"/>
        <v>147.45283487999998</v>
      </c>
      <c r="AS173" s="92">
        <f t="shared" si="29"/>
        <v>0</v>
      </c>
      <c r="AT173" s="85">
        <f>VLOOKUP($C173,Hoja3!$C$5:$AB$202,26,FALSE)</f>
        <v>1.98</v>
      </c>
      <c r="AU173" s="94">
        <f t="shared" si="30"/>
        <v>131.33450879999998</v>
      </c>
      <c r="AV173" s="92">
        <f t="shared" si="31"/>
        <v>0</v>
      </c>
      <c r="AX173" s="86">
        <f t="shared" si="32"/>
        <v>638.69422843427401</v>
      </c>
      <c r="AY173" s="92">
        <f t="shared" si="33"/>
        <v>0</v>
      </c>
    </row>
    <row r="174" spans="1:51" x14ac:dyDescent="0.25">
      <c r="A174">
        <v>158</v>
      </c>
      <c r="B174" t="s">
        <v>52</v>
      </c>
      <c r="C174" t="s">
        <v>414</v>
      </c>
      <c r="D174" t="s">
        <v>864</v>
      </c>
      <c r="E174">
        <v>250</v>
      </c>
      <c r="F174" t="s">
        <v>460</v>
      </c>
      <c r="G174" s="5">
        <v>3120</v>
      </c>
      <c r="H174" s="5">
        <v>0</v>
      </c>
      <c r="I174" s="6">
        <v>0</v>
      </c>
      <c r="J174" s="5">
        <v>0</v>
      </c>
      <c r="K174" s="7">
        <v>0</v>
      </c>
      <c r="L174" s="5">
        <v>0</v>
      </c>
      <c r="M174" s="6">
        <v>0</v>
      </c>
      <c r="N174" s="5">
        <v>0</v>
      </c>
      <c r="O174" s="6">
        <v>0</v>
      </c>
      <c r="P174" s="5">
        <v>8820.3130000000001</v>
      </c>
      <c r="Q174" s="7">
        <v>0</v>
      </c>
      <c r="R174" s="5">
        <v>8809.8130000000001</v>
      </c>
      <c r="S174" s="7">
        <v>0</v>
      </c>
      <c r="T174" s="9">
        <v>170</v>
      </c>
      <c r="U174" s="9">
        <v>171</v>
      </c>
      <c r="V174" s="9">
        <v>158</v>
      </c>
      <c r="W174" s="9">
        <v>158</v>
      </c>
      <c r="X174" s="9">
        <v>158</v>
      </c>
      <c r="Y174" s="9">
        <v>158</v>
      </c>
      <c r="Z174" s="9" t="s">
        <v>49</v>
      </c>
      <c r="AA174" s="9">
        <v>24</v>
      </c>
      <c r="AB174" s="9">
        <v>24</v>
      </c>
      <c r="AC174" s="9">
        <v>22</v>
      </c>
      <c r="AD174" s="9">
        <v>22</v>
      </c>
      <c r="AE174" s="9">
        <v>22</v>
      </c>
      <c r="AF174" s="9">
        <v>22</v>
      </c>
      <c r="AJ174" s="85">
        <f>VLOOKUP($C174,Hoja3!$C$5:$U$202,18,FALSE)</f>
        <v>5.0741029207232264</v>
      </c>
      <c r="AK174" s="94">
        <f t="shared" si="23"/>
        <v>447.55175954993041</v>
      </c>
      <c r="AL174" s="92">
        <f t="shared" si="24"/>
        <v>0</v>
      </c>
      <c r="AM174">
        <v>329368609.954283</v>
      </c>
      <c r="AN174">
        <f t="shared" si="25"/>
        <v>329.36860995428299</v>
      </c>
      <c r="AO174" s="85">
        <f t="shared" si="26"/>
        <v>3.7342054636188422</v>
      </c>
      <c r="AP174" s="92">
        <f t="shared" si="27"/>
        <v>0</v>
      </c>
      <c r="AQ174" s="85">
        <f>VLOOKUP($C174,Hoja3!$C$5:$W$202,21,FALSE)</f>
        <v>3.2719999999999998</v>
      </c>
      <c r="AR174" s="94">
        <f t="shared" si="28"/>
        <v>288.60064136</v>
      </c>
      <c r="AS174" s="92">
        <f t="shared" si="29"/>
        <v>0</v>
      </c>
      <c r="AT174" s="85">
        <f>VLOOKUP($C174,Hoja3!$C$5:$AB$202,26,FALSE)</f>
        <v>1.8021029207232266</v>
      </c>
      <c r="AU174" s="94">
        <f t="shared" si="30"/>
        <v>158.95111818993047</v>
      </c>
      <c r="AV174" s="92">
        <f t="shared" si="31"/>
        <v>0</v>
      </c>
      <c r="AX174" s="86">
        <f t="shared" si="32"/>
        <v>776.92036950421334</v>
      </c>
      <c r="AY174" s="92">
        <f t="shared" si="33"/>
        <v>0</v>
      </c>
    </row>
    <row r="175" spans="1:51" x14ac:dyDescent="0.25">
      <c r="A175">
        <v>159</v>
      </c>
      <c r="B175" t="s">
        <v>52</v>
      </c>
      <c r="C175" t="s">
        <v>352</v>
      </c>
      <c r="D175" t="s">
        <v>865</v>
      </c>
      <c r="E175">
        <v>250</v>
      </c>
      <c r="F175" t="s">
        <v>461</v>
      </c>
      <c r="G175" s="5">
        <v>167.9</v>
      </c>
      <c r="H175" s="5">
        <v>0</v>
      </c>
      <c r="I175" s="6">
        <v>0</v>
      </c>
      <c r="J175" s="5">
        <v>0</v>
      </c>
      <c r="K175" s="7">
        <v>0</v>
      </c>
      <c r="L175" s="5">
        <v>0</v>
      </c>
      <c r="M175" s="6">
        <v>0</v>
      </c>
      <c r="N175" s="5">
        <v>0</v>
      </c>
      <c r="O175" s="6">
        <v>0</v>
      </c>
      <c r="P175" s="5">
        <v>1610.5450000000001</v>
      </c>
      <c r="Q175" s="7">
        <v>0</v>
      </c>
      <c r="R175" s="5">
        <v>1589</v>
      </c>
      <c r="S175" s="7">
        <v>0</v>
      </c>
      <c r="T175" s="9">
        <v>171</v>
      </c>
      <c r="U175" s="9">
        <v>172</v>
      </c>
      <c r="V175" s="9">
        <v>159</v>
      </c>
      <c r="W175" s="9">
        <v>159</v>
      </c>
      <c r="X175" s="9">
        <v>159</v>
      </c>
      <c r="Y175" s="9">
        <v>159</v>
      </c>
      <c r="Z175" s="9" t="s">
        <v>49</v>
      </c>
      <c r="AA175" s="9">
        <v>25</v>
      </c>
      <c r="AB175" s="9">
        <v>25</v>
      </c>
      <c r="AC175" s="9">
        <v>23</v>
      </c>
      <c r="AD175" s="9">
        <v>23</v>
      </c>
      <c r="AE175" s="9">
        <v>23</v>
      </c>
      <c r="AF175" s="9">
        <v>23</v>
      </c>
      <c r="AJ175" s="85">
        <f>VLOOKUP($C175,Hoja3!$C$5:$U$202,18,FALSE)</f>
        <v>4.944</v>
      </c>
      <c r="AK175" s="94">
        <f t="shared" si="23"/>
        <v>79.625344800000008</v>
      </c>
      <c r="AL175" s="92">
        <f t="shared" si="24"/>
        <v>0</v>
      </c>
      <c r="AM175">
        <v>140583796.21934101</v>
      </c>
      <c r="AN175">
        <f t="shared" si="25"/>
        <v>140.583796219341</v>
      </c>
      <c r="AO175" s="85">
        <f t="shared" si="26"/>
        <v>8.7289579750544686</v>
      </c>
      <c r="AP175" s="92">
        <f t="shared" si="27"/>
        <v>0</v>
      </c>
      <c r="AQ175" s="85">
        <f>VLOOKUP($C175,Hoja3!$C$5:$W$202,21,FALSE)</f>
        <v>2.8940000000000001</v>
      </c>
      <c r="AR175" s="94">
        <f t="shared" si="28"/>
        <v>46.609172299999997</v>
      </c>
      <c r="AS175" s="92">
        <f t="shared" si="29"/>
        <v>0</v>
      </c>
      <c r="AT175" s="85">
        <f>VLOOKUP($C175,Hoja3!$C$5:$AB$202,26,FALSE)</f>
        <v>2.0499999999999998</v>
      </c>
      <c r="AU175" s="94">
        <f t="shared" si="30"/>
        <v>33.016172499999996</v>
      </c>
      <c r="AV175" s="92">
        <f t="shared" si="31"/>
        <v>0</v>
      </c>
      <c r="AX175" s="86">
        <f t="shared" si="32"/>
        <v>220.20914101934096</v>
      </c>
      <c r="AY175" s="92">
        <f t="shared" si="33"/>
        <v>0</v>
      </c>
    </row>
    <row r="176" spans="1:51" x14ac:dyDescent="0.25">
      <c r="A176">
        <v>160</v>
      </c>
      <c r="B176" t="s">
        <v>52</v>
      </c>
      <c r="C176" t="s">
        <v>380</v>
      </c>
      <c r="D176" t="s">
        <v>866</v>
      </c>
      <c r="E176">
        <v>250</v>
      </c>
      <c r="F176" t="s">
        <v>465</v>
      </c>
      <c r="G176" s="5">
        <v>16950.47</v>
      </c>
      <c r="H176" s="5">
        <v>0</v>
      </c>
      <c r="I176" s="6">
        <v>0</v>
      </c>
      <c r="J176" s="5">
        <v>0</v>
      </c>
      <c r="K176" s="7">
        <v>0</v>
      </c>
      <c r="L176" s="5">
        <v>23429.31</v>
      </c>
      <c r="M176" s="6">
        <v>0</v>
      </c>
      <c r="N176" s="5">
        <v>0</v>
      </c>
      <c r="O176" s="6">
        <v>0</v>
      </c>
      <c r="P176" s="5">
        <v>22393.53</v>
      </c>
      <c r="Q176" s="7">
        <v>0</v>
      </c>
      <c r="R176" s="5">
        <v>22030.1</v>
      </c>
      <c r="S176" s="7">
        <v>0</v>
      </c>
      <c r="T176" s="9">
        <v>172</v>
      </c>
      <c r="U176" s="9">
        <v>173</v>
      </c>
      <c r="V176" s="9">
        <v>160</v>
      </c>
      <c r="W176" s="9">
        <v>160</v>
      </c>
      <c r="X176" s="9">
        <v>160</v>
      </c>
      <c r="Y176" s="9">
        <v>160</v>
      </c>
      <c r="Z176" s="9" t="s">
        <v>49</v>
      </c>
      <c r="AA176" s="9">
        <v>26</v>
      </c>
      <c r="AB176" s="9">
        <v>26</v>
      </c>
      <c r="AC176" s="9">
        <v>24</v>
      </c>
      <c r="AD176" s="9">
        <v>24</v>
      </c>
      <c r="AE176" s="9">
        <v>24</v>
      </c>
      <c r="AF176" s="9">
        <v>24</v>
      </c>
      <c r="AJ176" s="85">
        <f>VLOOKUP($C176,Hoja3!$C$5:$U$202,18,FALSE)</f>
        <v>2.3318402203856747</v>
      </c>
      <c r="AK176" s="94">
        <f t="shared" si="23"/>
        <v>522.18133930413217</v>
      </c>
      <c r="AL176" s="92">
        <f t="shared" si="24"/>
        <v>0</v>
      </c>
      <c r="AM176">
        <v>733762725.97994196</v>
      </c>
      <c r="AN176">
        <f t="shared" si="25"/>
        <v>733.76272597994193</v>
      </c>
      <c r="AO176" s="85">
        <f t="shared" si="26"/>
        <v>3.276672887123834</v>
      </c>
      <c r="AP176" s="92">
        <f t="shared" si="27"/>
        <v>0</v>
      </c>
      <c r="AQ176" s="85">
        <f>VLOOKUP($C176,Hoja3!$C$5:$W$202,21,FALSE)</f>
        <v>1.5209999999999999</v>
      </c>
      <c r="AR176" s="94">
        <f t="shared" si="28"/>
        <v>340.60559129999996</v>
      </c>
      <c r="AS176" s="92">
        <f t="shared" si="29"/>
        <v>0</v>
      </c>
      <c r="AT176" s="85">
        <f>VLOOKUP($C176,Hoja3!$C$5:$AB$202,26,FALSE)</f>
        <v>0.81084022038567494</v>
      </c>
      <c r="AU176" s="94">
        <f t="shared" si="30"/>
        <v>181.57574800413221</v>
      </c>
      <c r="AV176" s="92">
        <f t="shared" si="31"/>
        <v>0</v>
      </c>
      <c r="AX176" s="86">
        <f t="shared" si="32"/>
        <v>1255.9440652840742</v>
      </c>
      <c r="AY176" s="92">
        <f t="shared" si="33"/>
        <v>0</v>
      </c>
    </row>
    <row r="177" spans="1:51" x14ac:dyDescent="0.25">
      <c r="A177">
        <v>162</v>
      </c>
      <c r="B177" t="s">
        <v>52</v>
      </c>
      <c r="C177" t="s">
        <v>384</v>
      </c>
      <c r="D177" t="s">
        <v>867</v>
      </c>
      <c r="E177">
        <v>250</v>
      </c>
      <c r="F177" t="s">
        <v>467</v>
      </c>
      <c r="G177" s="5">
        <v>916.08</v>
      </c>
      <c r="H177" s="5">
        <v>0</v>
      </c>
      <c r="I177" s="6">
        <v>0</v>
      </c>
      <c r="J177" s="5">
        <v>0</v>
      </c>
      <c r="K177" s="7">
        <v>0</v>
      </c>
      <c r="L177" s="5">
        <v>0</v>
      </c>
      <c r="M177" s="6">
        <v>0</v>
      </c>
      <c r="N177" s="5">
        <v>0</v>
      </c>
      <c r="O177" s="6">
        <v>0</v>
      </c>
      <c r="P177" s="5">
        <v>2013.0150000000001</v>
      </c>
      <c r="Q177" s="7">
        <v>0</v>
      </c>
      <c r="R177" s="5">
        <v>2008.7750000000001</v>
      </c>
      <c r="S177" s="7">
        <v>0</v>
      </c>
      <c r="T177" s="9">
        <v>173</v>
      </c>
      <c r="U177" s="9">
        <v>174</v>
      </c>
      <c r="V177" s="9">
        <v>161</v>
      </c>
      <c r="W177" s="9">
        <v>161</v>
      </c>
      <c r="X177" s="9">
        <v>161</v>
      </c>
      <c r="Y177" s="9">
        <v>161</v>
      </c>
      <c r="Z177" s="9" t="s">
        <v>49</v>
      </c>
      <c r="AA177" s="9">
        <v>27</v>
      </c>
      <c r="AB177" s="9">
        <v>27</v>
      </c>
      <c r="AC177" s="9">
        <v>25</v>
      </c>
      <c r="AD177" s="9">
        <v>25</v>
      </c>
      <c r="AE177" s="9">
        <v>25</v>
      </c>
      <c r="AF177" s="9">
        <v>25</v>
      </c>
      <c r="AJ177" s="85">
        <f>VLOOKUP($C177,Hoja3!$C$5:$U$202,18,FALSE)</f>
        <v>2.5533260088074865</v>
      </c>
      <c r="AK177" s="94">
        <f t="shared" si="23"/>
        <v>51.398835556196026</v>
      </c>
      <c r="AL177" s="92">
        <f t="shared" si="24"/>
        <v>0</v>
      </c>
      <c r="AM177">
        <v>25333843.9251808</v>
      </c>
      <c r="AN177">
        <f t="shared" si="25"/>
        <v>25.333843925180801</v>
      </c>
      <c r="AO177" s="85">
        <f t="shared" si="26"/>
        <v>1.2585024912969252</v>
      </c>
      <c r="AP177" s="92">
        <f t="shared" si="27"/>
        <v>0</v>
      </c>
      <c r="AQ177" s="85">
        <f>VLOOKUP($C177,Hoja3!$C$5:$W$202,21,FALSE)</f>
        <v>1.9337415387282046</v>
      </c>
      <c r="AR177" s="94">
        <f t="shared" si="28"/>
        <v>38.926507235829575</v>
      </c>
      <c r="AS177" s="92">
        <f t="shared" si="29"/>
        <v>0</v>
      </c>
      <c r="AT177" s="85">
        <f>VLOOKUP($C177,Hoja3!$C$5:$AB$202,26,FALSE)</f>
        <v>0.61958447007928186</v>
      </c>
      <c r="AU177" s="94">
        <f t="shared" si="30"/>
        <v>12.472328320366458</v>
      </c>
      <c r="AV177" s="92">
        <f t="shared" si="31"/>
        <v>0</v>
      </c>
      <c r="AX177" s="86">
        <f t="shared" si="32"/>
        <v>76.732679481376834</v>
      </c>
      <c r="AY177" s="92">
        <f t="shared" si="33"/>
        <v>0</v>
      </c>
    </row>
    <row r="178" spans="1:51" x14ac:dyDescent="0.25">
      <c r="A178">
        <v>163</v>
      </c>
      <c r="B178" t="s">
        <v>52</v>
      </c>
      <c r="C178" t="s">
        <v>404</v>
      </c>
      <c r="D178" t="s">
        <v>868</v>
      </c>
      <c r="E178">
        <v>250</v>
      </c>
      <c r="F178" t="s">
        <v>469</v>
      </c>
      <c r="G178" s="5">
        <v>6664.35</v>
      </c>
      <c r="H178" s="5">
        <v>0</v>
      </c>
      <c r="I178" s="6">
        <v>0</v>
      </c>
      <c r="J178" s="5">
        <v>0</v>
      </c>
      <c r="K178" s="7">
        <v>0</v>
      </c>
      <c r="L178" s="5">
        <v>9469.4159999999993</v>
      </c>
      <c r="M178" s="6">
        <v>0</v>
      </c>
      <c r="N178" s="5">
        <v>1130.5630000000001</v>
      </c>
      <c r="O178" s="6">
        <v>0</v>
      </c>
      <c r="P178" s="5">
        <v>7587.6729999999998</v>
      </c>
      <c r="Q178" s="7">
        <v>0</v>
      </c>
      <c r="R178" s="5">
        <v>6734.4129999999996</v>
      </c>
      <c r="S178" s="7">
        <v>0</v>
      </c>
      <c r="T178" s="9">
        <v>174</v>
      </c>
      <c r="U178" s="9">
        <v>175</v>
      </c>
      <c r="V178" s="9">
        <v>162</v>
      </c>
      <c r="W178" s="9">
        <v>162</v>
      </c>
      <c r="X178" s="9">
        <v>162</v>
      </c>
      <c r="Y178" s="9">
        <v>162</v>
      </c>
      <c r="Z178" s="9" t="s">
        <v>49</v>
      </c>
      <c r="AA178" s="9">
        <v>28</v>
      </c>
      <c r="AB178" s="9">
        <v>28</v>
      </c>
      <c r="AC178" s="9">
        <v>26</v>
      </c>
      <c r="AD178" s="9">
        <v>26</v>
      </c>
      <c r="AE178" s="9">
        <v>26</v>
      </c>
      <c r="AF178" s="9">
        <v>26</v>
      </c>
      <c r="AJ178" s="85">
        <f>VLOOKUP($C178,Hoja3!$C$5:$U$202,18,FALSE)</f>
        <v>1.306</v>
      </c>
      <c r="AK178" s="94">
        <f t="shared" si="23"/>
        <v>99.095009379999993</v>
      </c>
      <c r="AL178" s="92">
        <f t="shared" si="24"/>
        <v>0</v>
      </c>
      <c r="AM178">
        <v>194813331.56617501</v>
      </c>
      <c r="AN178">
        <f t="shared" si="25"/>
        <v>194.81333156617501</v>
      </c>
      <c r="AO178" s="85">
        <f t="shared" si="26"/>
        <v>2.5674977238235623</v>
      </c>
      <c r="AP178" s="92">
        <f t="shared" si="27"/>
        <v>0</v>
      </c>
      <c r="AQ178" s="85">
        <f>VLOOKUP($C178,Hoja3!$C$5:$W$202,21,FALSE)</f>
        <v>1.006</v>
      </c>
      <c r="AR178" s="94">
        <f t="shared" si="28"/>
        <v>76.331990379999993</v>
      </c>
      <c r="AS178" s="92">
        <f t="shared" si="29"/>
        <v>0</v>
      </c>
      <c r="AT178" s="85">
        <f>VLOOKUP($C178,Hoja3!$C$5:$AB$202,26,FALSE)</f>
        <v>0.3</v>
      </c>
      <c r="AU178" s="94">
        <f t="shared" si="30"/>
        <v>22.763019</v>
      </c>
      <c r="AV178" s="92">
        <f t="shared" si="31"/>
        <v>0</v>
      </c>
      <c r="AX178" s="86">
        <f t="shared" si="32"/>
        <v>293.90834094617497</v>
      </c>
      <c r="AY178" s="92">
        <f t="shared" si="33"/>
        <v>0</v>
      </c>
    </row>
    <row r="179" spans="1:51" x14ac:dyDescent="0.25">
      <c r="A179">
        <v>165</v>
      </c>
      <c r="B179" t="s">
        <v>52</v>
      </c>
      <c r="C179" t="s">
        <v>364</v>
      </c>
      <c r="D179" t="s">
        <v>869</v>
      </c>
      <c r="E179">
        <v>250</v>
      </c>
      <c r="F179" t="e">
        <v>#N/A</v>
      </c>
      <c r="G179" s="5">
        <v>3433</v>
      </c>
      <c r="H179" s="5">
        <v>0</v>
      </c>
      <c r="I179" s="6">
        <v>0</v>
      </c>
      <c r="J179" s="5">
        <v>0</v>
      </c>
      <c r="K179" s="7">
        <v>0</v>
      </c>
      <c r="L179" s="5">
        <v>15617.47</v>
      </c>
      <c r="M179" s="6">
        <v>0</v>
      </c>
      <c r="N179" s="5">
        <v>718.63170000000002</v>
      </c>
      <c r="O179" s="6">
        <v>0</v>
      </c>
      <c r="P179" s="5">
        <v>13145.12</v>
      </c>
      <c r="Q179" s="7">
        <v>0</v>
      </c>
      <c r="R179" s="5">
        <v>12262.96</v>
      </c>
      <c r="S179" s="7">
        <v>0</v>
      </c>
      <c r="T179" s="9">
        <v>175</v>
      </c>
      <c r="U179" s="9">
        <v>176</v>
      </c>
      <c r="V179" s="9">
        <v>163</v>
      </c>
      <c r="W179" s="9">
        <v>163</v>
      </c>
      <c r="X179" s="9">
        <v>163</v>
      </c>
      <c r="Y179" s="9">
        <v>163</v>
      </c>
      <c r="Z179" s="9" t="s">
        <v>49</v>
      </c>
      <c r="AA179" s="9">
        <v>29</v>
      </c>
      <c r="AB179" s="9">
        <v>29</v>
      </c>
      <c r="AC179" s="9">
        <v>27</v>
      </c>
      <c r="AD179" s="9">
        <v>27</v>
      </c>
      <c r="AE179" s="9">
        <v>27</v>
      </c>
      <c r="AF179" s="9">
        <v>27</v>
      </c>
      <c r="AJ179" s="85" t="e">
        <f>VLOOKUP($C179,Hoja3!$C$5:$U$202,18,FALSE)</f>
        <v>#N/A</v>
      </c>
      <c r="AK179" s="94">
        <f t="shared" si="23"/>
        <v>0</v>
      </c>
      <c r="AL179" s="92" t="str">
        <f t="shared" si="24"/>
        <v/>
      </c>
      <c r="AM179" t="s">
        <v>478</v>
      </c>
      <c r="AN179">
        <f t="shared" si="25"/>
        <v>0</v>
      </c>
      <c r="AO179" s="85">
        <f t="shared" si="26"/>
        <v>0</v>
      </c>
      <c r="AP179" s="92" t="str">
        <f t="shared" si="27"/>
        <v/>
      </c>
      <c r="AQ179" s="85" t="e">
        <f>VLOOKUP($C179,Hoja3!$C$5:$W$202,21,FALSE)</f>
        <v>#N/A</v>
      </c>
      <c r="AR179" s="94">
        <f t="shared" si="28"/>
        <v>0</v>
      </c>
      <c r="AS179" s="92" t="str">
        <f t="shared" si="29"/>
        <v/>
      </c>
      <c r="AT179" s="85" t="e">
        <f>VLOOKUP($C179,Hoja3!$C$5:$AB$202,26,FALSE)</f>
        <v>#N/A</v>
      </c>
      <c r="AU179" s="94">
        <f t="shared" si="30"/>
        <v>0</v>
      </c>
      <c r="AV179" s="92" t="str">
        <f t="shared" si="31"/>
        <v/>
      </c>
      <c r="AX179" s="86">
        <f t="shared" si="32"/>
        <v>0</v>
      </c>
      <c r="AY179" s="92" t="str">
        <f t="shared" si="33"/>
        <v/>
      </c>
    </row>
    <row r="180" spans="1:51" x14ac:dyDescent="0.25">
      <c r="A180">
        <v>166</v>
      </c>
      <c r="B180" t="s">
        <v>52</v>
      </c>
      <c r="C180" t="s">
        <v>396</v>
      </c>
      <c r="D180" t="s">
        <v>870</v>
      </c>
      <c r="E180">
        <v>250</v>
      </c>
      <c r="F180" t="s">
        <v>471</v>
      </c>
      <c r="G180" s="5">
        <v>12566</v>
      </c>
      <c r="H180" s="5">
        <v>0</v>
      </c>
      <c r="I180" s="6">
        <v>0</v>
      </c>
      <c r="J180" s="5">
        <v>0</v>
      </c>
      <c r="K180" s="7">
        <v>0</v>
      </c>
      <c r="L180" s="5">
        <v>8108.9390000000003</v>
      </c>
      <c r="M180" s="6">
        <v>0</v>
      </c>
      <c r="N180" s="5">
        <v>1186.4580000000001</v>
      </c>
      <c r="O180" s="6">
        <v>0</v>
      </c>
      <c r="P180" s="5">
        <v>11897.62</v>
      </c>
      <c r="Q180" s="7">
        <v>0</v>
      </c>
      <c r="R180" s="5">
        <v>8619.1730000000007</v>
      </c>
      <c r="S180" s="7">
        <v>0</v>
      </c>
      <c r="T180" s="9">
        <v>176</v>
      </c>
      <c r="U180" s="9">
        <v>177</v>
      </c>
      <c r="V180" s="9">
        <v>164</v>
      </c>
      <c r="W180" s="9">
        <v>164</v>
      </c>
      <c r="X180" s="9">
        <v>164</v>
      </c>
      <c r="Y180" s="9">
        <v>164</v>
      </c>
      <c r="Z180" s="9" t="s">
        <v>49</v>
      </c>
      <c r="AA180" s="9">
        <v>30</v>
      </c>
      <c r="AB180" s="9">
        <v>30</v>
      </c>
      <c r="AC180" s="9">
        <v>28</v>
      </c>
      <c r="AD180" s="9">
        <v>28</v>
      </c>
      <c r="AE180" s="9">
        <v>28</v>
      </c>
      <c r="AF180" s="9">
        <v>28</v>
      </c>
      <c r="AJ180" s="85">
        <f>VLOOKUP($C180,Hoja3!$C$5:$U$202,18,FALSE)</f>
        <v>2.7869999999999999</v>
      </c>
      <c r="AK180" s="94">
        <f t="shared" si="23"/>
        <v>331.58666940000001</v>
      </c>
      <c r="AL180" s="92">
        <f t="shared" si="24"/>
        <v>0</v>
      </c>
      <c r="AM180">
        <v>273088591.53121197</v>
      </c>
      <c r="AN180">
        <f t="shared" si="25"/>
        <v>273.08859153121199</v>
      </c>
      <c r="AO180" s="85">
        <f t="shared" si="26"/>
        <v>2.2953211779432525</v>
      </c>
      <c r="AP180" s="92">
        <f t="shared" si="27"/>
        <v>0</v>
      </c>
      <c r="AQ180" s="85">
        <f>VLOOKUP($C180,Hoja3!$C$5:$W$202,21,FALSE)</f>
        <v>1.387</v>
      </c>
      <c r="AR180" s="94">
        <f t="shared" si="28"/>
        <v>165.01998940000001</v>
      </c>
      <c r="AS180" s="92">
        <f t="shared" si="29"/>
        <v>0</v>
      </c>
      <c r="AT180" s="85">
        <f>VLOOKUP($C180,Hoja3!$C$5:$AB$202,26,FALSE)</f>
        <v>1.4</v>
      </c>
      <c r="AU180" s="94">
        <f t="shared" si="30"/>
        <v>166.56668000000002</v>
      </c>
      <c r="AV180" s="92">
        <f t="shared" si="31"/>
        <v>0</v>
      </c>
      <c r="AX180" s="86">
        <f t="shared" si="32"/>
        <v>604.67526093121205</v>
      </c>
      <c r="AY180" s="92">
        <f t="shared" si="33"/>
        <v>0</v>
      </c>
    </row>
    <row r="181" spans="1:51" x14ac:dyDescent="0.25">
      <c r="A181">
        <v>167</v>
      </c>
      <c r="B181" t="s">
        <v>52</v>
      </c>
      <c r="C181" t="s">
        <v>418</v>
      </c>
      <c r="D181" t="s">
        <v>871</v>
      </c>
      <c r="E181">
        <v>250</v>
      </c>
      <c r="F181" t="s">
        <v>473</v>
      </c>
      <c r="G181" s="5">
        <v>17298.400000000001</v>
      </c>
      <c r="H181" s="5">
        <v>0</v>
      </c>
      <c r="I181" s="6">
        <v>0</v>
      </c>
      <c r="J181" s="5">
        <v>0</v>
      </c>
      <c r="K181" s="7">
        <v>0</v>
      </c>
      <c r="L181" s="5">
        <v>21734.400000000001</v>
      </c>
      <c r="M181" s="6">
        <v>0</v>
      </c>
      <c r="N181" s="5">
        <v>1967.586</v>
      </c>
      <c r="O181" s="6">
        <v>0</v>
      </c>
      <c r="P181" s="5">
        <v>22780.28</v>
      </c>
      <c r="Q181" s="7">
        <v>0</v>
      </c>
      <c r="R181" s="5">
        <v>21729.09</v>
      </c>
      <c r="S181" s="7">
        <v>0</v>
      </c>
      <c r="T181" s="9">
        <v>177</v>
      </c>
      <c r="U181" s="9">
        <v>178</v>
      </c>
      <c r="V181" s="9">
        <v>165</v>
      </c>
      <c r="W181" s="9">
        <v>165</v>
      </c>
      <c r="X181" s="9">
        <v>165</v>
      </c>
      <c r="Y181" s="9">
        <v>165</v>
      </c>
      <c r="Z181" s="9" t="s">
        <v>49</v>
      </c>
      <c r="AA181" s="9">
        <v>31</v>
      </c>
      <c r="AB181" s="9">
        <v>31</v>
      </c>
      <c r="AC181" s="9">
        <v>29</v>
      </c>
      <c r="AD181" s="9">
        <v>29</v>
      </c>
      <c r="AE181" s="9">
        <v>29</v>
      </c>
      <c r="AF181" s="9">
        <v>29</v>
      </c>
      <c r="AJ181" s="85">
        <f>VLOOKUP($C181,Hoja3!$C$5:$U$202,18,FALSE)</f>
        <v>1.9482116402116401</v>
      </c>
      <c r="AK181" s="94">
        <f t="shared" si="23"/>
        <v>443.80806663280418</v>
      </c>
      <c r="AL181" s="92">
        <f t="shared" si="24"/>
        <v>0</v>
      </c>
      <c r="AM181">
        <v>1024198191.18176</v>
      </c>
      <c r="AN181">
        <f t="shared" si="25"/>
        <v>1024.19819118176</v>
      </c>
      <c r="AO181" s="85">
        <f t="shared" si="26"/>
        <v>4.4959859632180112</v>
      </c>
      <c r="AP181" s="92">
        <f t="shared" si="27"/>
        <v>0</v>
      </c>
      <c r="AQ181" s="85">
        <f>VLOOKUP($C181,Hoja3!$C$5:$W$202,21,FALSE)</f>
        <v>0.873</v>
      </c>
      <c r="AR181" s="94">
        <f t="shared" si="28"/>
        <v>198.87184439999999</v>
      </c>
      <c r="AS181" s="92">
        <f t="shared" si="29"/>
        <v>0</v>
      </c>
      <c r="AT181" s="85">
        <f>VLOOKUP($C181,Hoja3!$C$5:$AB$202,26,FALSE)</f>
        <v>1.0752116402116401</v>
      </c>
      <c r="AU181" s="94">
        <f t="shared" si="30"/>
        <v>244.93622223280417</v>
      </c>
      <c r="AV181" s="92">
        <f t="shared" si="31"/>
        <v>0</v>
      </c>
      <c r="AX181" s="86">
        <f t="shared" si="32"/>
        <v>1468.0062578145639</v>
      </c>
      <c r="AY181" s="92">
        <f t="shared" si="33"/>
        <v>0</v>
      </c>
    </row>
    <row r="182" spans="1:51" x14ac:dyDescent="0.25">
      <c r="A182">
        <v>168</v>
      </c>
      <c r="B182" t="s">
        <v>52</v>
      </c>
      <c r="C182" t="s">
        <v>408</v>
      </c>
      <c r="D182" t="s">
        <v>872</v>
      </c>
      <c r="E182">
        <v>250</v>
      </c>
      <c r="F182" t="s">
        <v>475</v>
      </c>
      <c r="G182" s="5">
        <v>2524.8000000000002</v>
      </c>
      <c r="H182" s="5">
        <v>0</v>
      </c>
      <c r="I182" s="6">
        <v>0</v>
      </c>
      <c r="J182" s="5">
        <v>0</v>
      </c>
      <c r="K182" s="7">
        <v>0</v>
      </c>
      <c r="L182" s="5">
        <v>0</v>
      </c>
      <c r="M182" s="6">
        <v>0</v>
      </c>
      <c r="N182" s="5">
        <v>0</v>
      </c>
      <c r="O182" s="6">
        <v>0</v>
      </c>
      <c r="P182" s="5">
        <v>0</v>
      </c>
      <c r="Q182" s="7">
        <v>0</v>
      </c>
      <c r="R182" s="5">
        <v>0</v>
      </c>
      <c r="S182" s="7">
        <v>0</v>
      </c>
      <c r="T182" s="9">
        <v>178</v>
      </c>
      <c r="U182" s="9">
        <v>179</v>
      </c>
      <c r="V182" s="9">
        <v>166</v>
      </c>
      <c r="W182" s="9">
        <v>166</v>
      </c>
      <c r="X182" s="9">
        <v>166</v>
      </c>
      <c r="Y182" s="9">
        <v>166</v>
      </c>
      <c r="Z182" s="9" t="s">
        <v>49</v>
      </c>
      <c r="AA182" s="9">
        <v>32</v>
      </c>
      <c r="AB182" s="9">
        <v>32</v>
      </c>
      <c r="AC182" s="9">
        <v>30</v>
      </c>
      <c r="AD182" s="9">
        <v>30</v>
      </c>
      <c r="AE182" s="9">
        <v>30</v>
      </c>
      <c r="AF182" s="9">
        <v>30</v>
      </c>
      <c r="AJ182" s="85">
        <f>VLOOKUP($C182,Hoja3!$C$5:$U$202,18,FALSE)</f>
        <v>7.29</v>
      </c>
      <c r="AK182" s="94">
        <f t="shared" si="23"/>
        <v>0</v>
      </c>
      <c r="AL182" s="92" t="str">
        <f t="shared" si="24"/>
        <v/>
      </c>
      <c r="AM182">
        <v>0</v>
      </c>
      <c r="AN182">
        <f t="shared" si="25"/>
        <v>0</v>
      </c>
      <c r="AO182" s="85" t="e">
        <f t="shared" si="26"/>
        <v>#DIV/0!</v>
      </c>
      <c r="AP182" s="92" t="str">
        <f t="shared" si="27"/>
        <v/>
      </c>
      <c r="AQ182" s="85">
        <f>VLOOKUP($C182,Hoja3!$C$5:$W$202,21,FALSE)</f>
        <v>5.34</v>
      </c>
      <c r="AR182" s="94">
        <f t="shared" si="28"/>
        <v>0</v>
      </c>
      <c r="AS182" s="92" t="str">
        <f t="shared" si="29"/>
        <v/>
      </c>
      <c r="AT182" s="85">
        <f>VLOOKUP($C182,Hoja3!$C$5:$AB$202,26,FALSE)</f>
        <v>1.9500000000000002</v>
      </c>
      <c r="AU182" s="94">
        <f t="shared" si="30"/>
        <v>0</v>
      </c>
      <c r="AV182" s="92" t="str">
        <f t="shared" si="31"/>
        <v/>
      </c>
      <c r="AX182" s="86">
        <f t="shared" si="32"/>
        <v>0</v>
      </c>
      <c r="AY182" s="92" t="str">
        <f t="shared" si="33"/>
        <v/>
      </c>
    </row>
    <row r="183" spans="1:51" x14ac:dyDescent="0.25">
      <c r="A183">
        <v>169</v>
      </c>
      <c r="B183" t="s">
        <v>52</v>
      </c>
      <c r="C183" t="s">
        <v>376</v>
      </c>
      <c r="D183" t="s">
        <v>873</v>
      </c>
      <c r="E183">
        <v>250</v>
      </c>
      <c r="F183" t="s">
        <v>477</v>
      </c>
      <c r="G183" s="5">
        <v>6765.18</v>
      </c>
      <c r="H183" s="5">
        <v>0</v>
      </c>
      <c r="I183" s="6">
        <v>0</v>
      </c>
      <c r="J183" s="5">
        <v>0</v>
      </c>
      <c r="K183" s="7">
        <v>0</v>
      </c>
      <c r="L183" s="5">
        <v>0</v>
      </c>
      <c r="M183" s="6">
        <v>0</v>
      </c>
      <c r="N183" s="5">
        <v>0</v>
      </c>
      <c r="O183" s="6">
        <v>0</v>
      </c>
      <c r="P183" s="5">
        <v>14006.51</v>
      </c>
      <c r="Q183" s="7">
        <v>0</v>
      </c>
      <c r="R183" s="5">
        <v>9577.6710000000003</v>
      </c>
      <c r="S183" s="7">
        <v>0</v>
      </c>
      <c r="T183" s="9">
        <v>179</v>
      </c>
      <c r="U183" s="9">
        <v>180</v>
      </c>
      <c r="V183" s="9">
        <v>167</v>
      </c>
      <c r="W183" s="9">
        <v>167</v>
      </c>
      <c r="X183" s="9">
        <v>167</v>
      </c>
      <c r="Y183" s="9">
        <v>167</v>
      </c>
      <c r="Z183" s="9" t="s">
        <v>49</v>
      </c>
      <c r="AA183" s="9">
        <v>33</v>
      </c>
      <c r="AB183" s="9">
        <v>33</v>
      </c>
      <c r="AC183" s="9">
        <v>31</v>
      </c>
      <c r="AD183" s="9">
        <v>31</v>
      </c>
      <c r="AE183" s="9">
        <v>31</v>
      </c>
      <c r="AF183" s="9">
        <v>31</v>
      </c>
      <c r="AJ183" s="85">
        <f>VLOOKUP($C183,Hoja3!$C$5:$U$202,18,FALSE)</f>
        <v>2.7797119389850398</v>
      </c>
      <c r="AK183" s="94">
        <f t="shared" si="23"/>
        <v>389.34063070513349</v>
      </c>
      <c r="AL183" s="92">
        <f t="shared" si="24"/>
        <v>0</v>
      </c>
      <c r="AM183">
        <v>111468782.97544</v>
      </c>
      <c r="AN183">
        <f t="shared" si="25"/>
        <v>111.46878297543999</v>
      </c>
      <c r="AO183" s="85">
        <f t="shared" si="26"/>
        <v>0.79583552916065448</v>
      </c>
      <c r="AP183" s="92">
        <f t="shared" si="27"/>
        <v>0</v>
      </c>
      <c r="AQ183" s="85">
        <f>VLOOKUP($C183,Hoja3!$C$5:$W$202,21,FALSE)</f>
        <v>2.431</v>
      </c>
      <c r="AR183" s="94">
        <f t="shared" si="28"/>
        <v>340.49825810000004</v>
      </c>
      <c r="AS183" s="92">
        <f t="shared" si="29"/>
        <v>0</v>
      </c>
      <c r="AT183" s="85">
        <f>VLOOKUP($C183,Hoja3!$C$5:$AB$202,26,FALSE)</f>
        <v>0.3487119389850396</v>
      </c>
      <c r="AU183" s="94">
        <f t="shared" si="30"/>
        <v>48.84237260513347</v>
      </c>
      <c r="AV183" s="92">
        <f t="shared" si="31"/>
        <v>0</v>
      </c>
      <c r="AX183" s="86">
        <f t="shared" si="32"/>
        <v>500.80941368057347</v>
      </c>
      <c r="AY183" s="92">
        <f t="shared" si="33"/>
        <v>0</v>
      </c>
    </row>
    <row r="184" spans="1:51" x14ac:dyDescent="0.25">
      <c r="A184">
        <v>170</v>
      </c>
      <c r="B184" t="s">
        <v>52</v>
      </c>
      <c r="C184" t="s">
        <v>372</v>
      </c>
      <c r="D184" t="s">
        <v>874</v>
      </c>
      <c r="E184">
        <v>250</v>
      </c>
      <c r="F184" t="s">
        <v>479</v>
      </c>
      <c r="G184" s="5">
        <v>1892.28</v>
      </c>
      <c r="H184" s="5">
        <v>0</v>
      </c>
      <c r="I184" s="6">
        <v>0</v>
      </c>
      <c r="J184" s="5">
        <v>0</v>
      </c>
      <c r="K184" s="7">
        <v>0</v>
      </c>
      <c r="L184" s="5">
        <v>0</v>
      </c>
      <c r="M184" s="6">
        <v>0</v>
      </c>
      <c r="N184" s="5">
        <v>0</v>
      </c>
      <c r="O184" s="6">
        <v>0</v>
      </c>
      <c r="P184" s="5">
        <v>2117.0079999999998</v>
      </c>
      <c r="Q184" s="7">
        <v>0</v>
      </c>
      <c r="R184" s="5">
        <v>2097.1080000000002</v>
      </c>
      <c r="S184" s="7">
        <v>0</v>
      </c>
      <c r="T184" s="9">
        <v>180</v>
      </c>
      <c r="U184" s="9">
        <v>181</v>
      </c>
      <c r="V184" s="9">
        <v>168</v>
      </c>
      <c r="W184" s="9">
        <v>168</v>
      </c>
      <c r="X184" s="9">
        <v>168</v>
      </c>
      <c r="Y184" s="9">
        <v>168</v>
      </c>
      <c r="Z184" s="9" t="s">
        <v>49</v>
      </c>
      <c r="AA184" s="9">
        <v>34</v>
      </c>
      <c r="AB184" s="9">
        <v>34</v>
      </c>
      <c r="AC184" s="9">
        <v>32</v>
      </c>
      <c r="AD184" s="9">
        <v>32</v>
      </c>
      <c r="AE184" s="9">
        <v>32</v>
      </c>
      <c r="AF184" s="9">
        <v>32</v>
      </c>
      <c r="AJ184" s="85">
        <f>VLOOKUP($C184,Hoja3!$C$5:$U$202,18,FALSE)</f>
        <v>1.6360000000000001</v>
      </c>
      <c r="AK184" s="94">
        <f t="shared" si="23"/>
        <v>34.634250879999996</v>
      </c>
      <c r="AL184" s="92">
        <f t="shared" si="24"/>
        <v>0</v>
      </c>
      <c r="AM184">
        <v>52783984.640290603</v>
      </c>
      <c r="AN184">
        <f t="shared" si="25"/>
        <v>52.783984640290605</v>
      </c>
      <c r="AO184" s="85">
        <f t="shared" si="26"/>
        <v>2.4933294838890832</v>
      </c>
      <c r="AP184" s="92">
        <f t="shared" si="27"/>
        <v>0</v>
      </c>
      <c r="AQ184" s="85">
        <f>VLOOKUP($C184,Hoja3!$C$5:$W$202,21,FALSE)</f>
        <v>1.246</v>
      </c>
      <c r="AR184" s="94">
        <f t="shared" si="28"/>
        <v>26.377919679999994</v>
      </c>
      <c r="AS184" s="92">
        <f t="shared" si="29"/>
        <v>0</v>
      </c>
      <c r="AT184" s="85">
        <f>VLOOKUP($C184,Hoja3!$C$5:$AB$202,26,FALSE)</f>
        <v>0.39</v>
      </c>
      <c r="AU184" s="94">
        <f t="shared" si="30"/>
        <v>8.2563312</v>
      </c>
      <c r="AV184" s="92">
        <f t="shared" si="31"/>
        <v>0</v>
      </c>
      <c r="AX184" s="86">
        <f t="shared" si="32"/>
        <v>87.418235520290608</v>
      </c>
      <c r="AY184" s="92">
        <f t="shared" si="33"/>
        <v>0</v>
      </c>
    </row>
    <row r="185" spans="1:51" x14ac:dyDescent="0.25">
      <c r="A185">
        <v>171</v>
      </c>
      <c r="B185" t="s">
        <v>52</v>
      </c>
      <c r="C185" t="s">
        <v>382</v>
      </c>
      <c r="D185" t="s">
        <v>875</v>
      </c>
      <c r="E185">
        <v>250</v>
      </c>
      <c r="F185" t="s">
        <v>480</v>
      </c>
      <c r="G185" s="5">
        <v>5141</v>
      </c>
      <c r="H185" s="5">
        <v>0</v>
      </c>
      <c r="I185" s="6">
        <v>0</v>
      </c>
      <c r="J185" s="5">
        <v>0</v>
      </c>
      <c r="K185" s="7">
        <v>0</v>
      </c>
      <c r="L185" s="5">
        <v>35978.089999999997</v>
      </c>
      <c r="M185" s="6">
        <v>0</v>
      </c>
      <c r="N185" s="5">
        <v>3028.8980000000001</v>
      </c>
      <c r="O185" s="6">
        <v>0</v>
      </c>
      <c r="P185" s="5">
        <v>29717.01</v>
      </c>
      <c r="Q185" s="7">
        <v>0</v>
      </c>
      <c r="R185" s="5">
        <v>29624.9</v>
      </c>
      <c r="S185" s="7">
        <v>0</v>
      </c>
      <c r="T185" s="9">
        <v>181</v>
      </c>
      <c r="U185" s="9">
        <v>182</v>
      </c>
      <c r="V185" s="9">
        <v>169</v>
      </c>
      <c r="W185" s="9">
        <v>169</v>
      </c>
      <c r="X185" s="9">
        <v>169</v>
      </c>
      <c r="Y185" s="9">
        <v>169</v>
      </c>
      <c r="Z185" s="9" t="s">
        <v>49</v>
      </c>
      <c r="AA185" s="9">
        <v>35</v>
      </c>
      <c r="AB185" s="9">
        <v>35</v>
      </c>
      <c r="AC185" s="9">
        <v>33</v>
      </c>
      <c r="AD185" s="9">
        <v>33</v>
      </c>
      <c r="AE185" s="9">
        <v>33</v>
      </c>
      <c r="AF185" s="9">
        <v>33</v>
      </c>
      <c r="AJ185" s="85">
        <f>VLOOKUP($C185,Hoja3!$C$5:$U$202,18,FALSE)</f>
        <v>3.1721786015164279</v>
      </c>
      <c r="AK185" s="94">
        <f t="shared" si="23"/>
        <v>942.67663223049703</v>
      </c>
      <c r="AL185" s="92">
        <f t="shared" si="24"/>
        <v>0</v>
      </c>
      <c r="AM185">
        <v>1196453702.0323901</v>
      </c>
      <c r="AN185">
        <f t="shared" si="25"/>
        <v>1196.4537020323901</v>
      </c>
      <c r="AO185" s="85">
        <f t="shared" si="26"/>
        <v>4.0261577528573369</v>
      </c>
      <c r="AP185" s="92">
        <f t="shared" si="27"/>
        <v>0</v>
      </c>
      <c r="AQ185" s="85">
        <f>VLOOKUP($C185,Hoja3!$C$5:$W$202,21,FALSE)</f>
        <v>2.5579999999999998</v>
      </c>
      <c r="AR185" s="94">
        <f t="shared" si="28"/>
        <v>760.16111579999995</v>
      </c>
      <c r="AS185" s="92">
        <f t="shared" si="29"/>
        <v>0</v>
      </c>
      <c r="AT185" s="85">
        <f>VLOOKUP($C185,Hoja3!$C$5:$AB$202,26,FALSE)</f>
        <v>0.614178601516428</v>
      </c>
      <c r="AU185" s="94">
        <f t="shared" si="30"/>
        <v>182.51551643049706</v>
      </c>
      <c r="AV185" s="92">
        <f t="shared" si="31"/>
        <v>0</v>
      </c>
      <c r="AX185" s="86">
        <f t="shared" si="32"/>
        <v>2139.1303342628871</v>
      </c>
      <c r="AY185" s="92">
        <f t="shared" si="33"/>
        <v>0</v>
      </c>
    </row>
    <row r="186" spans="1:51" x14ac:dyDescent="0.25">
      <c r="A186">
        <v>172</v>
      </c>
      <c r="B186" t="s">
        <v>52</v>
      </c>
      <c r="C186" t="s">
        <v>374</v>
      </c>
      <c r="D186" t="s">
        <v>876</v>
      </c>
      <c r="E186">
        <v>250</v>
      </c>
      <c r="F186" t="e">
        <v>#N/A</v>
      </c>
      <c r="G186" s="5">
        <v>25086</v>
      </c>
      <c r="H186" s="5">
        <v>0</v>
      </c>
      <c r="I186" s="6">
        <v>0</v>
      </c>
      <c r="J186" s="5">
        <v>0</v>
      </c>
      <c r="K186" s="7">
        <v>0</v>
      </c>
      <c r="L186" s="5">
        <v>10273.93</v>
      </c>
      <c r="M186" s="6">
        <v>0</v>
      </c>
      <c r="N186" s="5">
        <v>1267.4880000000001</v>
      </c>
      <c r="O186" s="6">
        <v>0</v>
      </c>
      <c r="P186" s="5">
        <v>13011.42</v>
      </c>
      <c r="Q186" s="7">
        <v>0</v>
      </c>
      <c r="R186" s="5">
        <v>11467.11</v>
      </c>
      <c r="S186" s="7">
        <v>0</v>
      </c>
      <c r="T186" s="9">
        <v>182</v>
      </c>
      <c r="U186" s="9">
        <v>183</v>
      </c>
      <c r="V186" s="9">
        <v>170</v>
      </c>
      <c r="W186" s="9">
        <v>170</v>
      </c>
      <c r="X186" s="9">
        <v>170</v>
      </c>
      <c r="Y186" s="9">
        <v>170</v>
      </c>
      <c r="Z186" s="9" t="s">
        <v>49</v>
      </c>
      <c r="AA186" s="9">
        <v>36</v>
      </c>
      <c r="AB186" s="9">
        <v>36</v>
      </c>
      <c r="AC186" s="9">
        <v>34</v>
      </c>
      <c r="AD186" s="9">
        <v>34</v>
      </c>
      <c r="AE186" s="9">
        <v>34</v>
      </c>
      <c r="AF186" s="9">
        <v>34</v>
      </c>
      <c r="AJ186" s="85" t="e">
        <f>VLOOKUP($C186,Hoja3!$C$5:$U$202,18,FALSE)</f>
        <v>#N/A</v>
      </c>
      <c r="AK186" s="94">
        <f t="shared" si="23"/>
        <v>0</v>
      </c>
      <c r="AL186" s="92" t="str">
        <f t="shared" si="24"/>
        <v/>
      </c>
      <c r="AM186">
        <v>503226708.25134897</v>
      </c>
      <c r="AN186">
        <f t="shared" si="25"/>
        <v>503.22670825134895</v>
      </c>
      <c r="AO186" s="85">
        <f t="shared" si="26"/>
        <v>3.8675771610734953</v>
      </c>
      <c r="AP186" s="92">
        <f t="shared" si="27"/>
        <v>0</v>
      </c>
      <c r="AQ186" s="85" t="e">
        <f>VLOOKUP($C186,Hoja3!$C$5:$W$202,21,FALSE)</f>
        <v>#N/A</v>
      </c>
      <c r="AR186" s="94">
        <f t="shared" si="28"/>
        <v>0</v>
      </c>
      <c r="AS186" s="92" t="str">
        <f t="shared" si="29"/>
        <v/>
      </c>
      <c r="AT186" s="85" t="e">
        <f>VLOOKUP($C186,Hoja3!$C$5:$AB$202,26,FALSE)</f>
        <v>#N/A</v>
      </c>
      <c r="AU186" s="94">
        <f t="shared" si="30"/>
        <v>0</v>
      </c>
      <c r="AV186" s="92" t="str">
        <f t="shared" si="31"/>
        <v/>
      </c>
      <c r="AX186" s="86">
        <f t="shared" si="32"/>
        <v>503.22670825134895</v>
      </c>
      <c r="AY186" s="92">
        <f t="shared" si="33"/>
        <v>0</v>
      </c>
    </row>
    <row r="187" spans="1:51" x14ac:dyDescent="0.25">
      <c r="A187">
        <v>173</v>
      </c>
      <c r="B187" t="s">
        <v>52</v>
      </c>
      <c r="C187" t="s">
        <v>420</v>
      </c>
      <c r="D187" t="s">
        <v>877</v>
      </c>
      <c r="E187">
        <v>250</v>
      </c>
      <c r="F187" t="s">
        <v>481</v>
      </c>
      <c r="G187" s="5">
        <v>680.13</v>
      </c>
      <c r="H187" s="5">
        <v>0</v>
      </c>
      <c r="I187" s="6">
        <v>0</v>
      </c>
      <c r="J187" s="5">
        <v>0</v>
      </c>
      <c r="K187" s="7">
        <v>0</v>
      </c>
      <c r="L187" s="5">
        <v>962.9896</v>
      </c>
      <c r="M187" s="6">
        <v>0</v>
      </c>
      <c r="N187" s="5">
        <v>121.2264</v>
      </c>
      <c r="O187" s="6">
        <v>0</v>
      </c>
      <c r="P187" s="5">
        <v>806.524</v>
      </c>
      <c r="Q187" s="7">
        <v>0</v>
      </c>
      <c r="R187" s="5">
        <v>742.93960000000004</v>
      </c>
      <c r="S187" s="7">
        <v>0</v>
      </c>
      <c r="T187" s="9">
        <v>183</v>
      </c>
      <c r="U187" s="9">
        <v>184</v>
      </c>
      <c r="V187" s="9">
        <v>171</v>
      </c>
      <c r="W187" s="9">
        <v>171</v>
      </c>
      <c r="X187" s="9">
        <v>171</v>
      </c>
      <c r="Y187" s="9">
        <v>171</v>
      </c>
      <c r="Z187" s="9" t="s">
        <v>49</v>
      </c>
      <c r="AA187" s="9">
        <v>37</v>
      </c>
      <c r="AB187" s="9">
        <v>37</v>
      </c>
      <c r="AC187" s="9">
        <v>35</v>
      </c>
      <c r="AD187" s="9">
        <v>35</v>
      </c>
      <c r="AE187" s="9">
        <v>35</v>
      </c>
      <c r="AF187" s="9">
        <v>35</v>
      </c>
      <c r="AJ187" s="85">
        <f>VLOOKUP($C187,Hoja3!$C$5:$U$202,18,FALSE)</f>
        <v>2.9842700284668564</v>
      </c>
      <c r="AK187" s="94">
        <f t="shared" si="23"/>
        <v>24.06885400439203</v>
      </c>
      <c r="AL187" s="92">
        <f t="shared" si="24"/>
        <v>0</v>
      </c>
      <c r="AM187">
        <v>21544425.040421799</v>
      </c>
      <c r="AN187">
        <f t="shared" si="25"/>
        <v>21.5444250404218</v>
      </c>
      <c r="AO187" s="85">
        <f t="shared" si="26"/>
        <v>2.6712689319129748</v>
      </c>
      <c r="AP187" s="92">
        <f t="shared" si="27"/>
        <v>0</v>
      </c>
      <c r="AQ187" s="85">
        <f>VLOOKUP($C187,Hoja3!$C$5:$W$202,21,FALSE)</f>
        <v>2.48</v>
      </c>
      <c r="AR187" s="94">
        <f t="shared" si="28"/>
        <v>20.0017952</v>
      </c>
      <c r="AS187" s="92">
        <f t="shared" si="29"/>
        <v>0</v>
      </c>
      <c r="AT187" s="85">
        <f>VLOOKUP($C187,Hoja3!$C$5:$AB$202,26,FALSE)</f>
        <v>0.50427002846685642</v>
      </c>
      <c r="AU187" s="94">
        <f t="shared" si="30"/>
        <v>4.0670588043920297</v>
      </c>
      <c r="AV187" s="92">
        <f t="shared" si="31"/>
        <v>0</v>
      </c>
      <c r="AX187" s="86">
        <f t="shared" si="32"/>
        <v>45.613279044813837</v>
      </c>
      <c r="AY187" s="92">
        <f t="shared" si="33"/>
        <v>0</v>
      </c>
    </row>
    <row r="188" spans="1:51" x14ac:dyDescent="0.25">
      <c r="A188">
        <v>174</v>
      </c>
      <c r="B188" t="s">
        <v>52</v>
      </c>
      <c r="C188" t="s">
        <v>422</v>
      </c>
      <c r="D188" t="s">
        <v>878</v>
      </c>
      <c r="E188">
        <v>250</v>
      </c>
      <c r="F188" t="s">
        <v>482</v>
      </c>
      <c r="G188" s="5">
        <v>12649</v>
      </c>
      <c r="H188" s="5">
        <v>0</v>
      </c>
      <c r="I188" s="6">
        <v>0</v>
      </c>
      <c r="J188" s="5">
        <v>0</v>
      </c>
      <c r="K188" s="7">
        <v>0</v>
      </c>
      <c r="L188" s="5">
        <v>35413.61</v>
      </c>
      <c r="M188" s="6">
        <v>0</v>
      </c>
      <c r="N188" s="5">
        <v>3511.3139999999999</v>
      </c>
      <c r="O188" s="6">
        <v>0</v>
      </c>
      <c r="P188" s="5">
        <v>31305.89</v>
      </c>
      <c r="Q188" s="7">
        <v>0</v>
      </c>
      <c r="R188" s="5">
        <v>30775.89</v>
      </c>
      <c r="S188" s="7">
        <v>0</v>
      </c>
      <c r="T188" s="9">
        <v>184</v>
      </c>
      <c r="U188" s="9">
        <v>185</v>
      </c>
      <c r="V188" s="9">
        <v>172</v>
      </c>
      <c r="W188" s="9">
        <v>172</v>
      </c>
      <c r="X188" s="9">
        <v>172</v>
      </c>
      <c r="Y188" s="9">
        <v>172</v>
      </c>
      <c r="Z188" s="9" t="s">
        <v>49</v>
      </c>
      <c r="AA188" s="9">
        <v>38</v>
      </c>
      <c r="AB188" s="9">
        <v>38</v>
      </c>
      <c r="AC188" s="9">
        <v>36</v>
      </c>
      <c r="AD188" s="9">
        <v>36</v>
      </c>
      <c r="AE188" s="9">
        <v>36</v>
      </c>
      <c r="AF188" s="9">
        <v>36</v>
      </c>
      <c r="AJ188" s="85">
        <f>VLOOKUP($C188,Hoja3!$C$5:$U$202,18,FALSE)</f>
        <v>5.3915444839857649</v>
      </c>
      <c r="AK188" s="94">
        <f t="shared" si="23"/>
        <v>1687.8709854576512</v>
      </c>
      <c r="AL188" s="92">
        <f t="shared" si="24"/>
        <v>0</v>
      </c>
      <c r="AM188">
        <v>3180860010.2831502</v>
      </c>
      <c r="AN188">
        <f t="shared" si="25"/>
        <v>3180.8600102831501</v>
      </c>
      <c r="AO188" s="85">
        <f t="shared" si="26"/>
        <v>10.160580038718432</v>
      </c>
      <c r="AP188" s="92">
        <f t="shared" si="27"/>
        <v>0</v>
      </c>
      <c r="AQ188" s="85">
        <f>VLOOKUP($C188,Hoja3!$C$5:$W$202,21,FALSE)</f>
        <v>3.024</v>
      </c>
      <c r="AR188" s="94">
        <f t="shared" si="28"/>
        <v>946.69011360000002</v>
      </c>
      <c r="AS188" s="92">
        <f t="shared" si="29"/>
        <v>0</v>
      </c>
      <c r="AT188" s="85">
        <f>VLOOKUP($C188,Hoja3!$C$5:$AB$202,26,FALSE)</f>
        <v>2.3675444839857653</v>
      </c>
      <c r="AU188" s="94">
        <f t="shared" si="30"/>
        <v>741.18087185765137</v>
      </c>
      <c r="AV188" s="92">
        <f t="shared" si="31"/>
        <v>0</v>
      </c>
      <c r="AX188" s="86">
        <f t="shared" si="32"/>
        <v>4868.7309957408015</v>
      </c>
      <c r="AY188" s="92">
        <f t="shared" si="33"/>
        <v>0</v>
      </c>
    </row>
    <row r="189" spans="1:51" x14ac:dyDescent="0.25">
      <c r="A189">
        <v>175</v>
      </c>
      <c r="B189" t="s">
        <v>52</v>
      </c>
      <c r="C189" t="s">
        <v>400</v>
      </c>
      <c r="D189" t="s">
        <v>879</v>
      </c>
      <c r="E189">
        <v>250</v>
      </c>
      <c r="F189" t="s">
        <v>483</v>
      </c>
      <c r="G189" s="5">
        <v>3259.31</v>
      </c>
      <c r="H189" s="5">
        <v>0</v>
      </c>
      <c r="I189" s="6">
        <v>0</v>
      </c>
      <c r="J189" s="5">
        <v>0</v>
      </c>
      <c r="K189" s="7">
        <v>0</v>
      </c>
      <c r="L189" s="5">
        <v>4711.2060000000001</v>
      </c>
      <c r="M189" s="6">
        <v>0</v>
      </c>
      <c r="N189" s="5">
        <v>339.34440000000001</v>
      </c>
      <c r="O189" s="6">
        <v>0</v>
      </c>
      <c r="P189" s="5">
        <v>4510.59</v>
      </c>
      <c r="Q189" s="7">
        <v>0</v>
      </c>
      <c r="R189" s="5">
        <v>4230.6899999999996</v>
      </c>
      <c r="S189" s="7">
        <v>0</v>
      </c>
      <c r="T189" s="9">
        <v>185</v>
      </c>
      <c r="U189" s="9">
        <v>186</v>
      </c>
      <c r="V189" s="9">
        <v>173</v>
      </c>
      <c r="W189" s="9">
        <v>173</v>
      </c>
      <c r="X189" s="9">
        <v>173</v>
      </c>
      <c r="Y189" s="9">
        <v>173</v>
      </c>
      <c r="Z189" s="9" t="s">
        <v>49</v>
      </c>
      <c r="AA189" s="9">
        <v>39</v>
      </c>
      <c r="AB189" s="9">
        <v>39</v>
      </c>
      <c r="AC189" s="9">
        <v>37</v>
      </c>
      <c r="AD189" s="9">
        <v>37</v>
      </c>
      <c r="AE189" s="9">
        <v>37</v>
      </c>
      <c r="AF189" s="9">
        <v>37</v>
      </c>
      <c r="AJ189" s="85">
        <f>VLOOKUP($C189,Hoja3!$C$5:$U$202,18,FALSE)</f>
        <v>2.4726754436176304</v>
      </c>
      <c r="AK189" s="94">
        <f t="shared" si="23"/>
        <v>111.53225129227249</v>
      </c>
      <c r="AL189" s="92">
        <f t="shared" si="24"/>
        <v>0</v>
      </c>
      <c r="AM189">
        <v>134605294.70743799</v>
      </c>
      <c r="AN189">
        <f t="shared" si="25"/>
        <v>134.60529470743799</v>
      </c>
      <c r="AO189" s="85">
        <f t="shared" si="26"/>
        <v>2.9842059399643501</v>
      </c>
      <c r="AP189" s="92">
        <f t="shared" si="27"/>
        <v>0</v>
      </c>
      <c r="AQ189" s="85">
        <f>VLOOKUP($C189,Hoja3!$C$5:$W$202,21,FALSE)</f>
        <v>2.012</v>
      </c>
      <c r="AR189" s="94">
        <f t="shared" si="28"/>
        <v>90.753070800000003</v>
      </c>
      <c r="AS189" s="92">
        <f t="shared" si="29"/>
        <v>0</v>
      </c>
      <c r="AT189" s="85">
        <f>VLOOKUP($C189,Hoja3!$C$5:$AB$202,26,FALSE)</f>
        <v>0.46067544361763024</v>
      </c>
      <c r="AU189" s="94">
        <f t="shared" si="30"/>
        <v>20.779180492272467</v>
      </c>
      <c r="AV189" s="92">
        <f t="shared" si="31"/>
        <v>0</v>
      </c>
      <c r="AX189" s="86">
        <f t="shared" si="32"/>
        <v>246.13754599971048</v>
      </c>
      <c r="AY189" s="92">
        <f t="shared" si="33"/>
        <v>0</v>
      </c>
    </row>
    <row r="190" spans="1:51" x14ac:dyDescent="0.25">
      <c r="A190">
        <v>176</v>
      </c>
      <c r="B190" t="s">
        <v>52</v>
      </c>
      <c r="C190" t="s">
        <v>424</v>
      </c>
      <c r="D190" t="s">
        <v>880</v>
      </c>
      <c r="E190">
        <v>250</v>
      </c>
      <c r="F190" t="s">
        <v>484</v>
      </c>
      <c r="G190" s="5">
        <v>465.72</v>
      </c>
      <c r="H190" s="5">
        <v>0</v>
      </c>
      <c r="I190" s="6">
        <v>0</v>
      </c>
      <c r="J190" s="5">
        <v>0</v>
      </c>
      <c r="K190" s="7">
        <v>0</v>
      </c>
      <c r="L190" s="5">
        <v>0</v>
      </c>
      <c r="M190" s="6">
        <v>0</v>
      </c>
      <c r="N190" s="5">
        <v>0</v>
      </c>
      <c r="O190" s="6">
        <v>0</v>
      </c>
      <c r="P190" s="5">
        <v>878.51760000000002</v>
      </c>
      <c r="Q190" s="7">
        <v>0</v>
      </c>
      <c r="R190" s="5">
        <v>877.2636</v>
      </c>
      <c r="S190" s="7">
        <v>0</v>
      </c>
      <c r="T190" s="9">
        <v>186</v>
      </c>
      <c r="U190" s="9">
        <v>187</v>
      </c>
      <c r="V190" s="9">
        <v>174</v>
      </c>
      <c r="W190" s="9">
        <v>174</v>
      </c>
      <c r="X190" s="9">
        <v>174</v>
      </c>
      <c r="Y190" s="9">
        <v>174</v>
      </c>
      <c r="Z190" s="9" t="s">
        <v>49</v>
      </c>
      <c r="AA190" s="9">
        <v>40</v>
      </c>
      <c r="AB190" s="9">
        <v>40</v>
      </c>
      <c r="AC190" s="9">
        <v>38</v>
      </c>
      <c r="AD190" s="9">
        <v>38</v>
      </c>
      <c r="AE190" s="9">
        <v>38</v>
      </c>
      <c r="AF190" s="9">
        <v>38</v>
      </c>
      <c r="AJ190" s="85">
        <f>VLOOKUP($C190,Hoja3!$C$5:$U$202,18,FALSE)</f>
        <v>5.4369999999999994</v>
      </c>
      <c r="AK190" s="94">
        <f t="shared" si="23"/>
        <v>47.765001911999995</v>
      </c>
      <c r="AL190" s="92">
        <f t="shared" si="24"/>
        <v>0</v>
      </c>
      <c r="AM190">
        <v>18801322.404173601</v>
      </c>
      <c r="AN190">
        <f t="shared" si="25"/>
        <v>18.8013224041736</v>
      </c>
      <c r="AO190" s="88">
        <f t="shared" si="26"/>
        <v>2.1401190373617558</v>
      </c>
      <c r="AP190" s="92">
        <f t="shared" si="27"/>
        <v>0</v>
      </c>
      <c r="AQ190" s="85">
        <f>VLOOKUP($C190,Hoja3!$C$5:$W$202,21,FALSE)</f>
        <v>2.3119999999999998</v>
      </c>
      <c r="AR190" s="94">
        <f t="shared" si="28"/>
        <v>20.311326911999998</v>
      </c>
      <c r="AS190" s="92">
        <f t="shared" si="29"/>
        <v>0</v>
      </c>
      <c r="AT190" s="85">
        <f>VLOOKUP($C190,Hoja3!$C$5:$AB$202,26,FALSE)</f>
        <v>3.125</v>
      </c>
      <c r="AU190" s="94">
        <f t="shared" si="30"/>
        <v>27.453674999999997</v>
      </c>
      <c r="AV190" s="92">
        <f t="shared" si="31"/>
        <v>0</v>
      </c>
      <c r="AX190" s="86">
        <f t="shared" si="32"/>
        <v>66.566324316173592</v>
      </c>
      <c r="AY190" s="92">
        <f t="shared" si="33"/>
        <v>0</v>
      </c>
    </row>
    <row r="191" spans="1:51" x14ac:dyDescent="0.25">
      <c r="A191">
        <v>177</v>
      </c>
      <c r="B191" t="s">
        <v>52</v>
      </c>
      <c r="C191" t="s">
        <v>354</v>
      </c>
      <c r="D191" t="s">
        <v>881</v>
      </c>
      <c r="E191">
        <v>250</v>
      </c>
      <c r="F191" t="s">
        <v>485</v>
      </c>
      <c r="G191" s="5">
        <v>18470</v>
      </c>
      <c r="H191" s="5">
        <v>0</v>
      </c>
      <c r="I191" s="6">
        <v>0</v>
      </c>
      <c r="J191" s="5">
        <v>0</v>
      </c>
      <c r="K191" s="7">
        <v>0</v>
      </c>
      <c r="L191" s="5">
        <v>35485.629999999997</v>
      </c>
      <c r="M191" s="6">
        <v>0</v>
      </c>
      <c r="N191" s="5">
        <v>4225.808</v>
      </c>
      <c r="O191" s="6">
        <v>0</v>
      </c>
      <c r="P191" s="5">
        <v>31408.63</v>
      </c>
      <c r="Q191" s="7">
        <v>0</v>
      </c>
      <c r="R191" s="5">
        <v>31264.48</v>
      </c>
      <c r="S191" s="7">
        <v>0</v>
      </c>
      <c r="T191" s="9">
        <v>187</v>
      </c>
      <c r="U191" s="9">
        <v>188</v>
      </c>
      <c r="V191" s="9">
        <v>175</v>
      </c>
      <c r="W191" s="9">
        <v>175</v>
      </c>
      <c r="X191" s="9">
        <v>175</v>
      </c>
      <c r="Y191" s="9">
        <v>175</v>
      </c>
      <c r="Z191" s="9" t="s">
        <v>49</v>
      </c>
      <c r="AA191" s="9">
        <v>41</v>
      </c>
      <c r="AB191" s="9">
        <v>41</v>
      </c>
      <c r="AC191" s="9">
        <v>39</v>
      </c>
      <c r="AD191" s="9">
        <v>39</v>
      </c>
      <c r="AE191" s="9">
        <v>39</v>
      </c>
      <c r="AF191" s="9">
        <v>39</v>
      </c>
      <c r="AJ191" s="85">
        <f>VLOOKUP($C191,Hoja3!$C$5:$U$202,18,FALSE)</f>
        <v>3.2600544527896993</v>
      </c>
      <c r="AK191" s="94">
        <f t="shared" si="23"/>
        <v>1023.9384408752413</v>
      </c>
      <c r="AL191" s="92">
        <f t="shared" si="24"/>
        <v>0</v>
      </c>
      <c r="AM191">
        <v>2395417653.4433599</v>
      </c>
      <c r="AN191">
        <f t="shared" si="25"/>
        <v>2395.41765344336</v>
      </c>
      <c r="AO191" s="88">
        <f t="shared" si="26"/>
        <v>7.6266225347726397</v>
      </c>
      <c r="AP191" s="92">
        <f t="shared" si="27"/>
        <v>0</v>
      </c>
      <c r="AQ191" s="85">
        <f>VLOOKUP($C191,Hoja3!$C$5:$W$202,21,FALSE)</f>
        <v>2.3328594420600859</v>
      </c>
      <c r="AR191" s="94">
        <f t="shared" si="28"/>
        <v>732.71919057671676</v>
      </c>
      <c r="AS191" s="92">
        <f t="shared" si="29"/>
        <v>0</v>
      </c>
      <c r="AT191" s="85">
        <f>VLOOKUP($C191,Hoja3!$C$5:$AB$202,26,FALSE)</f>
        <v>0.92719501072961363</v>
      </c>
      <c r="AU191" s="94">
        <f t="shared" si="30"/>
        <v>291.21925029852463</v>
      </c>
      <c r="AV191" s="92">
        <f t="shared" si="31"/>
        <v>0</v>
      </c>
      <c r="AX191" s="86">
        <f t="shared" si="32"/>
        <v>3419.3560943186012</v>
      </c>
      <c r="AY191" s="92">
        <f t="shared" si="33"/>
        <v>0</v>
      </c>
    </row>
    <row r="192" spans="1:51" x14ac:dyDescent="0.25">
      <c r="A192">
        <v>179</v>
      </c>
      <c r="B192" t="s">
        <v>52</v>
      </c>
      <c r="C192" t="s">
        <v>392</v>
      </c>
      <c r="D192" t="s">
        <v>882</v>
      </c>
      <c r="E192">
        <v>250</v>
      </c>
      <c r="F192" t="s">
        <v>487</v>
      </c>
      <c r="G192" s="5">
        <v>515.29999999999995</v>
      </c>
      <c r="H192" s="5">
        <v>0</v>
      </c>
      <c r="I192" s="6">
        <v>0</v>
      </c>
      <c r="J192" s="5">
        <v>0</v>
      </c>
      <c r="K192" s="7">
        <v>0</v>
      </c>
      <c r="L192" s="5">
        <v>0</v>
      </c>
      <c r="M192" s="6">
        <v>0</v>
      </c>
      <c r="N192" s="5">
        <v>0</v>
      </c>
      <c r="O192" s="6">
        <v>0</v>
      </c>
      <c r="P192" s="5">
        <v>986.20159999999998</v>
      </c>
      <c r="Q192" s="7">
        <v>0</v>
      </c>
      <c r="R192" s="5">
        <v>804.52959999999996</v>
      </c>
      <c r="S192" s="7">
        <v>0</v>
      </c>
      <c r="T192" s="9">
        <v>188</v>
      </c>
      <c r="U192" s="9">
        <v>189</v>
      </c>
      <c r="V192" s="9">
        <v>176</v>
      </c>
      <c r="W192" s="9">
        <v>176</v>
      </c>
      <c r="X192" s="9">
        <v>176</v>
      </c>
      <c r="Y192" s="9">
        <v>176</v>
      </c>
      <c r="Z192" s="9" t="s">
        <v>49</v>
      </c>
      <c r="AA192" s="9">
        <v>42</v>
      </c>
      <c r="AB192" s="9">
        <v>42</v>
      </c>
      <c r="AC192" s="9">
        <v>40</v>
      </c>
      <c r="AD192" s="9">
        <v>40</v>
      </c>
      <c r="AE192" s="9">
        <v>40</v>
      </c>
      <c r="AF192" s="9">
        <v>40</v>
      </c>
      <c r="AJ192" s="85">
        <f>VLOOKUP($C192,Hoja3!$C$5:$U$202,18,FALSE)</f>
        <v>11.471</v>
      </c>
      <c r="AK192" s="94">
        <f t="shared" si="23"/>
        <v>113.127185536</v>
      </c>
      <c r="AL192" s="92">
        <f t="shared" si="24"/>
        <v>0</v>
      </c>
      <c r="AM192">
        <v>57878384.849075399</v>
      </c>
      <c r="AN192">
        <f t="shared" si="25"/>
        <v>57.878384849075402</v>
      </c>
      <c r="AO192" s="88">
        <f t="shared" si="26"/>
        <v>5.8688187941568337</v>
      </c>
      <c r="AP192" s="92">
        <f t="shared" si="27"/>
        <v>0</v>
      </c>
      <c r="AQ192" s="85">
        <f>VLOOKUP($C192,Hoja3!$C$5:$W$202,21,FALSE)</f>
        <v>1.601</v>
      </c>
      <c r="AR192" s="94">
        <f t="shared" si="28"/>
        <v>15.789087616</v>
      </c>
      <c r="AS192" s="92">
        <f t="shared" si="29"/>
        <v>0</v>
      </c>
      <c r="AT192" s="85">
        <f>VLOOKUP($C192,Hoja3!$C$5:$AB$202,26,FALSE)</f>
        <v>9.8699999999999992</v>
      </c>
      <c r="AU192" s="94">
        <f t="shared" si="30"/>
        <v>97.338097919999981</v>
      </c>
      <c r="AV192" s="92">
        <f t="shared" si="31"/>
        <v>0</v>
      </c>
      <c r="AX192" s="86">
        <f t="shared" si="32"/>
        <v>171.00557038507537</v>
      </c>
      <c r="AY192" s="92">
        <f t="shared" si="33"/>
        <v>0</v>
      </c>
    </row>
    <row r="193" spans="1:51" x14ac:dyDescent="0.25">
      <c r="A193">
        <v>182</v>
      </c>
      <c r="B193" t="s">
        <v>52</v>
      </c>
      <c r="C193" t="s">
        <v>426</v>
      </c>
      <c r="D193" t="s">
        <v>883</v>
      </c>
      <c r="E193">
        <v>250</v>
      </c>
      <c r="F193" t="s">
        <v>491</v>
      </c>
      <c r="G193" s="5">
        <v>3869</v>
      </c>
      <c r="H193" s="5">
        <v>0</v>
      </c>
      <c r="I193" s="6">
        <v>0</v>
      </c>
      <c r="J193" s="5">
        <v>0</v>
      </c>
      <c r="K193" s="7">
        <v>0</v>
      </c>
      <c r="L193" s="5">
        <v>0</v>
      </c>
      <c r="M193" s="6">
        <v>0</v>
      </c>
      <c r="N193" s="5">
        <v>0</v>
      </c>
      <c r="O193" s="6">
        <v>0</v>
      </c>
      <c r="P193" s="5">
        <v>9251.3880000000008</v>
      </c>
      <c r="Q193" s="7">
        <v>0</v>
      </c>
      <c r="R193" s="5">
        <v>8909.3580000000002</v>
      </c>
      <c r="S193" s="7">
        <v>0</v>
      </c>
      <c r="T193" s="9">
        <v>189</v>
      </c>
      <c r="U193" s="9">
        <v>190</v>
      </c>
      <c r="V193" s="9">
        <v>177</v>
      </c>
      <c r="W193" s="9">
        <v>177</v>
      </c>
      <c r="X193" s="9">
        <v>177</v>
      </c>
      <c r="Y193" s="9">
        <v>177</v>
      </c>
      <c r="Z193" s="9" t="s">
        <v>49</v>
      </c>
      <c r="AA193" s="9">
        <v>43</v>
      </c>
      <c r="AB193" s="9">
        <v>43</v>
      </c>
      <c r="AC193" s="9">
        <v>41</v>
      </c>
      <c r="AD193" s="9">
        <v>41</v>
      </c>
      <c r="AE193" s="9">
        <v>41</v>
      </c>
      <c r="AF193" s="9">
        <v>41</v>
      </c>
      <c r="AJ193" s="85">
        <f>VLOOKUP($C193,Hoja3!$C$5:$U$202,18,FALSE)</f>
        <v>4.8840000000000003</v>
      </c>
      <c r="AK193" s="94">
        <f t="shared" si="23"/>
        <v>451.83778992000009</v>
      </c>
      <c r="AL193" s="92">
        <f t="shared" si="24"/>
        <v>0</v>
      </c>
      <c r="AM193">
        <v>416069977.53456002</v>
      </c>
      <c r="AN193">
        <f t="shared" si="25"/>
        <v>416.06997753456005</v>
      </c>
      <c r="AO193" s="85">
        <f t="shared" si="26"/>
        <v>4.497378961238681</v>
      </c>
      <c r="AP193" s="92">
        <f t="shared" si="27"/>
        <v>0</v>
      </c>
      <c r="AQ193" s="85">
        <f>VLOOKUP($C193,Hoja3!$C$5:$W$202,21,FALSE)</f>
        <v>2.8170000000000002</v>
      </c>
      <c r="AR193" s="94">
        <f t="shared" si="28"/>
        <v>260.61159996000004</v>
      </c>
      <c r="AS193" s="92">
        <f t="shared" si="29"/>
        <v>0</v>
      </c>
      <c r="AT193" s="85">
        <f>VLOOKUP($C193,Hoja3!$C$5:$AB$202,26,FALSE)</f>
        <v>2.0670000000000002</v>
      </c>
      <c r="AU193" s="94">
        <f t="shared" si="30"/>
        <v>191.22618996000006</v>
      </c>
      <c r="AV193" s="92">
        <f t="shared" si="31"/>
        <v>0</v>
      </c>
      <c r="AX193" s="86">
        <f t="shared" si="32"/>
        <v>867.90776745456014</v>
      </c>
      <c r="AY193" s="92">
        <f t="shared" si="33"/>
        <v>0</v>
      </c>
    </row>
    <row r="194" spans="1:51" x14ac:dyDescent="0.25">
      <c r="A194">
        <v>183</v>
      </c>
      <c r="B194" t="s">
        <v>52</v>
      </c>
      <c r="C194" t="s">
        <v>406</v>
      </c>
      <c r="D194" t="s">
        <v>884</v>
      </c>
      <c r="E194">
        <v>250</v>
      </c>
      <c r="F194" t="s">
        <v>492</v>
      </c>
      <c r="G194" s="5">
        <v>3622.14</v>
      </c>
      <c r="H194" s="5">
        <v>0</v>
      </c>
      <c r="I194" s="6">
        <v>0</v>
      </c>
      <c r="J194" s="5">
        <v>0</v>
      </c>
      <c r="K194" s="7">
        <v>0</v>
      </c>
      <c r="L194" s="5">
        <v>4195.38</v>
      </c>
      <c r="M194" s="6">
        <v>0</v>
      </c>
      <c r="N194" s="5">
        <v>645.71600000000001</v>
      </c>
      <c r="O194" s="6">
        <v>0</v>
      </c>
      <c r="P194" s="5">
        <v>3636.297</v>
      </c>
      <c r="Q194" s="7">
        <v>0</v>
      </c>
      <c r="R194" s="5">
        <v>3672.2710000000002</v>
      </c>
      <c r="S194" s="7">
        <v>0</v>
      </c>
      <c r="T194" s="9">
        <v>190</v>
      </c>
      <c r="U194" s="9">
        <v>191</v>
      </c>
      <c r="V194" s="9">
        <v>178</v>
      </c>
      <c r="W194" s="9">
        <v>178</v>
      </c>
      <c r="X194" s="9">
        <v>178</v>
      </c>
      <c r="Y194" s="9">
        <v>178</v>
      </c>
      <c r="Z194" s="9" t="s">
        <v>49</v>
      </c>
      <c r="AA194" s="9">
        <v>44</v>
      </c>
      <c r="AB194" s="9">
        <v>44</v>
      </c>
      <c r="AC194" s="9">
        <v>42</v>
      </c>
      <c r="AD194" s="9">
        <v>42</v>
      </c>
      <c r="AE194" s="9">
        <v>42</v>
      </c>
      <c r="AF194" s="9">
        <v>42</v>
      </c>
      <c r="AJ194" s="85">
        <f>VLOOKUP($C194,Hoja3!$C$5:$U$202,18,FALSE)</f>
        <v>4.8683750000000003</v>
      </c>
      <c r="AK194" s="94">
        <f t="shared" si="23"/>
        <v>177.02857407375004</v>
      </c>
      <c r="AL194" s="92">
        <f t="shared" si="24"/>
        <v>0</v>
      </c>
      <c r="AM194">
        <v>144729860.74889401</v>
      </c>
      <c r="AN194">
        <f t="shared" si="25"/>
        <v>144.729860748894</v>
      </c>
      <c r="AO194" s="85">
        <f t="shared" si="26"/>
        <v>3.9801441067353407</v>
      </c>
      <c r="AP194" s="92">
        <f t="shared" si="27"/>
        <v>0</v>
      </c>
      <c r="AQ194" s="85">
        <f>VLOOKUP($C194,Hoja3!$C$5:$W$202,21,FALSE)</f>
        <v>4.0289999999999999</v>
      </c>
      <c r="AR194" s="94">
        <f t="shared" si="28"/>
        <v>146.50640612999999</v>
      </c>
      <c r="AS194" s="92">
        <f t="shared" si="29"/>
        <v>0</v>
      </c>
      <c r="AT194" s="85">
        <f>VLOOKUP($C194,Hoja3!$C$5:$AB$202,26,FALSE)</f>
        <v>0.83937500000000009</v>
      </c>
      <c r="AU194" s="94">
        <f t="shared" si="30"/>
        <v>30.522167943750006</v>
      </c>
      <c r="AV194" s="92">
        <f t="shared" si="31"/>
        <v>0</v>
      </c>
      <c r="AX194" s="86">
        <f t="shared" si="32"/>
        <v>321.75843482264395</v>
      </c>
      <c r="AY194" s="92">
        <f t="shared" si="33"/>
        <v>0</v>
      </c>
    </row>
    <row r="195" spans="1:51" x14ac:dyDescent="0.25">
      <c r="A195">
        <v>187</v>
      </c>
      <c r="B195" t="s">
        <v>52</v>
      </c>
      <c r="C195" t="s">
        <v>390</v>
      </c>
      <c r="D195" t="s">
        <v>885</v>
      </c>
      <c r="E195">
        <v>250</v>
      </c>
      <c r="F195" t="s">
        <v>496</v>
      </c>
      <c r="G195" s="5">
        <v>7239</v>
      </c>
      <c r="H195" s="5">
        <v>0</v>
      </c>
      <c r="I195" s="6">
        <v>0</v>
      </c>
      <c r="J195" s="5">
        <v>0</v>
      </c>
      <c r="K195" s="7">
        <v>0</v>
      </c>
      <c r="L195" s="5">
        <v>12035.29</v>
      </c>
      <c r="M195" s="6">
        <v>0</v>
      </c>
      <c r="N195" s="5">
        <v>2692.1239999999998</v>
      </c>
      <c r="O195" s="6">
        <v>0</v>
      </c>
      <c r="P195" s="5">
        <v>12170.33</v>
      </c>
      <c r="Q195" s="7">
        <v>0</v>
      </c>
      <c r="R195" s="5">
        <v>12077.07</v>
      </c>
      <c r="S195" s="7">
        <v>0</v>
      </c>
      <c r="T195" s="9">
        <v>191</v>
      </c>
      <c r="U195" s="9">
        <v>192</v>
      </c>
      <c r="V195" s="9">
        <v>179</v>
      </c>
      <c r="W195" s="9">
        <v>179</v>
      </c>
      <c r="X195" s="9">
        <v>179</v>
      </c>
      <c r="Y195" s="9">
        <v>179</v>
      </c>
      <c r="Z195" s="9" t="s">
        <v>49</v>
      </c>
      <c r="AA195" s="9">
        <v>45</v>
      </c>
      <c r="AB195" s="9">
        <v>45</v>
      </c>
      <c r="AC195" s="9">
        <v>43</v>
      </c>
      <c r="AD195" s="9">
        <v>43</v>
      </c>
      <c r="AE195" s="9">
        <v>43</v>
      </c>
      <c r="AF195" s="9">
        <v>43</v>
      </c>
      <c r="AJ195" s="85">
        <f>VLOOKUP($C195,Hoja3!$C$5:$U$202,18,FALSE)</f>
        <v>7.4</v>
      </c>
      <c r="AK195" s="94">
        <f t="shared" si="23"/>
        <v>900.60442000000012</v>
      </c>
      <c r="AL195" s="92">
        <f t="shared" si="24"/>
        <v>0</v>
      </c>
      <c r="AM195">
        <v>1068297951.8895</v>
      </c>
      <c r="AN195">
        <f t="shared" si="25"/>
        <v>1068.2979518894999</v>
      </c>
      <c r="AO195" s="85">
        <f t="shared" si="26"/>
        <v>8.7778881253795085</v>
      </c>
      <c r="AP195" s="92">
        <f t="shared" si="27"/>
        <v>0</v>
      </c>
      <c r="AQ195" s="85">
        <f>VLOOKUP($C195,Hoja3!$C$5:$W$202,21,FALSE)</f>
        <v>2.8000000000000007</v>
      </c>
      <c r="AR195" s="94">
        <f t="shared" si="28"/>
        <v>340.76924000000008</v>
      </c>
      <c r="AS195" s="92">
        <f t="shared" si="29"/>
        <v>0</v>
      </c>
      <c r="AT195" s="85">
        <f>VLOOKUP($C195,Hoja3!$C$5:$AB$202,26,FALSE)</f>
        <v>4.5999999999999996</v>
      </c>
      <c r="AU195" s="94">
        <f t="shared" si="30"/>
        <v>559.83517999999992</v>
      </c>
      <c r="AV195" s="92">
        <f t="shared" si="31"/>
        <v>0</v>
      </c>
      <c r="AX195" s="86">
        <f t="shared" si="32"/>
        <v>1968.9023718895</v>
      </c>
      <c r="AY195" s="92">
        <f t="shared" si="33"/>
        <v>0</v>
      </c>
    </row>
    <row r="196" spans="1:51" x14ac:dyDescent="0.25">
      <c r="A196">
        <v>188</v>
      </c>
      <c r="B196" t="s">
        <v>52</v>
      </c>
      <c r="C196" t="s">
        <v>430</v>
      </c>
      <c r="D196" t="s">
        <v>886</v>
      </c>
      <c r="E196">
        <v>250</v>
      </c>
      <c r="F196" t="s">
        <v>497</v>
      </c>
      <c r="G196" s="5">
        <v>2800</v>
      </c>
      <c r="H196" s="5">
        <v>0</v>
      </c>
      <c r="I196" s="6">
        <v>0</v>
      </c>
      <c r="J196" s="5">
        <v>0</v>
      </c>
      <c r="K196" s="7">
        <v>0</v>
      </c>
      <c r="L196" s="5">
        <v>0</v>
      </c>
      <c r="M196" s="6">
        <v>0</v>
      </c>
      <c r="N196" s="5">
        <v>0</v>
      </c>
      <c r="O196" s="6">
        <v>0</v>
      </c>
      <c r="P196" s="5">
        <v>5548.8140000000003</v>
      </c>
      <c r="Q196" s="7">
        <v>0</v>
      </c>
      <c r="R196" s="5">
        <v>5492.6840000000002</v>
      </c>
      <c r="S196" s="7">
        <v>0</v>
      </c>
      <c r="T196" s="9">
        <v>192</v>
      </c>
      <c r="U196" s="9">
        <v>193</v>
      </c>
      <c r="V196" s="9">
        <v>180</v>
      </c>
      <c r="W196" s="9">
        <v>180</v>
      </c>
      <c r="X196" s="9">
        <v>180</v>
      </c>
      <c r="Y196" s="9">
        <v>180</v>
      </c>
      <c r="Z196" s="9" t="s">
        <v>49</v>
      </c>
      <c r="AA196" s="9">
        <v>46</v>
      </c>
      <c r="AB196" s="9">
        <v>46</v>
      </c>
      <c r="AC196" s="9">
        <v>44</v>
      </c>
      <c r="AD196" s="9">
        <v>44</v>
      </c>
      <c r="AE196" s="9">
        <v>44</v>
      </c>
      <c r="AF196" s="9">
        <v>44</v>
      </c>
      <c r="AJ196" s="85">
        <f>VLOOKUP($C196,Hoja3!$C$5:$U$202,18,FALSE)</f>
        <v>2.9122755671253251</v>
      </c>
      <c r="AK196" s="94">
        <f t="shared" si="23"/>
        <v>161.59675438722945</v>
      </c>
      <c r="AL196" s="92">
        <f t="shared" si="24"/>
        <v>0</v>
      </c>
      <c r="AM196">
        <v>269211144.658759</v>
      </c>
      <c r="AN196">
        <f t="shared" si="25"/>
        <v>269.211144658759</v>
      </c>
      <c r="AO196" s="85">
        <f t="shared" si="26"/>
        <v>4.8516880302486083</v>
      </c>
      <c r="AP196" s="92">
        <f t="shared" si="27"/>
        <v>0</v>
      </c>
      <c r="AQ196" s="85">
        <f>VLOOKUP($C196,Hoja3!$C$5:$W$202,21,FALSE)</f>
        <v>2.3809999999999998</v>
      </c>
      <c r="AR196" s="94">
        <f t="shared" si="28"/>
        <v>132.11726134</v>
      </c>
      <c r="AS196" s="92">
        <f t="shared" si="29"/>
        <v>0</v>
      </c>
      <c r="AT196" s="85">
        <f>VLOOKUP($C196,Hoja3!$C$5:$AB$202,26,FALSE)</f>
        <v>0.53127556712532531</v>
      </c>
      <c r="AU196" s="94">
        <f t="shared" si="30"/>
        <v>29.479493047229447</v>
      </c>
      <c r="AV196" s="92">
        <f t="shared" si="31"/>
        <v>0</v>
      </c>
      <c r="AX196" s="86">
        <f t="shared" si="32"/>
        <v>430.80789904598839</v>
      </c>
      <c r="AY196" s="92">
        <f t="shared" si="33"/>
        <v>0</v>
      </c>
    </row>
    <row r="197" spans="1:51" x14ac:dyDescent="0.25">
      <c r="A197">
        <v>189</v>
      </c>
      <c r="B197" t="s">
        <v>52</v>
      </c>
      <c r="C197" t="s">
        <v>394</v>
      </c>
      <c r="D197" t="s">
        <v>887</v>
      </c>
      <c r="E197">
        <v>250</v>
      </c>
      <c r="F197" t="s">
        <v>498</v>
      </c>
      <c r="G197" s="5">
        <v>121669</v>
      </c>
      <c r="H197" s="5">
        <v>0</v>
      </c>
      <c r="I197" s="6">
        <v>0</v>
      </c>
      <c r="J197" s="5">
        <v>0</v>
      </c>
      <c r="K197" s="7">
        <v>0</v>
      </c>
      <c r="L197" s="5">
        <v>168996.2</v>
      </c>
      <c r="M197" s="6">
        <v>0</v>
      </c>
      <c r="N197" s="5">
        <v>0</v>
      </c>
      <c r="O197" s="6">
        <v>0</v>
      </c>
      <c r="P197" s="5">
        <v>193668.7</v>
      </c>
      <c r="Q197" s="7">
        <v>0</v>
      </c>
      <c r="R197" s="5">
        <v>176768.7</v>
      </c>
      <c r="S197" s="7">
        <v>0</v>
      </c>
      <c r="T197" s="9">
        <v>193</v>
      </c>
      <c r="U197" s="9">
        <v>194</v>
      </c>
      <c r="V197" s="9">
        <v>181</v>
      </c>
      <c r="W197" s="9">
        <v>181</v>
      </c>
      <c r="X197" s="9">
        <v>181</v>
      </c>
      <c r="Y197" s="9">
        <v>181</v>
      </c>
      <c r="Z197" s="9" t="s">
        <v>49</v>
      </c>
      <c r="AA197" s="9">
        <v>47</v>
      </c>
      <c r="AB197" s="9">
        <v>47</v>
      </c>
      <c r="AC197" s="9">
        <v>45</v>
      </c>
      <c r="AD197" s="9">
        <v>45</v>
      </c>
      <c r="AE197" s="9">
        <v>45</v>
      </c>
      <c r="AF197" s="9">
        <v>45</v>
      </c>
      <c r="AJ197" s="85">
        <f>VLOOKUP($C197,Hoja3!$C$5:$U$202,18,FALSE)</f>
        <v>2.8317592679493195</v>
      </c>
      <c r="AK197" s="94">
        <f t="shared" ref="AK197:AK208" si="34">IFERROR(AJ197*$P197/100,0)</f>
        <v>5484.2313613669648</v>
      </c>
      <c r="AL197" s="92">
        <f t="shared" ref="AL197:AL208" si="35">IFERROR($H197/AK197*100,"")</f>
        <v>0</v>
      </c>
      <c r="AM197">
        <v>2042480346.6464901</v>
      </c>
      <c r="AN197">
        <f t="shared" ref="AN197:AN208" si="36">IF(AM197="",0,AM197/1000000)</f>
        <v>2042.48034664649</v>
      </c>
      <c r="AO197" s="85">
        <f t="shared" ref="AO197:AO208" si="37">IF(AN197="","",AN197*100/P197)</f>
        <v>1.0546259393730064</v>
      </c>
      <c r="AP197" s="92">
        <f t="shared" ref="AP197:AP208" si="38">IFERROR(H197/AN197*100,"")</f>
        <v>0</v>
      </c>
      <c r="AQ197" s="85">
        <f>VLOOKUP($C197,Hoja3!$C$5:$W$202,21,FALSE)</f>
        <v>1.7090000000000001</v>
      </c>
      <c r="AR197" s="94">
        <f t="shared" ref="AR197:AR208" si="39">IFERROR(AQ197*$P197/100,0)</f>
        <v>3309.7980830000001</v>
      </c>
      <c r="AS197" s="92">
        <f t="shared" ref="AS197:AS208" si="40">IFERROR($H197/AR197*100,"")</f>
        <v>0</v>
      </c>
      <c r="AT197" s="85">
        <f>VLOOKUP($C197,Hoja3!$C$5:$AB$202,26,FALSE)</f>
        <v>1.1227592679493197</v>
      </c>
      <c r="AU197" s="94">
        <f t="shared" ref="AU197:AU208" si="41">IFERROR(AT197*$P197/100,0)</f>
        <v>2174.4332783669643</v>
      </c>
      <c r="AV197" s="92">
        <f t="shared" ref="AV197:AV208" si="42">IFERROR($H197/AU197*100,"")</f>
        <v>0</v>
      </c>
      <c r="AX197" s="86">
        <f t="shared" ref="AX197:AX208" si="43">AN197+AR197+AU197</f>
        <v>7526.7117080134549</v>
      </c>
      <c r="AY197" s="92">
        <f t="shared" ref="AY197:AY208" si="44">IFERROR(H197*100/AX197,"")</f>
        <v>0</v>
      </c>
    </row>
    <row r="198" spans="1:51" x14ac:dyDescent="0.25">
      <c r="A198">
        <v>191</v>
      </c>
      <c r="B198" t="s">
        <v>52</v>
      </c>
      <c r="C198" t="s">
        <v>344</v>
      </c>
      <c r="D198" t="s">
        <v>888</v>
      </c>
      <c r="E198">
        <v>250</v>
      </c>
      <c r="F198" t="s">
        <v>499</v>
      </c>
      <c r="G198" s="5">
        <v>1558</v>
      </c>
      <c r="H198" s="5">
        <v>0</v>
      </c>
      <c r="I198" s="6">
        <v>0</v>
      </c>
      <c r="J198" s="5">
        <v>0</v>
      </c>
      <c r="K198" s="7">
        <v>0</v>
      </c>
      <c r="L198" s="5">
        <v>0</v>
      </c>
      <c r="M198" s="6">
        <v>0</v>
      </c>
      <c r="N198" s="5">
        <v>0</v>
      </c>
      <c r="O198" s="6">
        <v>0</v>
      </c>
      <c r="P198" s="5">
        <v>5627.6670000000004</v>
      </c>
      <c r="Q198" s="7">
        <v>0</v>
      </c>
      <c r="R198" s="5">
        <v>5581.8209999999999</v>
      </c>
      <c r="S198" s="7">
        <v>0</v>
      </c>
      <c r="T198" s="9">
        <v>194</v>
      </c>
      <c r="U198" s="9">
        <v>195</v>
      </c>
      <c r="V198" s="9">
        <v>182</v>
      </c>
      <c r="W198" s="9">
        <v>182</v>
      </c>
      <c r="X198" s="9">
        <v>182</v>
      </c>
      <c r="Y198" s="9">
        <v>182</v>
      </c>
      <c r="Z198" s="9" t="s">
        <v>49</v>
      </c>
      <c r="AA198" s="9">
        <v>48</v>
      </c>
      <c r="AB198" s="9">
        <v>48</v>
      </c>
      <c r="AC198" s="9">
        <v>46</v>
      </c>
      <c r="AD198" s="9">
        <v>46</v>
      </c>
      <c r="AE198" s="9">
        <v>46</v>
      </c>
      <c r="AF198" s="9">
        <v>46</v>
      </c>
      <c r="AJ198" s="85">
        <f>VLOOKUP($C198,Hoja3!$C$5:$U$202,18,FALSE)</f>
        <v>7.3125587029444645</v>
      </c>
      <c r="AK198" s="94">
        <f t="shared" si="34"/>
        <v>411.52645298123366</v>
      </c>
      <c r="AL198" s="92">
        <f t="shared" si="35"/>
        <v>0</v>
      </c>
      <c r="AM198" t="s">
        <v>478</v>
      </c>
      <c r="AN198">
        <f t="shared" si="36"/>
        <v>0</v>
      </c>
      <c r="AO198" s="85">
        <f t="shared" si="37"/>
        <v>0</v>
      </c>
      <c r="AP198" s="92" t="str">
        <f t="shared" si="38"/>
        <v/>
      </c>
      <c r="AQ198" s="85">
        <f>VLOOKUP($C198,Hoja3!$C$5:$W$202,21,FALSE)</f>
        <v>5.7149999999999999</v>
      </c>
      <c r="AR198" s="94">
        <f t="shared" si="39"/>
        <v>321.62116905000005</v>
      </c>
      <c r="AS198" s="92">
        <f t="shared" si="40"/>
        <v>0</v>
      </c>
      <c r="AT198" s="85">
        <f>VLOOKUP($C198,Hoja3!$C$5:$AB$202,26,FALSE)</f>
        <v>1.5975587029444651</v>
      </c>
      <c r="AU198" s="94">
        <f t="shared" si="41"/>
        <v>89.905283931233697</v>
      </c>
      <c r="AV198" s="92">
        <f t="shared" si="42"/>
        <v>0</v>
      </c>
      <c r="AX198" s="86">
        <f t="shared" si="43"/>
        <v>411.52645298123377</v>
      </c>
      <c r="AY198" s="92">
        <f t="shared" si="44"/>
        <v>0</v>
      </c>
    </row>
    <row r="199" spans="1:51" x14ac:dyDescent="0.25">
      <c r="A199">
        <v>192</v>
      </c>
      <c r="B199" t="s">
        <v>52</v>
      </c>
      <c r="C199" t="s">
        <v>432</v>
      </c>
      <c r="D199" t="s">
        <v>889</v>
      </c>
      <c r="E199">
        <v>250</v>
      </c>
      <c r="F199" t="s">
        <v>500</v>
      </c>
      <c r="G199" s="5">
        <v>310.97000000000003</v>
      </c>
      <c r="H199" s="5">
        <v>0</v>
      </c>
      <c r="I199" s="6">
        <v>0</v>
      </c>
      <c r="J199" s="5">
        <v>0</v>
      </c>
      <c r="K199" s="7">
        <v>0</v>
      </c>
      <c r="L199" s="5">
        <v>0</v>
      </c>
      <c r="M199" s="6">
        <v>0</v>
      </c>
      <c r="N199" s="5">
        <v>0</v>
      </c>
      <c r="O199" s="6">
        <v>0</v>
      </c>
      <c r="P199" s="5">
        <v>196.8066</v>
      </c>
      <c r="Q199" s="7">
        <v>0</v>
      </c>
      <c r="R199" s="5">
        <v>199.5976</v>
      </c>
      <c r="S199" s="7">
        <v>0</v>
      </c>
      <c r="T199" s="9">
        <v>195</v>
      </c>
      <c r="U199" s="9">
        <v>196</v>
      </c>
      <c r="V199" s="9">
        <v>183</v>
      </c>
      <c r="W199" s="9">
        <v>183</v>
      </c>
      <c r="X199" s="9">
        <v>183</v>
      </c>
      <c r="Y199" s="9">
        <v>183</v>
      </c>
      <c r="Z199" s="9" t="s">
        <v>49</v>
      </c>
      <c r="AA199" s="9">
        <v>49</v>
      </c>
      <c r="AB199" s="9">
        <v>49</v>
      </c>
      <c r="AC199" s="9">
        <v>47</v>
      </c>
      <c r="AD199" s="9">
        <v>47</v>
      </c>
      <c r="AE199" s="9">
        <v>47</v>
      </c>
      <c r="AF199" s="9">
        <v>47</v>
      </c>
      <c r="AJ199" s="85">
        <f>VLOOKUP($C199,Hoja3!$C$5:$U$202,18,FALSE)</f>
        <v>4.9269999999999996</v>
      </c>
      <c r="AK199" s="94">
        <f t="shared" si="34"/>
        <v>9.6966611819999997</v>
      </c>
      <c r="AL199" s="92">
        <f t="shared" si="35"/>
        <v>0</v>
      </c>
      <c r="AM199" t="s">
        <v>478</v>
      </c>
      <c r="AN199">
        <f t="shared" si="36"/>
        <v>0</v>
      </c>
      <c r="AO199" s="85">
        <f t="shared" si="37"/>
        <v>0</v>
      </c>
      <c r="AP199" s="92" t="str">
        <f t="shared" si="38"/>
        <v/>
      </c>
      <c r="AQ199" s="85">
        <f>VLOOKUP($C199,Hoja3!$C$5:$W$202,21,FALSE)</f>
        <v>4.1849999999999996</v>
      </c>
      <c r="AR199" s="94">
        <f t="shared" si="39"/>
        <v>8.2363562099999985</v>
      </c>
      <c r="AS199" s="92">
        <f t="shared" si="40"/>
        <v>0</v>
      </c>
      <c r="AT199" s="85">
        <f>VLOOKUP($C199,Hoja3!$C$5:$AB$202,26,FALSE)</f>
        <v>0.74199999999999999</v>
      </c>
      <c r="AU199" s="94">
        <f t="shared" si="41"/>
        <v>1.4603049720000001</v>
      </c>
      <c r="AV199" s="92">
        <f t="shared" si="42"/>
        <v>0</v>
      </c>
      <c r="AX199" s="86">
        <f t="shared" si="43"/>
        <v>9.6966611819999979</v>
      </c>
      <c r="AY199" s="92">
        <f t="shared" si="44"/>
        <v>0</v>
      </c>
    </row>
    <row r="200" spans="1:51" x14ac:dyDescent="0.25">
      <c r="A200">
        <v>193</v>
      </c>
      <c r="B200" t="s">
        <v>52</v>
      </c>
      <c r="C200" t="s">
        <v>388</v>
      </c>
      <c r="D200" t="s">
        <v>890</v>
      </c>
      <c r="E200">
        <v>250</v>
      </c>
      <c r="F200" t="s">
        <v>501</v>
      </c>
      <c r="G200" s="5">
        <v>11618.83</v>
      </c>
      <c r="H200" s="5">
        <v>0</v>
      </c>
      <c r="I200" s="6">
        <v>0</v>
      </c>
      <c r="J200" s="5">
        <v>0</v>
      </c>
      <c r="K200" s="7">
        <v>0</v>
      </c>
      <c r="L200" s="5">
        <v>15485.35</v>
      </c>
      <c r="M200" s="6">
        <v>0</v>
      </c>
      <c r="N200" s="5">
        <v>1124.175</v>
      </c>
      <c r="O200" s="6">
        <v>0</v>
      </c>
      <c r="P200" s="5">
        <v>12954.02</v>
      </c>
      <c r="Q200" s="7">
        <v>0</v>
      </c>
      <c r="R200" s="5">
        <v>12900.46</v>
      </c>
      <c r="S200" s="7">
        <v>0</v>
      </c>
      <c r="T200" s="9">
        <v>196</v>
      </c>
      <c r="U200" s="9">
        <v>197</v>
      </c>
      <c r="V200" s="9">
        <v>184</v>
      </c>
      <c r="W200" s="9">
        <v>184</v>
      </c>
      <c r="X200" s="9">
        <v>184</v>
      </c>
      <c r="Y200" s="9">
        <v>184</v>
      </c>
      <c r="Z200" s="9" t="s">
        <v>49</v>
      </c>
      <c r="AA200" s="9">
        <v>50</v>
      </c>
      <c r="AB200" s="9">
        <v>50</v>
      </c>
      <c r="AC200" s="9">
        <v>48</v>
      </c>
      <c r="AD200" s="9">
        <v>48</v>
      </c>
      <c r="AE200" s="9">
        <v>48</v>
      </c>
      <c r="AF200" s="9">
        <v>48</v>
      </c>
      <c r="AJ200" s="85">
        <f>VLOOKUP($C200,Hoja3!$C$5:$U$202,18,FALSE)</f>
        <v>5.3369999999999997</v>
      </c>
      <c r="AK200" s="94">
        <f t="shared" si="34"/>
        <v>691.35604739999997</v>
      </c>
      <c r="AL200" s="92">
        <f t="shared" si="35"/>
        <v>0</v>
      </c>
      <c r="AM200" t="s">
        <v>478</v>
      </c>
      <c r="AN200">
        <f t="shared" si="36"/>
        <v>0</v>
      </c>
      <c r="AO200" s="85">
        <f t="shared" si="37"/>
        <v>0</v>
      </c>
      <c r="AP200" s="92" t="str">
        <f t="shared" si="38"/>
        <v/>
      </c>
      <c r="AQ200" s="85">
        <f>VLOOKUP($C200,Hoja3!$C$5:$W$202,21,FALSE)</f>
        <v>3.2770000000000001</v>
      </c>
      <c r="AR200" s="94">
        <f t="shared" si="39"/>
        <v>424.50323540000005</v>
      </c>
      <c r="AS200" s="92">
        <f t="shared" si="40"/>
        <v>0</v>
      </c>
      <c r="AT200" s="85">
        <f>VLOOKUP($C200,Hoja3!$C$5:$AB$202,26,FALSE)</f>
        <v>2.06</v>
      </c>
      <c r="AU200" s="94">
        <f t="shared" si="41"/>
        <v>266.85281200000003</v>
      </c>
      <c r="AV200" s="92">
        <f t="shared" si="42"/>
        <v>0</v>
      </c>
      <c r="AX200" s="86">
        <f t="shared" si="43"/>
        <v>691.35604740000008</v>
      </c>
      <c r="AY200" s="92">
        <f t="shared" si="44"/>
        <v>0</v>
      </c>
    </row>
    <row r="201" spans="1:51" x14ac:dyDescent="0.25">
      <c r="A201">
        <v>195</v>
      </c>
      <c r="B201" t="s">
        <v>52</v>
      </c>
      <c r="C201" t="s">
        <v>436</v>
      </c>
      <c r="D201" t="s">
        <v>891</v>
      </c>
      <c r="E201">
        <v>250</v>
      </c>
      <c r="F201" t="s">
        <v>503</v>
      </c>
      <c r="G201" s="5">
        <v>523</v>
      </c>
      <c r="H201" s="5">
        <v>0</v>
      </c>
      <c r="I201" s="6">
        <v>0</v>
      </c>
      <c r="J201" s="5">
        <v>0</v>
      </c>
      <c r="K201" s="7">
        <v>0</v>
      </c>
      <c r="L201" s="5">
        <v>2141.9110000000001</v>
      </c>
      <c r="M201" s="6">
        <v>0</v>
      </c>
      <c r="N201" s="5">
        <v>233.35560000000001</v>
      </c>
      <c r="O201" s="6">
        <v>0</v>
      </c>
      <c r="P201" s="5">
        <v>1905.0150000000001</v>
      </c>
      <c r="Q201" s="7">
        <v>0</v>
      </c>
      <c r="R201" s="5">
        <v>1905.002</v>
      </c>
      <c r="S201" s="7">
        <v>0</v>
      </c>
      <c r="T201" s="9">
        <v>197</v>
      </c>
      <c r="U201" s="9">
        <v>198</v>
      </c>
      <c r="V201" s="9">
        <v>185</v>
      </c>
      <c r="W201" s="9">
        <v>185</v>
      </c>
      <c r="X201" s="9">
        <v>185</v>
      </c>
      <c r="Y201" s="9">
        <v>185</v>
      </c>
      <c r="Z201" s="9" t="s">
        <v>49</v>
      </c>
      <c r="AA201" s="9">
        <v>51</v>
      </c>
      <c r="AB201" s="9">
        <v>51</v>
      </c>
      <c r="AC201" s="9">
        <v>49</v>
      </c>
      <c r="AD201" s="9">
        <v>49</v>
      </c>
      <c r="AE201" s="9">
        <v>49</v>
      </c>
      <c r="AF201" s="9">
        <v>49</v>
      </c>
      <c r="AJ201" s="85">
        <f>VLOOKUP($C201,Hoja3!$C$5:$U$202,18,FALSE)</f>
        <v>2.0680000000000001</v>
      </c>
      <c r="AK201" s="94">
        <f t="shared" si="34"/>
        <v>39.395710200000003</v>
      </c>
      <c r="AL201" s="92">
        <f t="shared" si="35"/>
        <v>0</v>
      </c>
      <c r="AM201" t="s">
        <v>478</v>
      </c>
      <c r="AN201">
        <f t="shared" si="36"/>
        <v>0</v>
      </c>
      <c r="AO201" s="85">
        <f t="shared" si="37"/>
        <v>0</v>
      </c>
      <c r="AP201" s="92" t="str">
        <f t="shared" si="38"/>
        <v/>
      </c>
      <c r="AQ201" s="85">
        <f>VLOOKUP($C201,Hoja3!$C$5:$W$202,21,FALSE)</f>
        <v>1.4570000000000001</v>
      </c>
      <c r="AR201" s="94">
        <f t="shared" si="39"/>
        <v>27.756068550000006</v>
      </c>
      <c r="AS201" s="92">
        <f t="shared" si="40"/>
        <v>0</v>
      </c>
      <c r="AT201" s="85">
        <f>VLOOKUP($C201,Hoja3!$C$5:$AB$202,26,FALSE)</f>
        <v>0.61099999999999999</v>
      </c>
      <c r="AU201" s="94">
        <f t="shared" si="41"/>
        <v>11.639641650000002</v>
      </c>
      <c r="AV201" s="92">
        <f t="shared" si="42"/>
        <v>0</v>
      </c>
      <c r="AX201" s="86">
        <f t="shared" si="43"/>
        <v>39.395710200000011</v>
      </c>
      <c r="AY201" s="92">
        <f t="shared" si="44"/>
        <v>0</v>
      </c>
    </row>
    <row r="202" spans="1:51" x14ac:dyDescent="0.25">
      <c r="A202">
        <v>196</v>
      </c>
      <c r="B202" t="s">
        <v>52</v>
      </c>
      <c r="C202" t="s">
        <v>412</v>
      </c>
      <c r="D202" t="s">
        <v>892</v>
      </c>
      <c r="E202">
        <v>250</v>
      </c>
      <c r="F202" t="e">
        <v>#N/A</v>
      </c>
      <c r="G202" s="5">
        <v>3573.37</v>
      </c>
      <c r="H202" s="5">
        <v>0</v>
      </c>
      <c r="I202" s="6">
        <v>0</v>
      </c>
      <c r="J202" s="5">
        <v>0</v>
      </c>
      <c r="K202" s="7">
        <v>0</v>
      </c>
      <c r="L202" s="5">
        <v>0</v>
      </c>
      <c r="M202" s="6">
        <v>0</v>
      </c>
      <c r="N202" s="5">
        <v>0</v>
      </c>
      <c r="O202" s="6">
        <v>0</v>
      </c>
      <c r="P202" s="5">
        <v>0</v>
      </c>
      <c r="Q202" s="7">
        <v>0</v>
      </c>
      <c r="R202" s="5">
        <v>0</v>
      </c>
      <c r="S202" s="7">
        <v>0</v>
      </c>
      <c r="T202" s="9">
        <v>198</v>
      </c>
      <c r="U202" s="9">
        <v>199</v>
      </c>
      <c r="V202" s="9">
        <v>186</v>
      </c>
      <c r="W202" s="9">
        <v>186</v>
      </c>
      <c r="X202" s="9">
        <v>186</v>
      </c>
      <c r="Y202" s="9">
        <v>186</v>
      </c>
      <c r="Z202" s="9" t="s">
        <v>49</v>
      </c>
      <c r="AA202" s="9">
        <v>52</v>
      </c>
      <c r="AB202" s="9">
        <v>52</v>
      </c>
      <c r="AC202" s="9">
        <v>50</v>
      </c>
      <c r="AD202" s="9">
        <v>50</v>
      </c>
      <c r="AE202" s="9">
        <v>50</v>
      </c>
      <c r="AF202" s="9">
        <v>50</v>
      </c>
      <c r="AJ202" s="85" t="e">
        <f>VLOOKUP($C202,Hoja3!$C$5:$U$202,18,FALSE)</f>
        <v>#N/A</v>
      </c>
      <c r="AK202" s="94">
        <f t="shared" si="34"/>
        <v>0</v>
      </c>
      <c r="AL202" s="92" t="str">
        <f t="shared" si="35"/>
        <v/>
      </c>
      <c r="AM202" t="s">
        <v>478</v>
      </c>
      <c r="AN202">
        <f t="shared" si="36"/>
        <v>0</v>
      </c>
      <c r="AO202" s="88" t="e">
        <f t="shared" si="37"/>
        <v>#DIV/0!</v>
      </c>
      <c r="AP202" s="92" t="str">
        <f t="shared" si="38"/>
        <v/>
      </c>
      <c r="AQ202" s="85" t="e">
        <f>VLOOKUP($C202,Hoja3!$C$5:$W$202,21,FALSE)</f>
        <v>#N/A</v>
      </c>
      <c r="AR202" s="94">
        <f t="shared" si="39"/>
        <v>0</v>
      </c>
      <c r="AS202" s="92" t="str">
        <f t="shared" si="40"/>
        <v/>
      </c>
      <c r="AT202" s="85" t="e">
        <f>VLOOKUP($C202,Hoja3!$C$5:$AB$202,26,FALSE)</f>
        <v>#N/A</v>
      </c>
      <c r="AU202" s="94">
        <f t="shared" si="41"/>
        <v>0</v>
      </c>
      <c r="AV202" s="92" t="str">
        <f t="shared" si="42"/>
        <v/>
      </c>
      <c r="AX202" s="86">
        <f t="shared" si="43"/>
        <v>0</v>
      </c>
      <c r="AY202" s="92" t="str">
        <f t="shared" si="44"/>
        <v/>
      </c>
    </row>
    <row r="203" spans="1:51" x14ac:dyDescent="0.25">
      <c r="A203">
        <v>198</v>
      </c>
      <c r="B203" t="s">
        <v>52</v>
      </c>
      <c r="C203" t="s">
        <v>368</v>
      </c>
      <c r="D203" t="s">
        <v>893</v>
      </c>
      <c r="E203">
        <v>250</v>
      </c>
      <c r="F203" t="s">
        <v>505</v>
      </c>
      <c r="G203" s="5">
        <v>26850.959999999999</v>
      </c>
      <c r="H203" s="5">
        <v>0</v>
      </c>
      <c r="I203" s="6">
        <v>0</v>
      </c>
      <c r="J203" s="5">
        <v>0</v>
      </c>
      <c r="K203" s="7">
        <v>0</v>
      </c>
      <c r="L203" s="5">
        <v>61511.11</v>
      </c>
      <c r="M203" s="6">
        <v>0</v>
      </c>
      <c r="N203" s="5">
        <v>9427.7710000000006</v>
      </c>
      <c r="O203" s="6">
        <v>0</v>
      </c>
      <c r="P203" s="5">
        <v>62045.78</v>
      </c>
      <c r="Q203" s="7">
        <v>0</v>
      </c>
      <c r="R203" s="5">
        <v>55939.05</v>
      </c>
      <c r="S203" s="7">
        <v>0</v>
      </c>
      <c r="T203" s="9">
        <v>199</v>
      </c>
      <c r="U203" s="9">
        <v>200</v>
      </c>
      <c r="V203" s="9">
        <v>187</v>
      </c>
      <c r="W203" s="9">
        <v>187</v>
      </c>
      <c r="X203" s="9">
        <v>187</v>
      </c>
      <c r="Y203" s="9">
        <v>187</v>
      </c>
      <c r="Z203" s="9" t="s">
        <v>49</v>
      </c>
      <c r="AA203" s="9">
        <v>53</v>
      </c>
      <c r="AB203" s="9">
        <v>53</v>
      </c>
      <c r="AC203" s="9">
        <v>51</v>
      </c>
      <c r="AD203" s="9">
        <v>51</v>
      </c>
      <c r="AE203" s="9">
        <v>51</v>
      </c>
      <c r="AF203" s="9">
        <v>51</v>
      </c>
      <c r="AJ203" s="85">
        <f>VLOOKUP($C203,Hoja3!$C$5:$U$202,18,FALSE)</f>
        <v>2.2748561434193268</v>
      </c>
      <c r="AK203" s="94">
        <f t="shared" si="34"/>
        <v>1411.4522380624401</v>
      </c>
      <c r="AL203" s="92">
        <f t="shared" si="35"/>
        <v>0</v>
      </c>
      <c r="AM203" t="s">
        <v>478</v>
      </c>
      <c r="AN203">
        <f t="shared" si="36"/>
        <v>0</v>
      </c>
      <c r="AO203" s="88">
        <f t="shared" si="37"/>
        <v>0</v>
      </c>
      <c r="AP203" s="92" t="str">
        <f t="shared" si="38"/>
        <v/>
      </c>
      <c r="AQ203" s="85">
        <f>VLOOKUP($C203,Hoja3!$C$5:$W$202,21,FALSE)</f>
        <v>1.988</v>
      </c>
      <c r="AR203" s="94">
        <f t="shared" si="39"/>
        <v>1233.4701063999998</v>
      </c>
      <c r="AS203" s="92">
        <f t="shared" si="40"/>
        <v>0</v>
      </c>
      <c r="AT203" s="85">
        <f>VLOOKUP($C203,Hoja3!$C$5:$AB$202,26,FALSE)</f>
        <v>0.28685614341932669</v>
      </c>
      <c r="AU203" s="94">
        <f t="shared" si="41"/>
        <v>177.98213166243988</v>
      </c>
      <c r="AV203" s="92">
        <f t="shared" si="42"/>
        <v>0</v>
      </c>
      <c r="AX203" s="86">
        <f t="shared" si="43"/>
        <v>1411.4522380624398</v>
      </c>
      <c r="AY203" s="92">
        <f t="shared" si="44"/>
        <v>0</v>
      </c>
    </row>
    <row r="204" spans="1:51" x14ac:dyDescent="0.25">
      <c r="A204">
        <v>201</v>
      </c>
      <c r="B204" t="s">
        <v>52</v>
      </c>
      <c r="C204" t="s">
        <v>438</v>
      </c>
      <c r="D204" t="s">
        <v>894</v>
      </c>
      <c r="E204">
        <v>250</v>
      </c>
      <c r="F204" t="s">
        <v>508</v>
      </c>
      <c r="G204" s="5">
        <v>1644</v>
      </c>
      <c r="H204" s="5">
        <v>0</v>
      </c>
      <c r="I204" s="6">
        <v>0</v>
      </c>
      <c r="J204" s="5">
        <v>0</v>
      </c>
      <c r="K204" s="7">
        <v>0</v>
      </c>
      <c r="L204" s="5">
        <v>0</v>
      </c>
      <c r="M204" s="6">
        <v>0</v>
      </c>
      <c r="N204" s="5">
        <v>0</v>
      </c>
      <c r="O204" s="6">
        <v>0</v>
      </c>
      <c r="P204" s="5">
        <v>3153.4009999999998</v>
      </c>
      <c r="Q204" s="7">
        <v>0</v>
      </c>
      <c r="R204" s="5">
        <v>2825.645</v>
      </c>
      <c r="S204" s="7">
        <v>0</v>
      </c>
      <c r="T204" s="9">
        <v>200</v>
      </c>
      <c r="U204" s="9">
        <v>201</v>
      </c>
      <c r="V204" s="9">
        <v>188</v>
      </c>
      <c r="W204" s="9">
        <v>188</v>
      </c>
      <c r="X204" s="9">
        <v>188</v>
      </c>
      <c r="Y204" s="9">
        <v>188</v>
      </c>
      <c r="Z204" s="9" t="s">
        <v>49</v>
      </c>
      <c r="AA204" s="9">
        <v>54</v>
      </c>
      <c r="AB204" s="9">
        <v>54</v>
      </c>
      <c r="AC204" s="9">
        <v>52</v>
      </c>
      <c r="AD204" s="9">
        <v>52</v>
      </c>
      <c r="AE204" s="9">
        <v>52</v>
      </c>
      <c r="AF204" s="9">
        <v>52</v>
      </c>
      <c r="AJ204" s="85">
        <f>VLOOKUP($C204,Hoja3!$C$5:$U$202,18,FALSE)</f>
        <v>5.7317279658432447</v>
      </c>
      <c r="AK204" s="94">
        <f t="shared" si="34"/>
        <v>180.74436699218052</v>
      </c>
      <c r="AL204" s="92">
        <f t="shared" si="35"/>
        <v>0</v>
      </c>
      <c r="AM204" t="s">
        <v>478</v>
      </c>
      <c r="AN204">
        <f t="shared" si="36"/>
        <v>0</v>
      </c>
      <c r="AO204" s="88">
        <f t="shared" si="37"/>
        <v>0</v>
      </c>
      <c r="AP204" s="92" t="str">
        <f t="shared" si="38"/>
        <v/>
      </c>
      <c r="AQ204" s="85">
        <f>VLOOKUP($C204,Hoja3!$C$5:$W$202,21,FALSE)</f>
        <v>3.4239999999999999</v>
      </c>
      <c r="AR204" s="94">
        <f t="shared" si="39"/>
        <v>107.97245024</v>
      </c>
      <c r="AS204" s="92">
        <f t="shared" si="40"/>
        <v>0</v>
      </c>
      <c r="AT204" s="85">
        <f>VLOOKUP($C204,Hoja3!$C$5:$AB$202,26,FALSE)</f>
        <v>2.3077279658432448</v>
      </c>
      <c r="AU204" s="94">
        <f t="shared" si="41"/>
        <v>72.77191675218053</v>
      </c>
      <c r="AV204" s="92">
        <f t="shared" si="42"/>
        <v>0</v>
      </c>
      <c r="AX204" s="86">
        <f t="shared" si="43"/>
        <v>180.74436699218052</v>
      </c>
      <c r="AY204" s="92">
        <f t="shared" si="44"/>
        <v>0</v>
      </c>
    </row>
    <row r="205" spans="1:51" x14ac:dyDescent="0.25">
      <c r="A205">
        <v>202</v>
      </c>
      <c r="B205" t="s">
        <v>52</v>
      </c>
      <c r="C205" t="s">
        <v>356</v>
      </c>
      <c r="D205" t="s">
        <v>895</v>
      </c>
      <c r="E205">
        <v>250</v>
      </c>
      <c r="F205" t="s">
        <v>510</v>
      </c>
      <c r="G205" s="5">
        <v>6628</v>
      </c>
      <c r="H205" s="5">
        <v>0</v>
      </c>
      <c r="I205" s="6">
        <v>0</v>
      </c>
      <c r="J205" s="5">
        <v>0</v>
      </c>
      <c r="K205" s="7">
        <v>0</v>
      </c>
      <c r="L205" s="5">
        <v>18757.21</v>
      </c>
      <c r="M205" s="6">
        <v>0</v>
      </c>
      <c r="N205" s="5">
        <v>2015.075</v>
      </c>
      <c r="O205" s="6">
        <v>0</v>
      </c>
      <c r="P205" s="5">
        <v>17010.77</v>
      </c>
      <c r="Q205" s="7">
        <v>0</v>
      </c>
      <c r="R205" s="5">
        <v>16720.3</v>
      </c>
      <c r="S205" s="7">
        <v>0</v>
      </c>
      <c r="T205" s="9">
        <v>201</v>
      </c>
      <c r="U205" s="9">
        <v>202</v>
      </c>
      <c r="V205" s="9">
        <v>189</v>
      </c>
      <c r="W205" s="9">
        <v>189</v>
      </c>
      <c r="X205" s="9">
        <v>189</v>
      </c>
      <c r="Y205" s="9">
        <v>189</v>
      </c>
      <c r="Z205" s="9" t="s">
        <v>49</v>
      </c>
      <c r="AA205" s="9">
        <v>55</v>
      </c>
      <c r="AB205" s="9">
        <v>55</v>
      </c>
      <c r="AC205" s="9">
        <v>53</v>
      </c>
      <c r="AD205" s="9">
        <v>53</v>
      </c>
      <c r="AE205" s="9">
        <v>53</v>
      </c>
      <c r="AF205" s="9">
        <v>53</v>
      </c>
      <c r="AJ205" s="85">
        <f>VLOOKUP($C205,Hoja3!$C$5:$U$202,18,FALSE)</f>
        <v>3.4600000000000004</v>
      </c>
      <c r="AK205" s="94">
        <f t="shared" si="34"/>
        <v>588.57264200000009</v>
      </c>
      <c r="AL205" s="92">
        <f t="shared" si="35"/>
        <v>0</v>
      </c>
      <c r="AM205" t="s">
        <v>478</v>
      </c>
      <c r="AN205">
        <f t="shared" si="36"/>
        <v>0</v>
      </c>
      <c r="AO205" s="88">
        <f t="shared" si="37"/>
        <v>0</v>
      </c>
      <c r="AP205" s="92" t="str">
        <f t="shared" si="38"/>
        <v/>
      </c>
      <c r="AQ205" s="85">
        <f>VLOOKUP($C205,Hoja3!$C$5:$W$202,21,FALSE)</f>
        <v>2.3040000000000003</v>
      </c>
      <c r="AR205" s="94">
        <f t="shared" si="39"/>
        <v>391.92814080000005</v>
      </c>
      <c r="AS205" s="92">
        <f t="shared" si="40"/>
        <v>0</v>
      </c>
      <c r="AT205" s="85">
        <f>VLOOKUP($C205,Hoja3!$C$5:$AB$202,26,FALSE)</f>
        <v>1.1560000000000001</v>
      </c>
      <c r="AU205" s="94">
        <f t="shared" si="41"/>
        <v>196.64450120000001</v>
      </c>
      <c r="AV205" s="92">
        <f t="shared" si="42"/>
        <v>0</v>
      </c>
      <c r="AX205" s="86">
        <f t="shared" si="43"/>
        <v>588.57264200000009</v>
      </c>
      <c r="AY205" s="92">
        <f t="shared" si="44"/>
        <v>0</v>
      </c>
    </row>
    <row r="206" spans="1:51" x14ac:dyDescent="0.25">
      <c r="A206">
        <v>190</v>
      </c>
      <c r="B206" t="s">
        <v>52</v>
      </c>
      <c r="C206" t="s">
        <v>442</v>
      </c>
      <c r="D206" t="s">
        <v>896</v>
      </c>
      <c r="E206">
        <v>250</v>
      </c>
      <c r="F206" t="e">
        <v>#N/A</v>
      </c>
      <c r="G206" s="5">
        <v>42937.46</v>
      </c>
      <c r="H206" s="5">
        <v>261.10000000000002</v>
      </c>
      <c r="I206" s="6">
        <v>6.08</v>
      </c>
      <c r="J206" s="5">
        <v>7385.93</v>
      </c>
      <c r="K206" s="7">
        <v>17.2</v>
      </c>
      <c r="L206" s="5"/>
      <c r="M206" s="90"/>
      <c r="N206" s="5"/>
      <c r="O206" s="90"/>
      <c r="P206" s="5"/>
      <c r="Q206" s="90"/>
      <c r="R206" s="5"/>
      <c r="S206" s="90"/>
      <c r="T206" s="9">
        <v>11</v>
      </c>
      <c r="U206" s="9">
        <v>14</v>
      </c>
      <c r="V206" s="9">
        <v>196</v>
      </c>
      <c r="W206" s="9">
        <v>196</v>
      </c>
      <c r="X206" s="9">
        <v>196</v>
      </c>
      <c r="Y206" s="9">
        <v>196</v>
      </c>
      <c r="Z206" s="9" t="s">
        <v>49</v>
      </c>
      <c r="AA206" s="9">
        <v>1</v>
      </c>
      <c r="AB206" s="9">
        <v>1</v>
      </c>
      <c r="AC206" s="9">
        <v>54</v>
      </c>
      <c r="AD206" s="9">
        <v>54</v>
      </c>
      <c r="AE206" s="9">
        <v>54</v>
      </c>
      <c r="AF206" s="9">
        <v>54</v>
      </c>
      <c r="AJ206" s="85" t="e">
        <f>VLOOKUP($C206,Hoja3!$C$5:$U$202,18,FALSE)</f>
        <v>#N/A</v>
      </c>
      <c r="AK206" s="94">
        <f t="shared" si="34"/>
        <v>0</v>
      </c>
      <c r="AL206" s="92" t="str">
        <f t="shared" si="35"/>
        <v/>
      </c>
      <c r="AM206" t="s">
        <v>478</v>
      </c>
      <c r="AN206">
        <f t="shared" si="36"/>
        <v>0</v>
      </c>
      <c r="AO206" s="88" t="e">
        <f t="shared" si="37"/>
        <v>#DIV/0!</v>
      </c>
      <c r="AP206" s="92" t="str">
        <f t="shared" si="38"/>
        <v/>
      </c>
      <c r="AQ206" s="85" t="e">
        <f>VLOOKUP($C206,Hoja3!$C$5:$W$202,21,FALSE)</f>
        <v>#N/A</v>
      </c>
      <c r="AR206" s="94">
        <f t="shared" si="39"/>
        <v>0</v>
      </c>
      <c r="AS206" s="92" t="str">
        <f t="shared" si="40"/>
        <v/>
      </c>
      <c r="AT206" s="85" t="e">
        <f>VLOOKUP($C206,Hoja3!$C$5:$AB$202,26,FALSE)</f>
        <v>#N/A</v>
      </c>
      <c r="AU206" s="94">
        <f t="shared" si="41"/>
        <v>0</v>
      </c>
      <c r="AV206" s="92" t="str">
        <f t="shared" si="42"/>
        <v/>
      </c>
      <c r="AX206" s="86">
        <f t="shared" si="43"/>
        <v>0</v>
      </c>
      <c r="AY206" s="92" t="str">
        <f t="shared" si="44"/>
        <v/>
      </c>
    </row>
    <row r="207" spans="1:51" x14ac:dyDescent="0.25">
      <c r="A207">
        <v>185</v>
      </c>
      <c r="B207" t="s">
        <v>52</v>
      </c>
      <c r="C207" t="s">
        <v>440</v>
      </c>
      <c r="D207" t="s">
        <v>897</v>
      </c>
      <c r="E207">
        <v>250</v>
      </c>
      <c r="F207" t="e">
        <v>#N/A</v>
      </c>
      <c r="G207" s="5">
        <v>2340.94</v>
      </c>
      <c r="H207" s="5">
        <v>7.7</v>
      </c>
      <c r="I207" s="6">
        <v>3.27</v>
      </c>
      <c r="J207" s="5">
        <v>310.24</v>
      </c>
      <c r="K207" s="7">
        <v>13.26</v>
      </c>
      <c r="L207" s="5"/>
      <c r="M207" s="90"/>
      <c r="N207" s="5"/>
      <c r="O207" s="90"/>
      <c r="P207" s="5"/>
      <c r="Q207" s="90"/>
      <c r="R207" s="5"/>
      <c r="S207" s="90"/>
      <c r="T207" s="9">
        <v>26</v>
      </c>
      <c r="U207" s="9">
        <v>25</v>
      </c>
      <c r="V207" s="9">
        <v>197</v>
      </c>
      <c r="W207" s="9">
        <v>197</v>
      </c>
      <c r="X207" s="9">
        <v>197</v>
      </c>
      <c r="Y207" s="9">
        <v>197</v>
      </c>
      <c r="Z207" s="9" t="s">
        <v>49</v>
      </c>
      <c r="AA207" s="9">
        <v>4</v>
      </c>
      <c r="AB207" s="9">
        <v>5</v>
      </c>
      <c r="AC207" s="9">
        <v>55</v>
      </c>
      <c r="AD207" s="9">
        <v>55</v>
      </c>
      <c r="AE207" s="9">
        <v>55</v>
      </c>
      <c r="AF207" s="9">
        <v>55</v>
      </c>
      <c r="AJ207" s="85" t="e">
        <f>VLOOKUP($C207,Hoja3!$C$5:$U$202,18,FALSE)</f>
        <v>#N/A</v>
      </c>
      <c r="AK207" s="94">
        <f t="shared" si="34"/>
        <v>0</v>
      </c>
      <c r="AL207" s="92" t="str">
        <f t="shared" si="35"/>
        <v/>
      </c>
      <c r="AM207" t="s">
        <v>478</v>
      </c>
      <c r="AN207">
        <f t="shared" si="36"/>
        <v>0</v>
      </c>
      <c r="AO207" s="88" t="e">
        <f t="shared" si="37"/>
        <v>#DIV/0!</v>
      </c>
      <c r="AP207" s="92" t="str">
        <f t="shared" si="38"/>
        <v/>
      </c>
      <c r="AQ207" s="85" t="e">
        <f>VLOOKUP($C207,Hoja3!$C$5:$W$202,21,FALSE)</f>
        <v>#N/A</v>
      </c>
      <c r="AR207" s="94">
        <f t="shared" si="39"/>
        <v>0</v>
      </c>
      <c r="AS207" s="92" t="str">
        <f t="shared" si="40"/>
        <v/>
      </c>
      <c r="AT207" s="85" t="e">
        <f>VLOOKUP($C207,Hoja3!$C$5:$AB$202,26,FALSE)</f>
        <v>#N/A</v>
      </c>
      <c r="AU207" s="94">
        <f t="shared" si="41"/>
        <v>0</v>
      </c>
      <c r="AV207" s="92" t="str">
        <f t="shared" si="42"/>
        <v/>
      </c>
      <c r="AX207" s="86">
        <f t="shared" si="43"/>
        <v>0</v>
      </c>
      <c r="AY207" s="92" t="str">
        <f t="shared" si="44"/>
        <v/>
      </c>
    </row>
    <row r="208" spans="1:51" x14ac:dyDescent="0.25">
      <c r="A208">
        <v>203</v>
      </c>
      <c r="B208" t="s">
        <v>52</v>
      </c>
      <c r="C208" t="s">
        <v>444</v>
      </c>
      <c r="D208" t="s">
        <v>898</v>
      </c>
      <c r="E208">
        <v>250</v>
      </c>
      <c r="F208" t="e">
        <v>#N/A</v>
      </c>
      <c r="G208" s="5">
        <v>2172.69</v>
      </c>
      <c r="H208" s="5">
        <v>0</v>
      </c>
      <c r="I208" s="6">
        <v>0</v>
      </c>
      <c r="J208" s="5">
        <v>0</v>
      </c>
      <c r="K208" s="7">
        <v>0</v>
      </c>
      <c r="L208" s="5"/>
      <c r="M208" s="90"/>
      <c r="N208" s="5"/>
      <c r="O208" s="90"/>
      <c r="P208" s="5"/>
      <c r="Q208" s="90"/>
      <c r="R208" s="5"/>
      <c r="S208" s="90"/>
      <c r="T208" s="9">
        <v>205</v>
      </c>
      <c r="U208" s="9">
        <v>205</v>
      </c>
      <c r="V208" s="9">
        <v>205</v>
      </c>
      <c r="W208" s="9">
        <v>205</v>
      </c>
      <c r="X208" s="9">
        <v>205</v>
      </c>
      <c r="Y208" s="9">
        <v>205</v>
      </c>
      <c r="Z208" s="9" t="s">
        <v>49</v>
      </c>
      <c r="AA208" s="9">
        <v>56</v>
      </c>
      <c r="AB208" s="9">
        <v>56</v>
      </c>
      <c r="AC208" s="9">
        <v>56</v>
      </c>
      <c r="AD208" s="9">
        <v>56</v>
      </c>
      <c r="AE208" s="9">
        <v>56</v>
      </c>
      <c r="AF208" s="9">
        <v>56</v>
      </c>
      <c r="AJ208" s="85" t="e">
        <f>VLOOKUP($C208,Hoja3!$C$5:$U$202,18,FALSE)</f>
        <v>#N/A</v>
      </c>
      <c r="AK208" s="94">
        <f t="shared" si="34"/>
        <v>0</v>
      </c>
      <c r="AL208" s="92" t="str">
        <f t="shared" si="35"/>
        <v/>
      </c>
      <c r="AM208" t="s">
        <v>478</v>
      </c>
      <c r="AN208">
        <f t="shared" si="36"/>
        <v>0</v>
      </c>
      <c r="AO208" s="88" t="e">
        <f t="shared" si="37"/>
        <v>#DIV/0!</v>
      </c>
      <c r="AP208" s="92" t="str">
        <f t="shared" si="38"/>
        <v/>
      </c>
      <c r="AQ208" s="85" t="e">
        <f>VLOOKUP($C208,Hoja3!$C$5:$W$202,21,FALSE)</f>
        <v>#N/A</v>
      </c>
      <c r="AR208" s="94">
        <f t="shared" si="39"/>
        <v>0</v>
      </c>
      <c r="AS208" s="92" t="str">
        <f t="shared" si="40"/>
        <v/>
      </c>
      <c r="AT208" s="85" t="e">
        <f>VLOOKUP($C208,Hoja3!$C$5:$AB$202,26,FALSE)</f>
        <v>#N/A</v>
      </c>
      <c r="AU208" s="94">
        <f t="shared" si="41"/>
        <v>0</v>
      </c>
      <c r="AV208" s="92" t="str">
        <f t="shared" si="42"/>
        <v/>
      </c>
      <c r="AX208" s="86">
        <f t="shared" si="43"/>
        <v>0</v>
      </c>
      <c r="AY208" s="92" t="str">
        <f t="shared" si="44"/>
        <v/>
      </c>
    </row>
    <row r="209" spans="6:40" x14ac:dyDescent="0.25">
      <c r="F209" s="88"/>
      <c r="G209" s="5">
        <f>SUM(Tabla116[VALFIS])</f>
        <v>96458096.409999967</v>
      </c>
      <c r="H209" s="5">
        <f>SUM(Tabla116[$])</f>
        <v>132102.00000000003</v>
      </c>
      <c r="I209" s="6">
        <f>Tabla116[[#Totals],[$]]/Tabla116[[#Totals],[VALFIS]]*1000</f>
        <v>1.3695273379488422</v>
      </c>
      <c r="J209" s="5">
        <f>SUM(Tabla116[$3])</f>
        <v>1837268.2699999993</v>
      </c>
      <c r="K209" s="7"/>
      <c r="L209" s="5"/>
      <c r="M209" s="90"/>
      <c r="N209" s="5"/>
      <c r="O209" s="90"/>
      <c r="P209" s="5">
        <f>SUM(Tabla116[$8])</f>
        <v>60264035.931500018</v>
      </c>
      <c r="Q209" s="90"/>
      <c r="R209" s="5"/>
      <c r="S209" s="90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N209" s="5">
        <f>SUM(AN4:AN208)</f>
        <v>1617440.2298646923</v>
      </c>
    </row>
    <row r="212" spans="6:40" x14ac:dyDescent="0.25">
      <c r="H212" s="5">
        <f>'GAR13 eq'!H209+Tabla116[[#Totals],[$]]</f>
        <v>243593.00000000006</v>
      </c>
      <c r="I212" s="85">
        <f>H212/Tabla116[[#Totals],[VALFIS]]*1000</f>
        <v>2.5253763972761374</v>
      </c>
      <c r="J212">
        <f>Tabla116[[#Totals],[$3]]/Tabla116[[#Totals],[VALFIS]]*100</f>
        <v>1.9047320425966094</v>
      </c>
      <c r="P212">
        <f>Tabla116[[#Totals],[$3]]/Tabla116[[#Totals],[$8]]*100</f>
        <v>3.0486976877691312</v>
      </c>
      <c r="AN212" s="85">
        <f>Tabla116[[#Totals],[$3]]/AN209*100</f>
        <v>113.59110748430543</v>
      </c>
    </row>
    <row r="213" spans="6:40" x14ac:dyDescent="0.25">
      <c r="AN213" s="85">
        <f>H212/AN209*100</f>
        <v>15.060401955031002</v>
      </c>
    </row>
    <row r="214" spans="6:40" x14ac:dyDescent="0.25">
      <c r="I214" t="s">
        <v>922</v>
      </c>
      <c r="J214" s="5">
        <f>'GAR13 eq'!J209+Tabla116[[#Totals],[$3]]</f>
        <v>3078604.95</v>
      </c>
    </row>
    <row r="216" spans="6:40" x14ac:dyDescent="0.25">
      <c r="I216" t="s">
        <v>923</v>
      </c>
      <c r="J216">
        <f>J214/Tabla116[[#Totals],[$8]]*100</f>
        <v>5.1085276689721555</v>
      </c>
      <c r="AM216" t="s">
        <v>924</v>
      </c>
      <c r="AN216" s="101">
        <f>J214/AN209*100</f>
        <v>190.33809677514589</v>
      </c>
    </row>
  </sheetData>
  <mergeCells count="27">
    <mergeCell ref="AV1:AV2"/>
    <mergeCell ref="AW1:AX2"/>
    <mergeCell ref="AY1:AY2"/>
    <mergeCell ref="AJ1:AK2"/>
    <mergeCell ref="AL1:AL2"/>
    <mergeCell ref="AM1:AO2"/>
    <mergeCell ref="AP1:AP2"/>
    <mergeCell ref="AQ1:AR2"/>
    <mergeCell ref="AS1:AS2"/>
    <mergeCell ref="AT1:AU2"/>
    <mergeCell ref="AB1:AB3"/>
    <mergeCell ref="AC1:AC3"/>
    <mergeCell ref="AD1:AD3"/>
    <mergeCell ref="AE1:AE3"/>
    <mergeCell ref="AF1:AF3"/>
    <mergeCell ref="AA1:AA3"/>
    <mergeCell ref="B1:B3"/>
    <mergeCell ref="C1:C3"/>
    <mergeCell ref="G1:G3"/>
    <mergeCell ref="H1:I2"/>
    <mergeCell ref="J1:K2"/>
    <mergeCell ref="T1:T3"/>
    <mergeCell ref="U1:U3"/>
    <mergeCell ref="V1:V3"/>
    <mergeCell ref="W1:W3"/>
    <mergeCell ref="X1:X3"/>
    <mergeCell ref="Y1:Y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F204"/>
  <sheetViews>
    <sheetView topLeftCell="A202" workbookViewId="0">
      <selection activeCell="Q123" sqref="Q123"/>
    </sheetView>
  </sheetViews>
  <sheetFormatPr defaultColWidth="11.42578125" defaultRowHeight="15" x14ac:dyDescent="0.25"/>
  <cols>
    <col min="4" max="15" width="0" hidden="1" customWidth="1"/>
  </cols>
  <sheetData>
    <row r="1" spans="1:32" s="34" customFormat="1" ht="20.25" customHeight="1" x14ac:dyDescent="0.25">
      <c r="A1" s="308" t="s">
        <v>514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1"/>
      <c r="AD1" s="32"/>
      <c r="AE1" s="33"/>
      <c r="AF1" s="33"/>
    </row>
    <row r="2" spans="1:32" s="34" customFormat="1" ht="47.25" customHeight="1" x14ac:dyDescent="0.25">
      <c r="A2" s="35"/>
      <c r="B2" s="36" t="s">
        <v>515</v>
      </c>
      <c r="C2" s="37"/>
      <c r="D2" s="310" t="s">
        <v>516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8"/>
      <c r="S2" s="39"/>
      <c r="T2" s="40"/>
      <c r="U2" s="41"/>
      <c r="V2" s="42"/>
      <c r="W2" s="310" t="s">
        <v>517</v>
      </c>
      <c r="X2" s="312"/>
      <c r="Y2" s="312"/>
      <c r="Z2" s="312"/>
      <c r="AA2" s="43"/>
      <c r="AB2" s="310" t="s">
        <v>518</v>
      </c>
      <c r="AC2" s="312"/>
      <c r="AD2" s="312"/>
      <c r="AE2" s="312"/>
      <c r="AF2" s="33"/>
    </row>
    <row r="3" spans="1:32" s="34" customFormat="1" ht="24.75" x14ac:dyDescent="0.25">
      <c r="A3" s="44"/>
      <c r="B3" s="45"/>
      <c r="C3" s="46"/>
      <c r="D3" s="47">
        <v>1990</v>
      </c>
      <c r="E3" s="48" t="s">
        <v>519</v>
      </c>
      <c r="F3" s="49">
        <v>1995</v>
      </c>
      <c r="G3" s="48" t="s">
        <v>519</v>
      </c>
      <c r="H3" s="50">
        <v>2000</v>
      </c>
      <c r="I3" s="48" t="s">
        <v>519</v>
      </c>
      <c r="J3" s="50">
        <v>2005</v>
      </c>
      <c r="K3" s="48" t="s">
        <v>519</v>
      </c>
      <c r="L3" s="50">
        <v>2007</v>
      </c>
      <c r="M3" s="51" t="s">
        <v>519</v>
      </c>
      <c r="N3" s="50">
        <v>2009</v>
      </c>
      <c r="O3" s="51" t="s">
        <v>519</v>
      </c>
      <c r="P3" s="50" t="s">
        <v>520</v>
      </c>
      <c r="Q3" s="51" t="s">
        <v>519</v>
      </c>
      <c r="R3" s="50" t="s">
        <v>521</v>
      </c>
      <c r="S3" s="51" t="s">
        <v>519</v>
      </c>
      <c r="T3" s="52" t="s">
        <v>522</v>
      </c>
      <c r="U3" s="53" t="s">
        <v>519</v>
      </c>
      <c r="V3" s="54"/>
      <c r="W3" s="55" t="s">
        <v>523</v>
      </c>
      <c r="X3" s="56" t="s">
        <v>519</v>
      </c>
      <c r="Y3" s="48" t="s">
        <v>524</v>
      </c>
      <c r="Z3" s="57" t="s">
        <v>525</v>
      </c>
      <c r="AA3" s="58"/>
      <c r="AB3" s="55" t="s">
        <v>523</v>
      </c>
      <c r="AC3" s="59" t="s">
        <v>519</v>
      </c>
      <c r="AD3" s="60" t="s">
        <v>524</v>
      </c>
      <c r="AE3" s="57" t="s">
        <v>525</v>
      </c>
      <c r="AF3" s="33"/>
    </row>
    <row r="4" spans="1:32" s="11" customFormat="1" ht="15.75" x14ac:dyDescent="0.25">
      <c r="A4" s="11" t="s">
        <v>449</v>
      </c>
      <c r="C4" s="12"/>
      <c r="D4" s="12"/>
      <c r="E4" s="12"/>
      <c r="G4" s="13"/>
      <c r="I4" s="13"/>
      <c r="K4" s="13"/>
      <c r="M4" s="13"/>
      <c r="O4" s="13"/>
      <c r="Q4" s="13"/>
      <c r="R4" s="14"/>
      <c r="S4" s="13"/>
      <c r="T4" s="15"/>
      <c r="U4" s="15"/>
      <c r="X4" s="15"/>
      <c r="Y4" s="13"/>
      <c r="Z4" s="16"/>
      <c r="AC4" s="17"/>
      <c r="AD4" s="14"/>
      <c r="AE4" s="18"/>
    </row>
    <row r="5" spans="1:32" s="19" customFormat="1" ht="12.75" x14ac:dyDescent="0.2">
      <c r="B5" s="19" t="s">
        <v>450</v>
      </c>
      <c r="C5" s="61" t="s">
        <v>336</v>
      </c>
      <c r="D5" s="21">
        <v>7.6</v>
      </c>
      <c r="E5" s="22">
        <v>1990</v>
      </c>
      <c r="F5" s="21">
        <v>4.4960000000000004</v>
      </c>
      <c r="G5" s="22">
        <v>1995</v>
      </c>
      <c r="H5" s="21">
        <v>6.3029999999999999</v>
      </c>
      <c r="I5" s="22">
        <v>1999</v>
      </c>
      <c r="J5" s="21">
        <v>7.4470000000000001</v>
      </c>
      <c r="K5" s="22">
        <v>2005</v>
      </c>
      <c r="L5" s="21">
        <v>8.0419999999999998</v>
      </c>
      <c r="M5" s="22">
        <v>2007</v>
      </c>
      <c r="N5" s="21">
        <v>9.7260000000000009</v>
      </c>
      <c r="O5" s="22">
        <v>2009</v>
      </c>
      <c r="P5" s="21">
        <v>8.5290779867256639</v>
      </c>
      <c r="Q5" s="22">
        <v>2011</v>
      </c>
      <c r="R5" s="23" t="s">
        <v>451</v>
      </c>
      <c r="S5" s="22" t="s">
        <v>452</v>
      </c>
      <c r="T5" s="24">
        <v>9.73</v>
      </c>
      <c r="U5" s="25">
        <v>2011</v>
      </c>
      <c r="V5" s="21"/>
      <c r="W5" s="21">
        <v>3.1709999999999998</v>
      </c>
      <c r="X5" s="22">
        <v>2011</v>
      </c>
      <c r="Y5" s="26">
        <v>4</v>
      </c>
      <c r="Z5" s="27" t="s">
        <v>453</v>
      </c>
      <c r="AB5" s="21">
        <v>5.3580779867256636</v>
      </c>
      <c r="AC5" s="17">
        <v>2011</v>
      </c>
      <c r="AD5" s="28">
        <v>6</v>
      </c>
      <c r="AE5" s="29" t="s">
        <v>454</v>
      </c>
    </row>
    <row r="6" spans="1:32" s="19" customFormat="1" ht="33.75" x14ac:dyDescent="0.2">
      <c r="B6" s="19" t="s">
        <v>455</v>
      </c>
      <c r="C6" s="61" t="s">
        <v>398</v>
      </c>
      <c r="D6" s="23" t="s">
        <v>451</v>
      </c>
      <c r="E6" s="22" t="s">
        <v>452</v>
      </c>
      <c r="F6" s="23" t="s">
        <v>451</v>
      </c>
      <c r="G6" s="22" t="s">
        <v>452</v>
      </c>
      <c r="H6" s="23" t="s">
        <v>451</v>
      </c>
      <c r="I6" s="22" t="s">
        <v>452</v>
      </c>
      <c r="J6" s="23" t="s">
        <v>451</v>
      </c>
      <c r="K6" s="22" t="s">
        <v>452</v>
      </c>
      <c r="L6" s="23" t="s">
        <v>451</v>
      </c>
      <c r="M6" s="22" t="s">
        <v>452</v>
      </c>
      <c r="N6" s="23" t="s">
        <v>451</v>
      </c>
      <c r="O6" s="22" t="s">
        <v>452</v>
      </c>
      <c r="P6" s="21">
        <v>6.7899999999999991</v>
      </c>
      <c r="Q6" s="22">
        <v>2011</v>
      </c>
      <c r="R6" s="23" t="s">
        <v>451</v>
      </c>
      <c r="S6" s="22" t="s">
        <v>452</v>
      </c>
      <c r="T6" s="24">
        <v>6.7899999999999991</v>
      </c>
      <c r="U6" s="25">
        <v>2011</v>
      </c>
      <c r="V6" s="21"/>
      <c r="W6" s="21">
        <v>2.15</v>
      </c>
      <c r="X6" s="22">
        <v>2011</v>
      </c>
      <c r="Y6" s="26">
        <v>4</v>
      </c>
      <c r="Z6" s="27" t="s">
        <v>453</v>
      </c>
      <c r="AB6" s="21">
        <v>4.6399999999999997</v>
      </c>
      <c r="AC6" s="17">
        <v>2011</v>
      </c>
      <c r="AD6" s="28">
        <v>2</v>
      </c>
      <c r="AE6" s="29" t="s">
        <v>456</v>
      </c>
    </row>
    <row r="7" spans="1:32" s="19" customFormat="1" ht="12.75" x14ac:dyDescent="0.2">
      <c r="B7" s="19" t="s">
        <v>457</v>
      </c>
      <c r="C7" s="61" t="s">
        <v>402</v>
      </c>
      <c r="D7" s="21">
        <v>1.33</v>
      </c>
      <c r="E7" s="22">
        <v>1990</v>
      </c>
      <c r="F7" s="21">
        <v>2.5920000000000001</v>
      </c>
      <c r="G7" s="22">
        <v>1995</v>
      </c>
      <c r="H7" s="21">
        <v>2.6179999999999999</v>
      </c>
      <c r="I7" s="22">
        <v>2000</v>
      </c>
      <c r="J7" s="21">
        <v>3.2519999999999998</v>
      </c>
      <c r="K7" s="22">
        <v>2005</v>
      </c>
      <c r="L7" s="21">
        <v>3.3069999999999999</v>
      </c>
      <c r="M7" s="22">
        <v>2007</v>
      </c>
      <c r="N7" s="21">
        <v>4.3130000000000006</v>
      </c>
      <c r="O7" s="22">
        <v>2009</v>
      </c>
      <c r="P7" s="21">
        <v>4.2029999999999994</v>
      </c>
      <c r="Q7" s="22">
        <v>2010</v>
      </c>
      <c r="R7" s="23" t="s">
        <v>451</v>
      </c>
      <c r="S7" s="22" t="s">
        <v>452</v>
      </c>
      <c r="T7" s="24">
        <v>4.2029999999999994</v>
      </c>
      <c r="U7" s="25">
        <v>2010</v>
      </c>
      <c r="V7" s="21"/>
      <c r="W7" s="21">
        <v>2.2229999999999999</v>
      </c>
      <c r="X7" s="22">
        <v>2010</v>
      </c>
      <c r="Y7" s="26">
        <v>4</v>
      </c>
      <c r="Z7" s="27" t="s">
        <v>453</v>
      </c>
      <c r="AB7" s="21">
        <v>1.98</v>
      </c>
      <c r="AC7" s="17">
        <v>2010</v>
      </c>
      <c r="AD7" s="28">
        <v>3</v>
      </c>
      <c r="AE7" s="29" t="s">
        <v>458</v>
      </c>
    </row>
    <row r="8" spans="1:32" s="19" customFormat="1" ht="12.75" x14ac:dyDescent="0.2">
      <c r="B8" s="19" t="s">
        <v>459</v>
      </c>
      <c r="C8" s="61" t="s">
        <v>366</v>
      </c>
      <c r="D8" s="23" t="s">
        <v>451</v>
      </c>
      <c r="E8" s="22" t="s">
        <v>452</v>
      </c>
      <c r="F8" s="21">
        <v>2.516</v>
      </c>
      <c r="G8" s="22">
        <v>1997</v>
      </c>
      <c r="H8" s="21">
        <v>4.423</v>
      </c>
      <c r="I8" s="22">
        <v>2000</v>
      </c>
      <c r="J8" s="21">
        <v>7.67</v>
      </c>
      <c r="K8" s="22">
        <v>2005</v>
      </c>
      <c r="L8" s="23" t="s">
        <v>451</v>
      </c>
      <c r="M8" s="22" t="s">
        <v>452</v>
      </c>
      <c r="N8" s="21">
        <v>7.1530000000000005</v>
      </c>
      <c r="O8" s="22">
        <v>2009</v>
      </c>
      <c r="P8" s="21">
        <v>6.5943927958833619</v>
      </c>
      <c r="Q8" s="22">
        <v>2010</v>
      </c>
      <c r="R8" s="23" t="s">
        <v>451</v>
      </c>
      <c r="S8" s="22" t="s">
        <v>452</v>
      </c>
      <c r="T8" s="24">
        <v>6.59</v>
      </c>
      <c r="U8" s="25">
        <v>2010</v>
      </c>
      <c r="V8" s="21"/>
      <c r="W8" s="21">
        <v>3.488</v>
      </c>
      <c r="X8" s="22">
        <v>2010</v>
      </c>
      <c r="Y8" s="26">
        <v>4</v>
      </c>
      <c r="Z8" s="27" t="s">
        <v>453</v>
      </c>
      <c r="AB8" s="21">
        <v>2.9973927958833619</v>
      </c>
      <c r="AC8" s="17">
        <v>2010</v>
      </c>
      <c r="AD8" s="28">
        <v>6</v>
      </c>
      <c r="AE8" s="29" t="s">
        <v>454</v>
      </c>
    </row>
    <row r="9" spans="1:32" s="19" customFormat="1" ht="12.75" x14ac:dyDescent="0.2">
      <c r="B9" s="19" t="s">
        <v>460</v>
      </c>
      <c r="C9" s="61" t="s">
        <v>414</v>
      </c>
      <c r="D9" s="23" t="s">
        <v>451</v>
      </c>
      <c r="E9" s="22" t="s">
        <v>452</v>
      </c>
      <c r="F9" s="21">
        <v>2.4359999999999999</v>
      </c>
      <c r="G9" s="22">
        <v>1995</v>
      </c>
      <c r="H9" s="21">
        <v>3.5339999999999998</v>
      </c>
      <c r="I9" s="22">
        <v>2000</v>
      </c>
      <c r="J9" s="21">
        <v>5.1929999999999996</v>
      </c>
      <c r="K9" s="22">
        <v>2005</v>
      </c>
      <c r="L9" s="21">
        <v>6.0120000000000005</v>
      </c>
      <c r="M9" s="22">
        <v>2007</v>
      </c>
      <c r="N9" s="21">
        <v>5.5750000000000002</v>
      </c>
      <c r="O9" s="22">
        <v>2009</v>
      </c>
      <c r="P9" s="21">
        <v>5.0741029207232264</v>
      </c>
      <c r="Q9" s="22">
        <v>2011</v>
      </c>
      <c r="R9" s="23" t="s">
        <v>451</v>
      </c>
      <c r="S9" s="22" t="s">
        <v>452</v>
      </c>
      <c r="T9" s="24">
        <v>5.0741029207232264</v>
      </c>
      <c r="U9" s="25">
        <v>2011</v>
      </c>
      <c r="V9" s="21"/>
      <c r="W9" s="21">
        <v>3.2719999999999998</v>
      </c>
      <c r="X9" s="22">
        <v>2011</v>
      </c>
      <c r="Y9" s="26">
        <v>4</v>
      </c>
      <c r="Z9" s="27" t="s">
        <v>453</v>
      </c>
      <c r="AB9" s="21">
        <v>1.8021029207232266</v>
      </c>
      <c r="AC9" s="17">
        <v>2011</v>
      </c>
      <c r="AD9" s="28">
        <v>6</v>
      </c>
      <c r="AE9" s="29" t="s">
        <v>454</v>
      </c>
    </row>
    <row r="10" spans="1:32" s="19" customFormat="1" ht="12.75" x14ac:dyDescent="0.2">
      <c r="B10" s="19" t="s">
        <v>461</v>
      </c>
      <c r="C10" s="61" t="s">
        <v>352</v>
      </c>
      <c r="D10" s="21">
        <v>1.71</v>
      </c>
      <c r="E10" s="22">
        <v>1990</v>
      </c>
      <c r="F10" s="21">
        <v>3.3000000000000003</v>
      </c>
      <c r="G10" s="22">
        <v>1995</v>
      </c>
      <c r="H10" s="21">
        <v>3.6820000000000004</v>
      </c>
      <c r="I10" s="22">
        <v>2000</v>
      </c>
      <c r="J10" s="21">
        <v>4.2299999999999995</v>
      </c>
      <c r="K10" s="22">
        <v>2005</v>
      </c>
      <c r="L10" s="21">
        <v>5.54</v>
      </c>
      <c r="M10" s="22">
        <v>2007</v>
      </c>
      <c r="N10" s="21">
        <v>4.9130000000000003</v>
      </c>
      <c r="O10" s="22">
        <v>2009</v>
      </c>
      <c r="P10" s="21">
        <v>4.9400000000000004</v>
      </c>
      <c r="Q10" s="22">
        <v>2010</v>
      </c>
      <c r="R10" s="23" t="s">
        <v>451</v>
      </c>
      <c r="S10" s="22" t="s">
        <v>452</v>
      </c>
      <c r="T10" s="24">
        <v>4.944</v>
      </c>
      <c r="U10" s="25">
        <v>2010</v>
      </c>
      <c r="V10" s="21"/>
      <c r="W10" s="21">
        <v>2.8940000000000001</v>
      </c>
      <c r="X10" s="22">
        <v>2011</v>
      </c>
      <c r="Y10" s="26">
        <v>4</v>
      </c>
      <c r="Z10" s="27" t="s">
        <v>453</v>
      </c>
      <c r="AB10" s="21">
        <v>2.0499999999999998</v>
      </c>
      <c r="AC10" s="17">
        <v>2010</v>
      </c>
      <c r="AD10" s="28">
        <v>6</v>
      </c>
      <c r="AE10" s="29" t="s">
        <v>462</v>
      </c>
    </row>
    <row r="11" spans="1:32" s="19" customFormat="1" ht="12.75" x14ac:dyDescent="0.2">
      <c r="B11" s="19" t="s">
        <v>463</v>
      </c>
      <c r="C11" s="61" t="s">
        <v>416</v>
      </c>
      <c r="D11" s="23" t="s">
        <v>451</v>
      </c>
      <c r="E11" s="22" t="s">
        <v>452</v>
      </c>
      <c r="F11" s="23" t="s">
        <v>451</v>
      </c>
      <c r="G11" s="22" t="s">
        <v>452</v>
      </c>
      <c r="H11" s="23" t="s">
        <v>451</v>
      </c>
      <c r="I11" s="22" t="s">
        <v>452</v>
      </c>
      <c r="J11" s="23" t="s">
        <v>451</v>
      </c>
      <c r="K11" s="22" t="s">
        <v>452</v>
      </c>
      <c r="L11" s="21">
        <v>6.98</v>
      </c>
      <c r="M11" s="22">
        <v>2008</v>
      </c>
      <c r="N11" s="21">
        <v>7.16</v>
      </c>
      <c r="O11" s="22">
        <v>2009</v>
      </c>
      <c r="P11" s="21">
        <v>6.8741266088783819</v>
      </c>
      <c r="Q11" s="22">
        <v>2010</v>
      </c>
      <c r="R11" s="23" t="s">
        <v>451</v>
      </c>
      <c r="S11" s="22" t="s">
        <v>452</v>
      </c>
      <c r="T11" s="24">
        <v>6.8741266088783819</v>
      </c>
      <c r="U11" s="25">
        <v>2010</v>
      </c>
      <c r="V11" s="21"/>
      <c r="W11" s="21">
        <v>2.3809824008405567</v>
      </c>
      <c r="X11" s="22">
        <v>2010</v>
      </c>
      <c r="Y11" s="26">
        <v>7</v>
      </c>
      <c r="Z11" s="27" t="s">
        <v>464</v>
      </c>
      <c r="AB11" s="21">
        <v>4.4931442080378252</v>
      </c>
      <c r="AC11" s="17">
        <v>2010</v>
      </c>
      <c r="AD11" s="28">
        <v>7</v>
      </c>
      <c r="AE11" s="29" t="s">
        <v>464</v>
      </c>
    </row>
    <row r="12" spans="1:32" s="19" customFormat="1" ht="12.75" x14ac:dyDescent="0.2">
      <c r="B12" s="19" t="s">
        <v>465</v>
      </c>
      <c r="C12" s="61" t="s">
        <v>380</v>
      </c>
      <c r="D12" s="21">
        <v>2.2000000000000002</v>
      </c>
      <c r="E12" s="22">
        <v>1990</v>
      </c>
      <c r="F12" s="21">
        <v>1.7</v>
      </c>
      <c r="G12" s="22">
        <v>1995</v>
      </c>
      <c r="H12" s="21">
        <v>1.5329999999999999</v>
      </c>
      <c r="I12" s="22">
        <v>2000</v>
      </c>
      <c r="J12" s="21">
        <v>1.9160000000000001</v>
      </c>
      <c r="K12" s="22">
        <v>2005</v>
      </c>
      <c r="L12" s="23" t="s">
        <v>451</v>
      </c>
      <c r="M12" s="22" t="s">
        <v>452</v>
      </c>
      <c r="N12" s="21">
        <v>2.198</v>
      </c>
      <c r="O12" s="22">
        <v>2009</v>
      </c>
      <c r="P12" s="21">
        <v>2.3318402203856747</v>
      </c>
      <c r="Q12" s="22">
        <v>2010</v>
      </c>
      <c r="R12" s="23" t="s">
        <v>451</v>
      </c>
      <c r="S12" s="22" t="s">
        <v>452</v>
      </c>
      <c r="T12" s="24">
        <v>2.3318402203856747</v>
      </c>
      <c r="U12" s="25">
        <v>2010</v>
      </c>
      <c r="V12" s="21"/>
      <c r="W12" s="21">
        <v>1.5209999999999999</v>
      </c>
      <c r="X12" s="22">
        <v>2010</v>
      </c>
      <c r="Y12" s="26">
        <v>4</v>
      </c>
      <c r="Z12" s="27" t="s">
        <v>453</v>
      </c>
      <c r="AB12" s="21">
        <v>0.81084022038567494</v>
      </c>
      <c r="AC12" s="17">
        <v>2010</v>
      </c>
      <c r="AD12" s="28">
        <v>6</v>
      </c>
      <c r="AE12" s="29" t="s">
        <v>466</v>
      </c>
    </row>
    <row r="13" spans="1:32" s="19" customFormat="1" ht="12.75" x14ac:dyDescent="0.2">
      <c r="B13" s="19" t="s">
        <v>467</v>
      </c>
      <c r="C13" s="61" t="s">
        <v>384</v>
      </c>
      <c r="D13" s="23" t="s">
        <v>451</v>
      </c>
      <c r="E13" s="22" t="s">
        <v>452</v>
      </c>
      <c r="F13" s="23" t="s">
        <v>451</v>
      </c>
      <c r="G13" s="22" t="s">
        <v>452</v>
      </c>
      <c r="H13" s="21">
        <v>0.83390381282495674</v>
      </c>
      <c r="I13" s="22">
        <v>2000</v>
      </c>
      <c r="J13" s="21">
        <v>0.73889688041594448</v>
      </c>
      <c r="K13" s="22">
        <v>2005</v>
      </c>
      <c r="L13" s="21">
        <v>0.78299999999999992</v>
      </c>
      <c r="M13" s="22">
        <v>2008</v>
      </c>
      <c r="N13" s="21">
        <v>0.81299999999999994</v>
      </c>
      <c r="O13" s="22">
        <v>2009</v>
      </c>
      <c r="P13" s="21">
        <v>2.4466444887160494</v>
      </c>
      <c r="Q13" s="22">
        <v>2011</v>
      </c>
      <c r="R13" s="23">
        <v>2.5533260088074865</v>
      </c>
      <c r="S13" s="22">
        <v>2012</v>
      </c>
      <c r="T13" s="24">
        <v>2.5533260088074865</v>
      </c>
      <c r="U13" s="25">
        <v>2012</v>
      </c>
      <c r="V13" s="21"/>
      <c r="W13" s="21">
        <v>1.9337415387282046</v>
      </c>
      <c r="X13" s="22">
        <v>2012</v>
      </c>
      <c r="Y13" s="26">
        <v>1</v>
      </c>
      <c r="Z13" s="27" t="s">
        <v>464</v>
      </c>
      <c r="AB13" s="21">
        <v>0.61958447007928186</v>
      </c>
      <c r="AC13" s="17">
        <v>2012</v>
      </c>
      <c r="AD13" s="28">
        <v>27</v>
      </c>
      <c r="AE13" s="29" t="s">
        <v>468</v>
      </c>
    </row>
    <row r="14" spans="1:32" s="19" customFormat="1" ht="12.75" x14ac:dyDescent="0.2">
      <c r="B14" s="19" t="s">
        <v>469</v>
      </c>
      <c r="C14" s="61" t="s">
        <v>404</v>
      </c>
      <c r="D14" s="23" t="s">
        <v>451</v>
      </c>
      <c r="E14" s="22" t="s">
        <v>452</v>
      </c>
      <c r="F14" s="23" t="s">
        <v>451</v>
      </c>
      <c r="G14" s="22" t="s">
        <v>452</v>
      </c>
      <c r="H14" s="21">
        <v>3.0669999999999997</v>
      </c>
      <c r="I14" s="22">
        <v>2000</v>
      </c>
      <c r="J14" s="21">
        <v>2.044</v>
      </c>
      <c r="K14" s="22">
        <v>2005</v>
      </c>
      <c r="L14" s="21">
        <v>1.1759999999999999</v>
      </c>
      <c r="M14" s="22">
        <v>2007</v>
      </c>
      <c r="N14" s="21">
        <v>1.1659999999999999</v>
      </c>
      <c r="O14" s="22">
        <v>2009</v>
      </c>
      <c r="P14" s="21">
        <v>1.306</v>
      </c>
      <c r="Q14" s="22">
        <v>2010</v>
      </c>
      <c r="R14" s="23" t="s">
        <v>451</v>
      </c>
      <c r="S14" s="22" t="s">
        <v>452</v>
      </c>
      <c r="T14" s="24">
        <v>1.306</v>
      </c>
      <c r="U14" s="25">
        <v>2010</v>
      </c>
      <c r="V14" s="21"/>
      <c r="W14" s="21">
        <v>1.006</v>
      </c>
      <c r="X14" s="22">
        <v>2010</v>
      </c>
      <c r="Y14" s="26">
        <v>4</v>
      </c>
      <c r="Z14" s="27" t="s">
        <v>453</v>
      </c>
      <c r="AB14" s="21">
        <v>0.3</v>
      </c>
      <c r="AC14" s="17">
        <v>2010</v>
      </c>
      <c r="AD14" s="28">
        <v>6</v>
      </c>
      <c r="AE14" s="29" t="s">
        <v>470</v>
      </c>
    </row>
    <row r="15" spans="1:32" s="19" customFormat="1" ht="12.75" x14ac:dyDescent="0.2">
      <c r="B15" s="19" t="s">
        <v>471</v>
      </c>
      <c r="C15" s="61" t="s">
        <v>396</v>
      </c>
      <c r="D15" s="21">
        <v>2.2000000000000002</v>
      </c>
      <c r="E15" s="22">
        <v>1990</v>
      </c>
      <c r="F15" s="21">
        <v>2.8759999999999999</v>
      </c>
      <c r="G15" s="22">
        <v>1995</v>
      </c>
      <c r="H15" s="21">
        <v>2.073</v>
      </c>
      <c r="I15" s="22">
        <v>2000</v>
      </c>
      <c r="J15" s="21">
        <v>2.133</v>
      </c>
      <c r="K15" s="22">
        <v>2005</v>
      </c>
      <c r="L15" s="21">
        <v>2.5460000000000003</v>
      </c>
      <c r="M15" s="22">
        <v>2007</v>
      </c>
      <c r="N15" s="21">
        <v>2.2410000000000001</v>
      </c>
      <c r="O15" s="22">
        <v>2009</v>
      </c>
      <c r="P15" s="21">
        <v>2.7869999999999999</v>
      </c>
      <c r="Q15" s="22">
        <v>2010</v>
      </c>
      <c r="R15" s="23" t="s">
        <v>451</v>
      </c>
      <c r="S15" s="22" t="s">
        <v>452</v>
      </c>
      <c r="T15" s="24">
        <v>2.7869999999999999</v>
      </c>
      <c r="U15" s="25">
        <v>2010</v>
      </c>
      <c r="V15" s="21"/>
      <c r="W15" s="21">
        <v>1.387</v>
      </c>
      <c r="X15" s="22">
        <v>2010</v>
      </c>
      <c r="Y15" s="26">
        <v>4</v>
      </c>
      <c r="Z15" s="27" t="s">
        <v>453</v>
      </c>
      <c r="AB15" s="21">
        <v>1.4</v>
      </c>
      <c r="AC15" s="17">
        <v>2010</v>
      </c>
      <c r="AD15" s="28">
        <v>6</v>
      </c>
      <c r="AE15" s="29" t="s">
        <v>466</v>
      </c>
    </row>
    <row r="16" spans="1:32" s="19" customFormat="1" ht="12.75" x14ac:dyDescent="0.2">
      <c r="B16" s="19" t="s">
        <v>472</v>
      </c>
      <c r="C16" s="61" t="s">
        <v>1070</v>
      </c>
      <c r="D16" s="23" t="s">
        <v>451</v>
      </c>
      <c r="E16" s="22" t="s">
        <v>452</v>
      </c>
      <c r="F16" s="23" t="s">
        <v>451</v>
      </c>
      <c r="G16" s="22" t="s">
        <v>452</v>
      </c>
      <c r="H16" s="21">
        <v>0.27391054313099039</v>
      </c>
      <c r="I16" s="22">
        <v>2000</v>
      </c>
      <c r="J16" s="21">
        <v>1.732</v>
      </c>
      <c r="K16" s="22">
        <v>2005</v>
      </c>
      <c r="L16" s="21">
        <v>2.7335718849840256</v>
      </c>
      <c r="M16" s="22">
        <v>2007</v>
      </c>
      <c r="N16" s="21">
        <v>5.3288051118210866</v>
      </c>
      <c r="O16" s="22">
        <v>2009</v>
      </c>
      <c r="P16" s="21">
        <v>3.705914269499067</v>
      </c>
      <c r="Q16" s="22">
        <v>2011</v>
      </c>
      <c r="R16" s="23">
        <v>3.4836285501004305</v>
      </c>
      <c r="S16" s="22">
        <v>2012</v>
      </c>
      <c r="T16" s="24">
        <v>3.4836285501004305</v>
      </c>
      <c r="U16" s="25">
        <v>2012</v>
      </c>
      <c r="V16" s="21"/>
      <c r="W16" s="21">
        <v>2.7566353940138217</v>
      </c>
      <c r="X16" s="22">
        <v>2012</v>
      </c>
      <c r="Y16" s="26">
        <v>4</v>
      </c>
      <c r="Z16" s="27" t="s">
        <v>453</v>
      </c>
      <c r="AB16" s="21">
        <v>0.72699315608660886</v>
      </c>
      <c r="AC16" s="17">
        <v>2012</v>
      </c>
      <c r="AD16" s="28">
        <v>27</v>
      </c>
      <c r="AE16" s="29" t="s">
        <v>468</v>
      </c>
    </row>
    <row r="17" spans="2:31" s="19" customFormat="1" ht="12.75" x14ac:dyDescent="0.2">
      <c r="B17" s="19" t="s">
        <v>473</v>
      </c>
      <c r="C17" s="61" t="s">
        <v>418</v>
      </c>
      <c r="D17" s="21">
        <v>1.6</v>
      </c>
      <c r="E17" s="22">
        <v>1990</v>
      </c>
      <c r="F17" s="21">
        <v>1.7</v>
      </c>
      <c r="G17" s="22">
        <v>1995</v>
      </c>
      <c r="H17" s="21">
        <v>1.7290000000000001</v>
      </c>
      <c r="I17" s="22">
        <v>2000</v>
      </c>
      <c r="J17" s="21">
        <v>1.7530000000000001</v>
      </c>
      <c r="K17" s="22">
        <v>2005</v>
      </c>
      <c r="L17" s="23" t="s">
        <v>451</v>
      </c>
      <c r="M17" s="22" t="s">
        <v>452</v>
      </c>
      <c r="N17" s="21">
        <v>2.0549999999999997</v>
      </c>
      <c r="O17" s="22">
        <v>2009</v>
      </c>
      <c r="P17" s="21">
        <v>1.9482116402116401</v>
      </c>
      <c r="Q17" s="22">
        <v>2011</v>
      </c>
      <c r="R17" s="23" t="s">
        <v>451</v>
      </c>
      <c r="S17" s="22" t="s">
        <v>452</v>
      </c>
      <c r="T17" s="24">
        <v>1.9482116402116401</v>
      </c>
      <c r="U17" s="25">
        <v>2011</v>
      </c>
      <c r="V17" s="21"/>
      <c r="W17" s="21">
        <v>0.873</v>
      </c>
      <c r="X17" s="22">
        <v>2011</v>
      </c>
      <c r="Y17" s="26">
        <v>1</v>
      </c>
      <c r="Z17" s="27" t="s">
        <v>464</v>
      </c>
      <c r="AB17" s="21">
        <v>1.0752116402116401</v>
      </c>
      <c r="AC17" s="17">
        <v>2011</v>
      </c>
      <c r="AD17" s="28">
        <v>26</v>
      </c>
      <c r="AE17" s="29" t="s">
        <v>474</v>
      </c>
    </row>
    <row r="18" spans="2:31" s="19" customFormat="1" ht="12.75" x14ac:dyDescent="0.2">
      <c r="B18" s="19" t="s">
        <v>475</v>
      </c>
      <c r="C18" s="61" t="s">
        <v>408</v>
      </c>
      <c r="D18" s="23" t="s">
        <v>451</v>
      </c>
      <c r="E18" s="22" t="s">
        <v>452</v>
      </c>
      <c r="F18" s="23" t="s">
        <v>451</v>
      </c>
      <c r="G18" s="22" t="s">
        <v>452</v>
      </c>
      <c r="H18" s="23" t="s">
        <v>451</v>
      </c>
      <c r="I18" s="22" t="s">
        <v>452</v>
      </c>
      <c r="J18" s="23" t="s">
        <v>451</v>
      </c>
      <c r="K18" s="22" t="s">
        <v>452</v>
      </c>
      <c r="L18" s="21">
        <v>7.29</v>
      </c>
      <c r="M18" s="22">
        <v>2007</v>
      </c>
      <c r="N18" s="23" t="s">
        <v>451</v>
      </c>
      <c r="O18" s="22" t="s">
        <v>452</v>
      </c>
      <c r="P18" s="23" t="s">
        <v>451</v>
      </c>
      <c r="Q18" s="22" t="s">
        <v>452</v>
      </c>
      <c r="R18" s="23" t="s">
        <v>451</v>
      </c>
      <c r="S18" s="22" t="s">
        <v>452</v>
      </c>
      <c r="T18" s="24">
        <v>7.29</v>
      </c>
      <c r="U18" s="25">
        <v>2007</v>
      </c>
      <c r="V18" s="21"/>
      <c r="W18" s="21">
        <v>5.34</v>
      </c>
      <c r="X18" s="22">
        <v>2007</v>
      </c>
      <c r="Y18" s="26">
        <v>4</v>
      </c>
      <c r="Z18" s="27" t="s">
        <v>453</v>
      </c>
      <c r="AB18" s="21">
        <v>1.9500000000000002</v>
      </c>
      <c r="AC18" s="17">
        <v>2007</v>
      </c>
      <c r="AD18" s="28">
        <v>8</v>
      </c>
      <c r="AE18" s="29" t="s">
        <v>458</v>
      </c>
    </row>
    <row r="19" spans="2:31" s="19" customFormat="1" ht="12.75" x14ac:dyDescent="0.2">
      <c r="B19" s="19" t="s">
        <v>476</v>
      </c>
      <c r="C19" s="61" t="s">
        <v>346</v>
      </c>
      <c r="D19" s="21">
        <v>4.3659999999999997</v>
      </c>
      <c r="E19" s="22">
        <v>1990</v>
      </c>
      <c r="F19" s="21">
        <v>5.3040000000000003</v>
      </c>
      <c r="G19" s="22">
        <v>1995</v>
      </c>
      <c r="H19" s="21">
        <v>8.5689999999999991</v>
      </c>
      <c r="I19" s="22">
        <v>2000</v>
      </c>
      <c r="J19" s="21">
        <v>8.8140000000000001</v>
      </c>
      <c r="K19" s="22">
        <v>2005</v>
      </c>
      <c r="L19" s="21">
        <v>12.907999999999999</v>
      </c>
      <c r="M19" s="22">
        <v>2007</v>
      </c>
      <c r="N19" s="21">
        <v>14.212999999999999</v>
      </c>
      <c r="O19" s="22">
        <v>2009</v>
      </c>
      <c r="P19" s="21">
        <v>13.206</v>
      </c>
      <c r="Q19" s="22">
        <v>2011</v>
      </c>
      <c r="R19" s="23" t="s">
        <v>451</v>
      </c>
      <c r="S19" s="22" t="s">
        <v>452</v>
      </c>
      <c r="T19" s="24">
        <v>13.206</v>
      </c>
      <c r="U19" s="25">
        <v>2011</v>
      </c>
      <c r="V19" s="21"/>
      <c r="W19" s="21">
        <v>1.4790000000000001</v>
      </c>
      <c r="X19" s="22">
        <v>2011</v>
      </c>
      <c r="Y19" s="26">
        <v>7</v>
      </c>
      <c r="Z19" s="27" t="s">
        <v>464</v>
      </c>
      <c r="AB19" s="21">
        <v>11.727</v>
      </c>
      <c r="AC19" s="17">
        <v>2011</v>
      </c>
      <c r="AD19" s="28">
        <v>7</v>
      </c>
      <c r="AE19" s="29" t="s">
        <v>464</v>
      </c>
    </row>
    <row r="20" spans="2:31" s="19" customFormat="1" ht="12.75" x14ac:dyDescent="0.2">
      <c r="B20" s="19" t="s">
        <v>477</v>
      </c>
      <c r="C20" s="61" t="s">
        <v>376</v>
      </c>
      <c r="D20" s="23" t="s">
        <v>451</v>
      </c>
      <c r="E20" s="22" t="s">
        <v>452</v>
      </c>
      <c r="F20" s="21" t="s">
        <v>478</v>
      </c>
      <c r="G20" s="22" t="s">
        <v>478</v>
      </c>
      <c r="H20" s="21" t="s">
        <v>478</v>
      </c>
      <c r="I20" s="22" t="s">
        <v>478</v>
      </c>
      <c r="J20" s="21" t="s">
        <v>478</v>
      </c>
      <c r="K20" s="22" t="s">
        <v>478</v>
      </c>
      <c r="L20" s="21">
        <v>1.3800000000000001</v>
      </c>
      <c r="M20" s="22">
        <v>2007</v>
      </c>
      <c r="N20" s="21">
        <v>3.8979999999999997</v>
      </c>
      <c r="O20" s="22">
        <v>2009</v>
      </c>
      <c r="P20" s="21">
        <v>2.7797119389850398</v>
      </c>
      <c r="Q20" s="22">
        <v>2010</v>
      </c>
      <c r="R20" s="23" t="s">
        <v>451</v>
      </c>
      <c r="S20" s="22" t="s">
        <v>452</v>
      </c>
      <c r="T20" s="24">
        <v>2.7797119389850398</v>
      </c>
      <c r="U20" s="25">
        <v>2010</v>
      </c>
      <c r="V20" s="21"/>
      <c r="W20" s="21">
        <v>2.431</v>
      </c>
      <c r="X20" s="22">
        <v>2010</v>
      </c>
      <c r="Y20" s="26">
        <v>4</v>
      </c>
      <c r="Z20" s="27" t="s">
        <v>453</v>
      </c>
      <c r="AB20" s="21">
        <v>0.3487119389850396</v>
      </c>
      <c r="AC20" s="17">
        <v>2010</v>
      </c>
      <c r="AD20" s="28">
        <v>1</v>
      </c>
      <c r="AE20" s="29" t="s">
        <v>464</v>
      </c>
    </row>
    <row r="21" spans="2:31" s="19" customFormat="1" ht="12.75" x14ac:dyDescent="0.2">
      <c r="B21" s="19" t="s">
        <v>479</v>
      </c>
      <c r="C21" s="61" t="s">
        <v>372</v>
      </c>
      <c r="D21" s="23" t="s">
        <v>451</v>
      </c>
      <c r="E21" s="22" t="s">
        <v>452</v>
      </c>
      <c r="F21" s="21" t="s">
        <v>478</v>
      </c>
      <c r="G21" s="22" t="s">
        <v>478</v>
      </c>
      <c r="H21" s="21">
        <v>2.161</v>
      </c>
      <c r="I21" s="22">
        <v>2000</v>
      </c>
      <c r="J21" s="21">
        <v>1.3780000000000001</v>
      </c>
      <c r="K21" s="22">
        <v>2005</v>
      </c>
      <c r="L21" s="21">
        <v>1.7290000000000001</v>
      </c>
      <c r="M21" s="22">
        <v>2007</v>
      </c>
      <c r="N21" s="21">
        <v>1.6760000000000002</v>
      </c>
      <c r="O21" s="22">
        <v>2009</v>
      </c>
      <c r="P21" s="21">
        <v>1.6360000000000001</v>
      </c>
      <c r="Q21" s="22">
        <v>2011</v>
      </c>
      <c r="R21" s="23" t="s">
        <v>451</v>
      </c>
      <c r="S21" s="22" t="s">
        <v>452</v>
      </c>
      <c r="T21" s="24">
        <v>1.6360000000000001</v>
      </c>
      <c r="U21" s="25">
        <v>2011</v>
      </c>
      <c r="V21" s="21"/>
      <c r="W21" s="21">
        <v>1.246</v>
      </c>
      <c r="X21" s="22">
        <v>2011</v>
      </c>
      <c r="Y21" s="26">
        <v>4</v>
      </c>
      <c r="Z21" s="27" t="s">
        <v>453</v>
      </c>
      <c r="AB21" s="21">
        <v>0.39</v>
      </c>
      <c r="AC21" s="17">
        <v>2011</v>
      </c>
      <c r="AD21" s="28">
        <v>6</v>
      </c>
      <c r="AE21" s="29" t="s">
        <v>470</v>
      </c>
    </row>
    <row r="22" spans="2:31" s="19" customFormat="1" ht="12.75" x14ac:dyDescent="0.2">
      <c r="B22" s="19" t="s">
        <v>480</v>
      </c>
      <c r="C22" s="61" t="s">
        <v>382</v>
      </c>
      <c r="D22" s="21">
        <v>1.4950000000000001</v>
      </c>
      <c r="E22" s="22">
        <v>1990</v>
      </c>
      <c r="F22" s="21">
        <v>2.0449999999999999</v>
      </c>
      <c r="G22" s="22">
        <v>1995</v>
      </c>
      <c r="H22" s="21">
        <v>6.0229999999999997</v>
      </c>
      <c r="I22" s="22">
        <v>2001</v>
      </c>
      <c r="J22" s="21">
        <v>4.55</v>
      </c>
      <c r="K22" s="22">
        <v>2005</v>
      </c>
      <c r="L22" s="21">
        <v>2.794</v>
      </c>
      <c r="M22" s="22">
        <v>2007</v>
      </c>
      <c r="N22" s="21">
        <v>2.944</v>
      </c>
      <c r="O22" s="22">
        <v>2009</v>
      </c>
      <c r="P22" s="21">
        <v>3.1721786015164279</v>
      </c>
      <c r="Q22" s="22">
        <v>2010</v>
      </c>
      <c r="R22" s="23" t="s">
        <v>451</v>
      </c>
      <c r="S22" s="22" t="s">
        <v>452</v>
      </c>
      <c r="T22" s="24">
        <v>3.1721786015164279</v>
      </c>
      <c r="U22" s="25">
        <v>2010</v>
      </c>
      <c r="V22" s="21"/>
      <c r="W22" s="21">
        <v>2.5579999999999998</v>
      </c>
      <c r="X22" s="22">
        <v>2010</v>
      </c>
      <c r="Y22" s="26">
        <v>4</v>
      </c>
      <c r="Z22" s="27" t="s">
        <v>453</v>
      </c>
      <c r="AB22" s="21">
        <v>0.614178601516428</v>
      </c>
      <c r="AC22" s="17">
        <v>2010</v>
      </c>
      <c r="AD22" s="28">
        <v>9</v>
      </c>
      <c r="AE22" s="29" t="s">
        <v>464</v>
      </c>
    </row>
    <row r="23" spans="2:31" s="19" customFormat="1" ht="12.75" x14ac:dyDescent="0.2">
      <c r="B23" s="19" t="s">
        <v>481</v>
      </c>
      <c r="C23" s="61" t="s">
        <v>420</v>
      </c>
      <c r="D23" s="21">
        <v>3.1</v>
      </c>
      <c r="E23" s="22">
        <v>1990</v>
      </c>
      <c r="F23" s="21">
        <v>3.2</v>
      </c>
      <c r="G23" s="22">
        <v>1995</v>
      </c>
      <c r="H23" s="21">
        <v>2.5350000000000001</v>
      </c>
      <c r="I23" s="22">
        <v>2000</v>
      </c>
      <c r="J23" s="21">
        <v>2.9590000000000001</v>
      </c>
      <c r="K23" s="22">
        <v>2003</v>
      </c>
      <c r="L23" s="21">
        <v>2.3813993493289956</v>
      </c>
      <c r="M23" s="22">
        <v>2007</v>
      </c>
      <c r="N23" s="21">
        <v>2.9469666531110206</v>
      </c>
      <c r="O23" s="22">
        <v>2009</v>
      </c>
      <c r="P23" s="21">
        <v>2.9842700284668564</v>
      </c>
      <c r="Q23" s="22">
        <v>2010</v>
      </c>
      <c r="R23" s="23" t="s">
        <v>451</v>
      </c>
      <c r="S23" s="22" t="s">
        <v>452</v>
      </c>
      <c r="T23" s="24">
        <v>2.9842700284668564</v>
      </c>
      <c r="U23" s="25">
        <v>2010</v>
      </c>
      <c r="V23" s="21"/>
      <c r="W23" s="21">
        <v>2.48</v>
      </c>
      <c r="X23" s="22">
        <v>2010</v>
      </c>
      <c r="Y23" s="26">
        <v>4</v>
      </c>
      <c r="Z23" s="27" t="s">
        <v>453</v>
      </c>
      <c r="AB23" s="21">
        <v>0.50427002846685642</v>
      </c>
      <c r="AC23" s="17">
        <v>2010</v>
      </c>
      <c r="AD23" s="28">
        <v>6</v>
      </c>
      <c r="AE23" s="29" t="s">
        <v>454</v>
      </c>
    </row>
    <row r="24" spans="2:31" s="19" customFormat="1" ht="12.75" x14ac:dyDescent="0.2">
      <c r="B24" s="19" t="s">
        <v>482</v>
      </c>
      <c r="C24" s="61" t="s">
        <v>422</v>
      </c>
      <c r="D24" s="21">
        <v>2.2000000000000002</v>
      </c>
      <c r="E24" s="22">
        <v>1990</v>
      </c>
      <c r="F24" s="21">
        <v>3.6160000000000001</v>
      </c>
      <c r="G24" s="22">
        <v>1995</v>
      </c>
      <c r="H24" s="21">
        <v>3.1079999999999997</v>
      </c>
      <c r="I24" s="22">
        <v>2000</v>
      </c>
      <c r="J24" s="21">
        <v>6.5570000000000004</v>
      </c>
      <c r="K24" s="22">
        <v>2005</v>
      </c>
      <c r="L24" s="21">
        <v>5.85</v>
      </c>
      <c r="M24" s="22">
        <v>2007</v>
      </c>
      <c r="N24" s="21">
        <v>5.01</v>
      </c>
      <c r="O24" s="22">
        <v>2009</v>
      </c>
      <c r="P24" s="21">
        <v>5.3915444839857649</v>
      </c>
      <c r="Q24" s="22">
        <v>2010</v>
      </c>
      <c r="R24" s="23" t="s">
        <v>451</v>
      </c>
      <c r="S24" s="22" t="s">
        <v>452</v>
      </c>
      <c r="T24" s="24">
        <v>5.3915444839857649</v>
      </c>
      <c r="U24" s="25">
        <v>2010</v>
      </c>
      <c r="V24" s="21"/>
      <c r="W24" s="21">
        <v>3.024</v>
      </c>
      <c r="X24" s="22">
        <v>2010</v>
      </c>
      <c r="Y24" s="26">
        <v>4</v>
      </c>
      <c r="Z24" s="27" t="s">
        <v>453</v>
      </c>
      <c r="AB24" s="21">
        <v>2.3675444839857653</v>
      </c>
      <c r="AC24" s="17">
        <v>2010</v>
      </c>
      <c r="AD24" s="28">
        <v>6</v>
      </c>
      <c r="AE24" s="29" t="s">
        <v>470</v>
      </c>
    </row>
    <row r="25" spans="2:31" s="19" customFormat="1" ht="12.75" x14ac:dyDescent="0.2">
      <c r="B25" s="19" t="s">
        <v>483</v>
      </c>
      <c r="C25" s="61" t="s">
        <v>400</v>
      </c>
      <c r="D25" s="21">
        <v>0.8</v>
      </c>
      <c r="E25" s="22">
        <v>1990</v>
      </c>
      <c r="F25" s="21">
        <v>0.8</v>
      </c>
      <c r="G25" s="22">
        <v>1995</v>
      </c>
      <c r="H25" s="21">
        <v>1.2549999999999999</v>
      </c>
      <c r="I25" s="22">
        <v>2000</v>
      </c>
      <c r="J25" s="21">
        <v>1.0489999999999999</v>
      </c>
      <c r="K25" s="22">
        <v>2005</v>
      </c>
      <c r="L25" s="21">
        <v>1.4330000000000001</v>
      </c>
      <c r="M25" s="22">
        <v>2007</v>
      </c>
      <c r="N25" s="21">
        <v>2.1470000000000002</v>
      </c>
      <c r="O25" s="22">
        <v>2009</v>
      </c>
      <c r="P25" s="21">
        <v>2.4726754436176304</v>
      </c>
      <c r="Q25" s="22">
        <v>2010</v>
      </c>
      <c r="R25" s="23" t="s">
        <v>451</v>
      </c>
      <c r="S25" s="22" t="s">
        <v>452</v>
      </c>
      <c r="T25" s="24">
        <v>2.4726754436176304</v>
      </c>
      <c r="U25" s="25">
        <v>2010</v>
      </c>
      <c r="V25" s="21"/>
      <c r="W25" s="21">
        <v>2.012</v>
      </c>
      <c r="X25" s="22">
        <v>2010</v>
      </c>
      <c r="Y25" s="26">
        <v>4</v>
      </c>
      <c r="Z25" s="27" t="s">
        <v>453</v>
      </c>
      <c r="AB25" s="21">
        <v>0.46067544361763024</v>
      </c>
      <c r="AC25" s="17">
        <v>2010</v>
      </c>
      <c r="AD25" s="28">
        <v>6</v>
      </c>
      <c r="AE25" s="29" t="s">
        <v>454</v>
      </c>
    </row>
    <row r="26" spans="2:31" s="19" customFormat="1" ht="12.75" x14ac:dyDescent="0.2">
      <c r="B26" s="19" t="s">
        <v>484</v>
      </c>
      <c r="C26" s="61" t="s">
        <v>424</v>
      </c>
      <c r="D26" s="23" t="s">
        <v>451</v>
      </c>
      <c r="E26" s="22" t="s">
        <v>452</v>
      </c>
      <c r="F26" s="23" t="s">
        <v>451</v>
      </c>
      <c r="G26" s="22" t="s">
        <v>452</v>
      </c>
      <c r="H26" s="21">
        <v>2.516</v>
      </c>
      <c r="I26" s="22">
        <v>2000</v>
      </c>
      <c r="J26" s="23" t="s">
        <v>451</v>
      </c>
      <c r="K26" s="22" t="s">
        <v>452</v>
      </c>
      <c r="L26" s="21">
        <v>3.8730000000000002</v>
      </c>
      <c r="M26" s="22">
        <v>2007</v>
      </c>
      <c r="N26" s="21">
        <v>4.6260000000000003</v>
      </c>
      <c r="O26" s="22">
        <v>2009</v>
      </c>
      <c r="P26" s="21">
        <v>5.4369999999999994</v>
      </c>
      <c r="Q26" s="22">
        <v>2010</v>
      </c>
      <c r="R26" s="23" t="s">
        <v>451</v>
      </c>
      <c r="S26" s="22" t="s">
        <v>452</v>
      </c>
      <c r="T26" s="24">
        <v>5.4369999999999994</v>
      </c>
      <c r="U26" s="25">
        <v>2010</v>
      </c>
      <c r="V26" s="21"/>
      <c r="W26" s="21">
        <v>2.3119999999999998</v>
      </c>
      <c r="X26" s="22">
        <v>2010</v>
      </c>
      <c r="Y26" s="26">
        <v>4</v>
      </c>
      <c r="Z26" s="27" t="s">
        <v>453</v>
      </c>
      <c r="AB26" s="21">
        <v>3.125</v>
      </c>
      <c r="AC26" s="17">
        <v>2010</v>
      </c>
      <c r="AD26" s="28">
        <v>6</v>
      </c>
      <c r="AE26" s="29" t="s">
        <v>454</v>
      </c>
    </row>
    <row r="27" spans="2:31" s="19" customFormat="1" ht="12.75" x14ac:dyDescent="0.2">
      <c r="B27" s="19" t="s">
        <v>485</v>
      </c>
      <c r="C27" s="61" t="s">
        <v>354</v>
      </c>
      <c r="D27" s="21">
        <v>1.4729999999999999</v>
      </c>
      <c r="E27" s="22">
        <v>1990</v>
      </c>
      <c r="F27" s="21">
        <v>1.538</v>
      </c>
      <c r="G27" s="22">
        <v>1995</v>
      </c>
      <c r="H27" s="21">
        <v>1.5049999999999999</v>
      </c>
      <c r="I27" s="22">
        <v>2000</v>
      </c>
      <c r="J27" s="21">
        <v>2.3479999999999999</v>
      </c>
      <c r="K27" s="22">
        <v>2005</v>
      </c>
      <c r="L27" s="21">
        <v>3.05</v>
      </c>
      <c r="M27" s="22">
        <v>2007</v>
      </c>
      <c r="N27" s="21">
        <v>3.3109999999999999</v>
      </c>
      <c r="O27" s="22">
        <v>2009</v>
      </c>
      <c r="P27" s="21">
        <v>2.6069999999999998</v>
      </c>
      <c r="Q27" s="22">
        <v>2011</v>
      </c>
      <c r="R27" s="23">
        <v>3.2600544527896993</v>
      </c>
      <c r="S27" s="22">
        <v>2013</v>
      </c>
      <c r="T27" s="24">
        <v>3.2600544527896993</v>
      </c>
      <c r="U27" s="25">
        <v>2013</v>
      </c>
      <c r="V27" s="21"/>
      <c r="W27" s="21">
        <v>2.3328594420600859</v>
      </c>
      <c r="X27" s="22">
        <v>2013</v>
      </c>
      <c r="Y27" s="26">
        <v>10</v>
      </c>
      <c r="Z27" s="27" t="s">
        <v>464</v>
      </c>
      <c r="AB27" s="21">
        <v>0.92719501072961363</v>
      </c>
      <c r="AC27" s="17">
        <v>2013</v>
      </c>
      <c r="AD27" s="28">
        <v>27</v>
      </c>
      <c r="AE27" s="29" t="s">
        <v>468</v>
      </c>
    </row>
    <row r="28" spans="2:31" s="19" customFormat="1" ht="12.75" x14ac:dyDescent="0.2">
      <c r="B28" s="19" t="s">
        <v>486</v>
      </c>
      <c r="C28" s="61" t="s">
        <v>358</v>
      </c>
      <c r="D28" s="21">
        <v>7.3</v>
      </c>
      <c r="E28" s="22">
        <v>1990</v>
      </c>
      <c r="F28" s="21">
        <v>4.9000000000000004</v>
      </c>
      <c r="G28" s="22">
        <v>1995</v>
      </c>
      <c r="H28" s="21">
        <v>5.4729999999999999</v>
      </c>
      <c r="I28" s="22">
        <v>2002</v>
      </c>
      <c r="J28" s="21">
        <v>4.391</v>
      </c>
      <c r="K28" s="22">
        <v>2006</v>
      </c>
      <c r="L28" s="21">
        <v>5.2079999999999993</v>
      </c>
      <c r="M28" s="22">
        <v>2007</v>
      </c>
      <c r="N28" s="21">
        <v>6.133</v>
      </c>
      <c r="O28" s="22">
        <v>2008</v>
      </c>
      <c r="P28" s="21">
        <v>8.1577857224233021</v>
      </c>
      <c r="Q28" s="22">
        <v>2010</v>
      </c>
      <c r="R28" s="23" t="s">
        <v>451</v>
      </c>
      <c r="S28" s="22" t="s">
        <v>452</v>
      </c>
      <c r="T28" s="24">
        <v>8.1577857224233021</v>
      </c>
      <c r="U28" s="25">
        <v>2010</v>
      </c>
      <c r="V28" s="21"/>
      <c r="W28" s="21">
        <v>7.9805496132960343</v>
      </c>
      <c r="X28" s="22">
        <v>2010</v>
      </c>
      <c r="Y28" s="26">
        <v>1</v>
      </c>
      <c r="Z28" s="27" t="s">
        <v>464</v>
      </c>
      <c r="AB28" s="21">
        <v>0.1772361091272675</v>
      </c>
      <c r="AC28" s="17">
        <v>2010</v>
      </c>
      <c r="AD28" s="28">
        <v>1</v>
      </c>
      <c r="AE28" s="29" t="s">
        <v>464</v>
      </c>
    </row>
    <row r="29" spans="2:31" s="19" customFormat="1" ht="12.75" x14ac:dyDescent="0.2">
      <c r="B29" s="19" t="s">
        <v>487</v>
      </c>
      <c r="C29" s="61" t="s">
        <v>392</v>
      </c>
      <c r="D29" s="21">
        <v>8</v>
      </c>
      <c r="E29" s="22">
        <v>1990</v>
      </c>
      <c r="F29" s="21">
        <v>10</v>
      </c>
      <c r="G29" s="22">
        <v>1995</v>
      </c>
      <c r="H29" s="21">
        <v>12.779</v>
      </c>
      <c r="I29" s="22">
        <v>2000</v>
      </c>
      <c r="J29" s="21">
        <v>11.47</v>
      </c>
      <c r="K29" s="22">
        <v>2005</v>
      </c>
      <c r="L29" s="23" t="s">
        <v>451</v>
      </c>
      <c r="M29" s="22" t="s">
        <v>452</v>
      </c>
      <c r="N29" s="23" t="s">
        <v>451</v>
      </c>
      <c r="O29" s="22" t="s">
        <v>452</v>
      </c>
      <c r="P29" s="23" t="s">
        <v>451</v>
      </c>
      <c r="Q29" s="22" t="s">
        <v>452</v>
      </c>
      <c r="R29" s="23" t="s">
        <v>451</v>
      </c>
      <c r="S29" s="22" t="s">
        <v>452</v>
      </c>
      <c r="T29" s="24">
        <v>11.471</v>
      </c>
      <c r="U29" s="25">
        <v>2005</v>
      </c>
      <c r="V29" s="21"/>
      <c r="W29" s="21">
        <v>1.601</v>
      </c>
      <c r="X29" s="22">
        <v>2005</v>
      </c>
      <c r="Y29" s="26">
        <v>4</v>
      </c>
      <c r="Z29" s="27" t="s">
        <v>453</v>
      </c>
      <c r="AB29" s="21">
        <v>9.8699999999999992</v>
      </c>
      <c r="AC29" s="17">
        <v>2005</v>
      </c>
      <c r="AD29" s="28">
        <v>7</v>
      </c>
      <c r="AE29" s="29" t="s">
        <v>464</v>
      </c>
    </row>
    <row r="30" spans="2:31" s="19" customFormat="1" ht="12.75" x14ac:dyDescent="0.2">
      <c r="B30" s="19" t="s">
        <v>488</v>
      </c>
      <c r="C30" s="61" t="s">
        <v>386</v>
      </c>
      <c r="D30" s="21">
        <v>1.3599999999999999</v>
      </c>
      <c r="E30" s="22">
        <v>1990</v>
      </c>
      <c r="F30" s="21">
        <v>1.47</v>
      </c>
      <c r="G30" s="22">
        <v>1995</v>
      </c>
      <c r="H30" s="21">
        <v>2.9790000000000001</v>
      </c>
      <c r="I30" s="22">
        <v>2001</v>
      </c>
      <c r="J30" s="21">
        <v>2.6240000000000001</v>
      </c>
      <c r="K30" s="22">
        <v>2005</v>
      </c>
      <c r="L30" s="21">
        <v>3.0120000000000005</v>
      </c>
      <c r="M30" s="22">
        <v>2007</v>
      </c>
      <c r="N30" s="21">
        <v>2.5330919117647062</v>
      </c>
      <c r="O30" s="22">
        <v>2008</v>
      </c>
      <c r="P30" s="21">
        <v>2.3926204512032081</v>
      </c>
      <c r="Q30" s="22">
        <v>2010</v>
      </c>
      <c r="R30" s="23" t="s">
        <v>451</v>
      </c>
      <c r="S30" s="22" t="s">
        <v>452</v>
      </c>
      <c r="T30" s="24">
        <v>2.3926204512032081</v>
      </c>
      <c r="U30" s="25">
        <v>2010</v>
      </c>
      <c r="V30" s="21"/>
      <c r="W30" s="21">
        <v>2.0779999999999998</v>
      </c>
      <c r="X30" s="22">
        <v>2010</v>
      </c>
      <c r="Y30" s="26">
        <v>1</v>
      </c>
      <c r="Z30" s="27" t="s">
        <v>464</v>
      </c>
      <c r="AB30" s="21">
        <v>0.31462045120320847</v>
      </c>
      <c r="AC30" s="17">
        <v>2010</v>
      </c>
      <c r="AD30" s="28">
        <v>7</v>
      </c>
      <c r="AE30" s="29" t="s">
        <v>464</v>
      </c>
    </row>
    <row r="31" spans="2:31" s="19" customFormat="1" ht="12.75" x14ac:dyDescent="0.2">
      <c r="B31" s="19" t="s">
        <v>489</v>
      </c>
      <c r="C31" s="61" t="s">
        <v>340</v>
      </c>
      <c r="D31" s="23" t="s">
        <v>451</v>
      </c>
      <c r="E31" s="22" t="s">
        <v>452</v>
      </c>
      <c r="F31" s="23" t="s">
        <v>451</v>
      </c>
      <c r="G31" s="22" t="s">
        <v>452</v>
      </c>
      <c r="H31" s="23" t="s">
        <v>451</v>
      </c>
      <c r="I31" s="22" t="s">
        <v>452</v>
      </c>
      <c r="J31" s="23" t="s">
        <v>451</v>
      </c>
      <c r="K31" s="22" t="s">
        <v>452</v>
      </c>
      <c r="L31" s="21">
        <v>5.91</v>
      </c>
      <c r="M31" s="22">
        <v>2007</v>
      </c>
      <c r="N31" s="23" t="s">
        <v>451</v>
      </c>
      <c r="O31" s="22" t="s">
        <v>452</v>
      </c>
      <c r="P31" s="23" t="s">
        <v>451</v>
      </c>
      <c r="Q31" s="22" t="s">
        <v>452</v>
      </c>
      <c r="R31" s="23" t="s">
        <v>451</v>
      </c>
      <c r="S31" s="22" t="s">
        <v>452</v>
      </c>
      <c r="T31" s="24">
        <v>5.907</v>
      </c>
      <c r="U31" s="25">
        <v>2007</v>
      </c>
      <c r="V31" s="21"/>
      <c r="W31" s="21">
        <v>4.5069999999999997</v>
      </c>
      <c r="X31" s="22">
        <v>2007</v>
      </c>
      <c r="Y31" s="26">
        <v>4</v>
      </c>
      <c r="Z31" s="27" t="s">
        <v>453</v>
      </c>
      <c r="AB31" s="21">
        <v>1.4</v>
      </c>
      <c r="AC31" s="17">
        <v>2007</v>
      </c>
      <c r="AD31" s="28">
        <v>11</v>
      </c>
      <c r="AE31" s="29" t="s">
        <v>490</v>
      </c>
    </row>
    <row r="32" spans="2:31" s="19" customFormat="1" ht="12.75" x14ac:dyDescent="0.2">
      <c r="B32" s="19" t="s">
        <v>491</v>
      </c>
      <c r="C32" s="61" t="s">
        <v>426</v>
      </c>
      <c r="D32" s="23" t="s">
        <v>451</v>
      </c>
      <c r="E32" s="22" t="s">
        <v>452</v>
      </c>
      <c r="F32" s="23" t="s">
        <v>451</v>
      </c>
      <c r="G32" s="22" t="s">
        <v>452</v>
      </c>
      <c r="H32" s="23" t="s">
        <v>451</v>
      </c>
      <c r="I32" s="22" t="s">
        <v>452</v>
      </c>
      <c r="J32" s="23" t="s">
        <v>451</v>
      </c>
      <c r="K32" s="22" t="s">
        <v>452</v>
      </c>
      <c r="L32" s="23" t="s">
        <v>451</v>
      </c>
      <c r="M32" s="22" t="s">
        <v>452</v>
      </c>
      <c r="N32" s="23" t="s">
        <v>451</v>
      </c>
      <c r="O32" s="22" t="s">
        <v>452</v>
      </c>
      <c r="P32" s="21">
        <v>4.8840000000000003</v>
      </c>
      <c r="Q32" s="22">
        <v>2010</v>
      </c>
      <c r="R32" s="23" t="s">
        <v>451</v>
      </c>
      <c r="S32" s="22" t="s">
        <v>452</v>
      </c>
      <c r="T32" s="24">
        <v>4.8840000000000003</v>
      </c>
      <c r="U32" s="25">
        <v>2010</v>
      </c>
      <c r="V32" s="21"/>
      <c r="W32" s="21">
        <v>2.8170000000000002</v>
      </c>
      <c r="X32" s="22">
        <v>2010</v>
      </c>
      <c r="Y32" s="26">
        <v>4</v>
      </c>
      <c r="Z32" s="27" t="s">
        <v>453</v>
      </c>
      <c r="AB32" s="21">
        <v>2.0670000000000002</v>
      </c>
      <c r="AC32" s="17">
        <v>2010</v>
      </c>
      <c r="AD32" s="28">
        <v>8</v>
      </c>
      <c r="AE32" s="29" t="s">
        <v>458</v>
      </c>
    </row>
    <row r="33" spans="1:31" s="19" customFormat="1" ht="12.75" x14ac:dyDescent="0.2">
      <c r="B33" s="19" t="s">
        <v>492</v>
      </c>
      <c r="C33" s="61" t="s">
        <v>406</v>
      </c>
      <c r="D33" s="21">
        <v>1</v>
      </c>
      <c r="E33" s="22">
        <v>1990</v>
      </c>
      <c r="F33" s="21">
        <v>3.617</v>
      </c>
      <c r="G33" s="22">
        <v>1995</v>
      </c>
      <c r="H33" s="21">
        <v>4.2709999999999999</v>
      </c>
      <c r="I33" s="22">
        <v>2000</v>
      </c>
      <c r="J33" s="21">
        <v>3.9619999999999997</v>
      </c>
      <c r="K33" s="22">
        <v>2005</v>
      </c>
      <c r="L33" s="21">
        <v>3.0594999999999999</v>
      </c>
      <c r="M33" s="22">
        <v>2007</v>
      </c>
      <c r="N33" s="21">
        <v>4.0744999999999996</v>
      </c>
      <c r="O33" s="22">
        <v>2009</v>
      </c>
      <c r="P33" s="21">
        <v>4.8683750000000003</v>
      </c>
      <c r="Q33" s="22">
        <v>2010</v>
      </c>
      <c r="R33" s="23" t="s">
        <v>451</v>
      </c>
      <c r="S33" s="22" t="s">
        <v>452</v>
      </c>
      <c r="T33" s="24">
        <v>4.8683750000000003</v>
      </c>
      <c r="U33" s="25">
        <v>2010</v>
      </c>
      <c r="V33" s="21"/>
      <c r="W33" s="21">
        <v>4.0289999999999999</v>
      </c>
      <c r="X33" s="22">
        <v>2010</v>
      </c>
      <c r="Y33" s="26">
        <v>4</v>
      </c>
      <c r="Z33" s="27" t="s">
        <v>453</v>
      </c>
      <c r="AB33" s="21">
        <v>0.83937500000000009</v>
      </c>
      <c r="AC33" s="17">
        <v>2010</v>
      </c>
      <c r="AD33" s="28">
        <v>6</v>
      </c>
      <c r="AE33" s="29" t="s">
        <v>454</v>
      </c>
    </row>
    <row r="34" spans="1:31" s="19" customFormat="1" ht="12.75" x14ac:dyDescent="0.2">
      <c r="B34" s="19" t="s">
        <v>493</v>
      </c>
      <c r="C34" s="61" t="s">
        <v>428</v>
      </c>
      <c r="D34" s="21">
        <v>4.9290000000000003</v>
      </c>
      <c r="E34" s="22">
        <v>1990</v>
      </c>
      <c r="F34" s="21">
        <v>5.7629999999999999</v>
      </c>
      <c r="G34" s="22">
        <v>1995</v>
      </c>
      <c r="H34" s="21">
        <v>6.8949999999999996</v>
      </c>
      <c r="I34" s="22">
        <v>2000</v>
      </c>
      <c r="J34" s="21">
        <v>7.7169999999999996</v>
      </c>
      <c r="K34" s="22">
        <v>2005</v>
      </c>
      <c r="L34" s="21">
        <v>7.1859999999999999</v>
      </c>
      <c r="M34" s="22">
        <v>2007</v>
      </c>
      <c r="N34" s="21">
        <v>8.4770000000000003</v>
      </c>
      <c r="O34" s="22">
        <v>2009</v>
      </c>
      <c r="P34" s="21">
        <v>9.1210000000000004</v>
      </c>
      <c r="Q34" s="22">
        <v>2011</v>
      </c>
      <c r="R34" s="23" t="s">
        <v>451</v>
      </c>
      <c r="S34" s="22" t="s">
        <v>452</v>
      </c>
      <c r="T34" s="24">
        <v>9.1210000000000004</v>
      </c>
      <c r="U34" s="25">
        <v>2011</v>
      </c>
      <c r="V34" s="21"/>
      <c r="W34" s="21">
        <v>2.3919999999999999</v>
      </c>
      <c r="X34" s="22">
        <v>2011</v>
      </c>
      <c r="Y34" s="26">
        <v>7</v>
      </c>
      <c r="Z34" s="27" t="s">
        <v>464</v>
      </c>
      <c r="AB34" s="21">
        <v>6.7290000000000001</v>
      </c>
      <c r="AC34" s="17">
        <v>2011</v>
      </c>
      <c r="AD34" s="28">
        <v>7</v>
      </c>
      <c r="AE34" s="29" t="s">
        <v>464</v>
      </c>
    </row>
    <row r="35" spans="1:31" s="19" customFormat="1" ht="12.75" x14ac:dyDescent="0.2">
      <c r="B35" s="19" t="s">
        <v>494</v>
      </c>
      <c r="C35" s="61" t="s">
        <v>338</v>
      </c>
      <c r="D35" s="21">
        <v>2.4</v>
      </c>
      <c r="E35" s="22">
        <v>1990</v>
      </c>
      <c r="F35" s="21">
        <v>3.5359999999999996</v>
      </c>
      <c r="G35" s="22">
        <v>1995</v>
      </c>
      <c r="H35" s="21">
        <v>3.915</v>
      </c>
      <c r="I35" s="22">
        <v>1999</v>
      </c>
      <c r="J35" s="21">
        <v>4.7849921671018274</v>
      </c>
      <c r="K35" s="22">
        <v>2005</v>
      </c>
      <c r="L35" s="21">
        <v>5.9775365853658533</v>
      </c>
      <c r="M35" s="22">
        <v>2007</v>
      </c>
      <c r="N35" s="21">
        <v>6.4486097560975608</v>
      </c>
      <c r="O35" s="22">
        <v>2009</v>
      </c>
      <c r="P35" s="21">
        <v>6.5737439024390243</v>
      </c>
      <c r="Q35" s="22">
        <v>2010</v>
      </c>
      <c r="R35" s="23" t="s">
        <v>451</v>
      </c>
      <c r="S35" s="22" t="s">
        <v>452</v>
      </c>
      <c r="T35" s="24">
        <v>6.5737439024390243</v>
      </c>
      <c r="U35" s="25">
        <v>2010</v>
      </c>
      <c r="V35" s="21"/>
      <c r="W35" s="21">
        <v>2.0659999999999998</v>
      </c>
      <c r="X35" s="22">
        <v>2010</v>
      </c>
      <c r="Y35" s="26">
        <v>4</v>
      </c>
      <c r="Z35" s="27" t="s">
        <v>453</v>
      </c>
      <c r="AB35" s="21">
        <v>4.5077439024390245</v>
      </c>
      <c r="AC35" s="17">
        <v>2010</v>
      </c>
      <c r="AD35" s="28">
        <v>6</v>
      </c>
      <c r="AE35" s="29" t="s">
        <v>454</v>
      </c>
    </row>
    <row r="36" spans="1:31" s="19" customFormat="1" ht="12.75" x14ac:dyDescent="0.2">
      <c r="B36" s="19" t="s">
        <v>495</v>
      </c>
      <c r="C36" s="61" t="s">
        <v>360</v>
      </c>
      <c r="D36" s="21">
        <v>3.5</v>
      </c>
      <c r="E36" s="22">
        <v>1990</v>
      </c>
      <c r="F36" s="21">
        <v>3.4970000000000003</v>
      </c>
      <c r="G36" s="22">
        <v>1995</v>
      </c>
      <c r="H36" s="21">
        <v>4.5120000000000005</v>
      </c>
      <c r="I36" s="22">
        <v>2000</v>
      </c>
      <c r="J36" s="21">
        <v>4.7060000000000004</v>
      </c>
      <c r="K36" s="22">
        <v>2005</v>
      </c>
      <c r="L36" s="21">
        <v>4.2869999999999999</v>
      </c>
      <c r="M36" s="22">
        <v>2007</v>
      </c>
      <c r="N36" s="21">
        <v>4.4881121833534374</v>
      </c>
      <c r="O36" s="22">
        <v>2009</v>
      </c>
      <c r="P36" s="21">
        <v>5.3170000000000002</v>
      </c>
      <c r="Q36" s="22">
        <v>2010</v>
      </c>
      <c r="R36" s="23" t="s">
        <v>451</v>
      </c>
      <c r="S36" s="22" t="s">
        <v>452</v>
      </c>
      <c r="T36" s="24">
        <v>5.3170000000000002</v>
      </c>
      <c r="U36" s="25">
        <v>2010</v>
      </c>
      <c r="V36" s="21"/>
      <c r="W36" s="21">
        <v>3.2930000000000001</v>
      </c>
      <c r="X36" s="22">
        <v>2010</v>
      </c>
      <c r="Y36" s="26">
        <v>6</v>
      </c>
      <c r="Z36" s="27" t="s">
        <v>453</v>
      </c>
      <c r="AB36" s="21">
        <v>2.024</v>
      </c>
      <c r="AC36" s="17">
        <v>2010</v>
      </c>
      <c r="AD36" s="28">
        <v>6</v>
      </c>
      <c r="AE36" s="29" t="s">
        <v>454</v>
      </c>
    </row>
    <row r="37" spans="1:31" s="19" customFormat="1" ht="12.75" x14ac:dyDescent="0.2">
      <c r="B37" s="19" t="s">
        <v>496</v>
      </c>
      <c r="C37" s="61" t="s">
        <v>390</v>
      </c>
      <c r="D37" s="21">
        <v>3.9</v>
      </c>
      <c r="E37" s="22">
        <v>1990</v>
      </c>
      <c r="F37" s="21">
        <v>3.9</v>
      </c>
      <c r="G37" s="22">
        <v>1995</v>
      </c>
      <c r="H37" s="21">
        <v>3.98</v>
      </c>
      <c r="I37" s="22">
        <v>2000</v>
      </c>
      <c r="J37" s="21">
        <v>4.2</v>
      </c>
      <c r="K37" s="22">
        <v>2005</v>
      </c>
      <c r="L37" s="21">
        <v>5.4</v>
      </c>
      <c r="M37" s="22">
        <v>2007</v>
      </c>
      <c r="N37" s="21">
        <v>6.2</v>
      </c>
      <c r="O37" s="22">
        <v>2009</v>
      </c>
      <c r="P37" s="21">
        <v>7.4</v>
      </c>
      <c r="Q37" s="22">
        <v>2011</v>
      </c>
      <c r="R37" s="23" t="s">
        <v>451</v>
      </c>
      <c r="S37" s="22" t="s">
        <v>452</v>
      </c>
      <c r="T37" s="24">
        <v>7.4</v>
      </c>
      <c r="U37" s="25">
        <v>2011</v>
      </c>
      <c r="V37" s="21"/>
      <c r="W37" s="21">
        <v>2.8000000000000007</v>
      </c>
      <c r="X37" s="22">
        <v>2011</v>
      </c>
      <c r="Y37" s="26">
        <v>4</v>
      </c>
      <c r="Z37" s="27" t="s">
        <v>453</v>
      </c>
      <c r="AB37" s="21">
        <v>4.5999999999999996</v>
      </c>
      <c r="AC37" s="17">
        <v>2011</v>
      </c>
      <c r="AD37" s="28">
        <v>6</v>
      </c>
      <c r="AE37" s="29" t="s">
        <v>466</v>
      </c>
    </row>
    <row r="38" spans="1:31" s="19" customFormat="1" ht="12.75" x14ac:dyDescent="0.2">
      <c r="B38" s="19" t="s">
        <v>497</v>
      </c>
      <c r="C38" s="61" t="s">
        <v>430</v>
      </c>
      <c r="D38" s="21">
        <v>1.9</v>
      </c>
      <c r="E38" s="22">
        <v>1990</v>
      </c>
      <c r="F38" s="21">
        <v>2</v>
      </c>
      <c r="G38" s="22">
        <v>1995</v>
      </c>
      <c r="H38" s="21">
        <v>1.82</v>
      </c>
      <c r="I38" s="22">
        <v>2000</v>
      </c>
      <c r="J38" s="21">
        <v>3.4790000000000001</v>
      </c>
      <c r="K38" s="22">
        <v>2005</v>
      </c>
      <c r="L38" s="21">
        <v>3.2629999999999999</v>
      </c>
      <c r="M38" s="22">
        <v>2007</v>
      </c>
      <c r="N38" s="21">
        <v>3.2890000000000001</v>
      </c>
      <c r="O38" s="22">
        <v>2009</v>
      </c>
      <c r="P38" s="21">
        <v>2.9122755671253251</v>
      </c>
      <c r="Q38" s="22">
        <v>2010</v>
      </c>
      <c r="R38" s="23" t="s">
        <v>451</v>
      </c>
      <c r="S38" s="22" t="s">
        <v>452</v>
      </c>
      <c r="T38" s="24">
        <v>2.9122755671253251</v>
      </c>
      <c r="U38" s="25">
        <v>2010</v>
      </c>
      <c r="V38" s="21"/>
      <c r="W38" s="21">
        <v>2.3809999999999998</v>
      </c>
      <c r="X38" s="22">
        <v>2010</v>
      </c>
      <c r="Y38" s="26">
        <v>4</v>
      </c>
      <c r="Z38" s="27" t="s">
        <v>453</v>
      </c>
      <c r="AB38" s="21">
        <v>0.53127556712532531</v>
      </c>
      <c r="AC38" s="17">
        <v>2010</v>
      </c>
      <c r="AD38" s="28">
        <v>6</v>
      </c>
      <c r="AE38" s="29" t="s">
        <v>454</v>
      </c>
    </row>
    <row r="39" spans="1:31" s="19" customFormat="1" ht="12.75" x14ac:dyDescent="0.2">
      <c r="B39" s="19" t="s">
        <v>498</v>
      </c>
      <c r="C39" s="61" t="s">
        <v>394</v>
      </c>
      <c r="D39" s="23" t="s">
        <v>451</v>
      </c>
      <c r="E39" s="22" t="s">
        <v>452</v>
      </c>
      <c r="F39" s="23" t="s">
        <v>451</v>
      </c>
      <c r="G39" s="22" t="s">
        <v>452</v>
      </c>
      <c r="H39" s="23" t="s">
        <v>451</v>
      </c>
      <c r="I39" s="22" t="s">
        <v>452</v>
      </c>
      <c r="J39" s="23" t="s">
        <v>451</v>
      </c>
      <c r="K39" s="22" t="s">
        <v>452</v>
      </c>
      <c r="L39" s="23" t="s">
        <v>451</v>
      </c>
      <c r="M39" s="22" t="s">
        <v>452</v>
      </c>
      <c r="N39" s="21">
        <v>3.6999999999999997</v>
      </c>
      <c r="O39" s="22">
        <v>2009</v>
      </c>
      <c r="P39" s="21">
        <v>2.8317592679493195</v>
      </c>
      <c r="Q39" s="22">
        <v>2010</v>
      </c>
      <c r="R39" s="23" t="s">
        <v>451</v>
      </c>
      <c r="S39" s="22" t="s">
        <v>452</v>
      </c>
      <c r="T39" s="24">
        <v>2.8317592679493195</v>
      </c>
      <c r="U39" s="25">
        <v>2010</v>
      </c>
      <c r="V39" s="21"/>
      <c r="W39" s="21">
        <v>1.7090000000000001</v>
      </c>
      <c r="X39" s="22">
        <v>2010</v>
      </c>
      <c r="Y39" s="26">
        <v>12</v>
      </c>
      <c r="Z39" s="27" t="s">
        <v>490</v>
      </c>
      <c r="AB39" s="21">
        <v>1.1227592679493197</v>
      </c>
      <c r="AC39" s="17">
        <v>2010</v>
      </c>
      <c r="AD39" s="28">
        <v>12</v>
      </c>
      <c r="AE39" s="29" t="s">
        <v>490</v>
      </c>
    </row>
    <row r="40" spans="1:31" s="19" customFormat="1" ht="12.75" x14ac:dyDescent="0.2">
      <c r="B40" s="19" t="s">
        <v>499</v>
      </c>
      <c r="C40" s="61" t="s">
        <v>344</v>
      </c>
      <c r="D40" s="21">
        <v>1.9</v>
      </c>
      <c r="E40" s="22">
        <v>1990</v>
      </c>
      <c r="F40" s="23" t="s">
        <v>451</v>
      </c>
      <c r="G40" s="22" t="s">
        <v>452</v>
      </c>
      <c r="H40" s="21">
        <v>2.153</v>
      </c>
      <c r="I40" s="22">
        <v>2000</v>
      </c>
      <c r="J40" s="21">
        <v>4.7080000000000002</v>
      </c>
      <c r="K40" s="22">
        <v>2005</v>
      </c>
      <c r="L40" s="21">
        <v>5.6550000000000002</v>
      </c>
      <c r="M40" s="22">
        <v>2007</v>
      </c>
      <c r="N40" s="21">
        <v>6.8659999999999997</v>
      </c>
      <c r="O40" s="22">
        <v>2009</v>
      </c>
      <c r="P40" s="21">
        <v>7.3125587029444645</v>
      </c>
      <c r="Q40" s="22">
        <v>2010</v>
      </c>
      <c r="R40" s="23" t="s">
        <v>451</v>
      </c>
      <c r="S40" s="22" t="s">
        <v>452</v>
      </c>
      <c r="T40" s="24">
        <v>7.3125587029444645</v>
      </c>
      <c r="U40" s="25">
        <v>2010</v>
      </c>
      <c r="V40" s="21"/>
      <c r="W40" s="21">
        <v>5.7149999999999999</v>
      </c>
      <c r="X40" s="22">
        <v>2010</v>
      </c>
      <c r="Y40" s="26">
        <v>4</v>
      </c>
      <c r="Z40" s="27" t="s">
        <v>453</v>
      </c>
      <c r="AB40" s="21">
        <v>1.5975587029444651</v>
      </c>
      <c r="AC40" s="17">
        <v>2010</v>
      </c>
      <c r="AD40" s="28">
        <v>5</v>
      </c>
      <c r="AE40" s="29" t="s">
        <v>474</v>
      </c>
    </row>
    <row r="41" spans="1:31" s="19" customFormat="1" ht="12.75" x14ac:dyDescent="0.2">
      <c r="A41" s="30"/>
      <c r="B41" s="19" t="s">
        <v>500</v>
      </c>
      <c r="C41" s="61" t="s">
        <v>432</v>
      </c>
      <c r="D41" s="23" t="s">
        <v>451</v>
      </c>
      <c r="E41" s="22" t="s">
        <v>452</v>
      </c>
      <c r="F41" s="23" t="s">
        <v>451</v>
      </c>
      <c r="G41" s="22" t="s">
        <v>452</v>
      </c>
      <c r="H41" s="23" t="s">
        <v>451</v>
      </c>
      <c r="I41" s="22" t="s">
        <v>452</v>
      </c>
      <c r="J41" s="23" t="s">
        <v>451</v>
      </c>
      <c r="K41" s="22" t="s">
        <v>452</v>
      </c>
      <c r="L41" s="21">
        <v>4.83</v>
      </c>
      <c r="M41" s="22">
        <v>2008</v>
      </c>
      <c r="N41" s="21">
        <v>6.3689999999999998</v>
      </c>
      <c r="O41" s="22">
        <v>2009</v>
      </c>
      <c r="P41" s="21">
        <v>4.9269999999999996</v>
      </c>
      <c r="Q41" s="22">
        <v>2010</v>
      </c>
      <c r="R41" s="23" t="s">
        <v>451</v>
      </c>
      <c r="S41" s="22" t="s">
        <v>452</v>
      </c>
      <c r="T41" s="24">
        <v>4.9269999999999996</v>
      </c>
      <c r="U41" s="25">
        <v>2010</v>
      </c>
      <c r="V41" s="21"/>
      <c r="W41" s="21">
        <v>4.1849999999999996</v>
      </c>
      <c r="X41" s="22">
        <v>2010</v>
      </c>
      <c r="Y41" s="26">
        <v>1</v>
      </c>
      <c r="Z41" s="27" t="s">
        <v>464</v>
      </c>
      <c r="AB41" s="21">
        <v>0.74199999999999999</v>
      </c>
      <c r="AC41" s="17">
        <v>2010</v>
      </c>
      <c r="AD41" s="28">
        <v>1</v>
      </c>
      <c r="AE41" s="29" t="s">
        <v>464</v>
      </c>
    </row>
    <row r="42" spans="1:31" s="19" customFormat="1" ht="12.75" x14ac:dyDescent="0.2">
      <c r="B42" s="19" t="s">
        <v>501</v>
      </c>
      <c r="C42" s="61" t="s">
        <v>388</v>
      </c>
      <c r="D42" s="21">
        <v>4.3</v>
      </c>
      <c r="E42" s="22">
        <v>1990</v>
      </c>
      <c r="F42" s="21">
        <v>2.98</v>
      </c>
      <c r="G42" s="22">
        <v>1995</v>
      </c>
      <c r="H42" s="21">
        <v>3.395</v>
      </c>
      <c r="I42" s="22">
        <v>2000</v>
      </c>
      <c r="J42" s="21">
        <v>4.7850000000000001</v>
      </c>
      <c r="K42" s="22">
        <v>2005</v>
      </c>
      <c r="L42" s="21">
        <v>5.0529999999999999</v>
      </c>
      <c r="M42" s="22">
        <v>2007</v>
      </c>
      <c r="N42" s="23" t="s">
        <v>451</v>
      </c>
      <c r="O42" s="22" t="s">
        <v>452</v>
      </c>
      <c r="P42" s="21">
        <v>5.3369999999999997</v>
      </c>
      <c r="Q42" s="22">
        <v>2010</v>
      </c>
      <c r="R42" s="23" t="s">
        <v>451</v>
      </c>
      <c r="S42" s="22" t="s">
        <v>452</v>
      </c>
      <c r="T42" s="24">
        <v>5.3369999999999997</v>
      </c>
      <c r="U42" s="25">
        <v>2010</v>
      </c>
      <c r="V42" s="21"/>
      <c r="W42" s="21">
        <v>3.2770000000000001</v>
      </c>
      <c r="X42" s="22">
        <v>2010</v>
      </c>
      <c r="Y42" s="26">
        <v>4</v>
      </c>
      <c r="Z42" s="27" t="s">
        <v>453</v>
      </c>
      <c r="AB42" s="21">
        <v>2.06</v>
      </c>
      <c r="AC42" s="17">
        <v>2010</v>
      </c>
      <c r="AD42" s="28">
        <v>6</v>
      </c>
      <c r="AE42" s="29" t="s">
        <v>466</v>
      </c>
    </row>
    <row r="43" spans="1:31" s="19" customFormat="1" ht="12.75" x14ac:dyDescent="0.2">
      <c r="B43" s="19" t="s">
        <v>502</v>
      </c>
      <c r="C43" s="61" t="s">
        <v>434</v>
      </c>
      <c r="D43" s="21">
        <v>11</v>
      </c>
      <c r="E43" s="22">
        <v>1990</v>
      </c>
      <c r="F43" s="21">
        <v>11.6</v>
      </c>
      <c r="G43" s="22">
        <v>1995</v>
      </c>
      <c r="H43" s="21">
        <v>11.464</v>
      </c>
      <c r="I43" s="22">
        <v>2002</v>
      </c>
      <c r="J43" s="21">
        <v>9.7740000000000009</v>
      </c>
      <c r="K43" s="22">
        <v>2005</v>
      </c>
      <c r="L43" s="21">
        <v>11.772</v>
      </c>
      <c r="M43" s="22">
        <v>2007</v>
      </c>
      <c r="N43" s="21">
        <v>7.511000000000001</v>
      </c>
      <c r="O43" s="22">
        <v>2008</v>
      </c>
      <c r="P43" s="21">
        <v>7.524</v>
      </c>
      <c r="Q43" s="22">
        <v>2011</v>
      </c>
      <c r="R43" s="23" t="s">
        <v>451</v>
      </c>
      <c r="S43" s="22" t="s">
        <v>452</v>
      </c>
      <c r="T43" s="24">
        <v>7.524</v>
      </c>
      <c r="U43" s="25">
        <v>2011</v>
      </c>
      <c r="V43" s="21"/>
      <c r="W43" s="21">
        <v>3.1379999999999999</v>
      </c>
      <c r="X43" s="22">
        <v>2011</v>
      </c>
      <c r="Y43" s="26">
        <v>7</v>
      </c>
      <c r="Z43" s="27" t="s">
        <v>464</v>
      </c>
      <c r="AB43" s="21">
        <v>4.3860000000000001</v>
      </c>
      <c r="AC43" s="17">
        <v>2011</v>
      </c>
      <c r="AD43" s="28">
        <v>7</v>
      </c>
      <c r="AE43" s="29" t="s">
        <v>464</v>
      </c>
    </row>
    <row r="44" spans="1:31" s="19" customFormat="1" ht="12.75" x14ac:dyDescent="0.2">
      <c r="B44" s="19" t="s">
        <v>503</v>
      </c>
      <c r="C44" s="61" t="s">
        <v>436</v>
      </c>
      <c r="D44" s="21">
        <v>1.9</v>
      </c>
      <c r="E44" s="22">
        <v>1990</v>
      </c>
      <c r="F44" s="21">
        <v>2</v>
      </c>
      <c r="G44" s="22">
        <v>1995</v>
      </c>
      <c r="H44" s="21">
        <v>4.2569999999999997</v>
      </c>
      <c r="I44" s="22">
        <v>2000</v>
      </c>
      <c r="J44" s="21">
        <v>4.157</v>
      </c>
      <c r="K44" s="22">
        <v>2005</v>
      </c>
      <c r="L44" s="21">
        <v>3.109</v>
      </c>
      <c r="M44" s="22">
        <v>2007</v>
      </c>
      <c r="N44" s="21">
        <v>2.0699999999999998</v>
      </c>
      <c r="O44" s="22">
        <v>2009</v>
      </c>
      <c r="P44" s="23" t="s">
        <v>451</v>
      </c>
      <c r="Q44" s="22" t="s">
        <v>452</v>
      </c>
      <c r="R44" s="23" t="s">
        <v>451</v>
      </c>
      <c r="S44" s="22" t="s">
        <v>452</v>
      </c>
      <c r="T44" s="24">
        <v>2.0680000000000001</v>
      </c>
      <c r="U44" s="25">
        <v>2009</v>
      </c>
      <c r="V44" s="21"/>
      <c r="W44" s="21">
        <v>1.4570000000000001</v>
      </c>
      <c r="X44" s="22">
        <v>2009</v>
      </c>
      <c r="Y44" s="26">
        <v>4</v>
      </c>
      <c r="Z44" s="27" t="s">
        <v>453</v>
      </c>
      <c r="AB44" s="21">
        <v>0.61099999999999999</v>
      </c>
      <c r="AC44" s="17">
        <v>2009</v>
      </c>
      <c r="AD44" s="28">
        <v>6</v>
      </c>
      <c r="AE44" s="29" t="s">
        <v>454</v>
      </c>
    </row>
    <row r="45" spans="1:31" s="19" customFormat="1" ht="12.75" x14ac:dyDescent="0.2">
      <c r="B45" s="19" t="s">
        <v>504</v>
      </c>
      <c r="C45" s="61" t="s">
        <v>362</v>
      </c>
      <c r="D45" s="21">
        <v>5.9730513418903159</v>
      </c>
      <c r="E45" s="22">
        <v>1990</v>
      </c>
      <c r="F45" s="21">
        <v>6.7799999999999994</v>
      </c>
      <c r="G45" s="22">
        <v>1996</v>
      </c>
      <c r="H45" s="21">
        <v>6.88</v>
      </c>
      <c r="I45" s="22">
        <v>2000</v>
      </c>
      <c r="J45" s="21">
        <v>8.92</v>
      </c>
      <c r="K45" s="22">
        <v>2005</v>
      </c>
      <c r="L45" s="21">
        <v>8.8990000000000009</v>
      </c>
      <c r="M45" s="22">
        <v>2007</v>
      </c>
      <c r="N45" s="21">
        <v>10.17</v>
      </c>
      <c r="O45" s="22">
        <v>2009</v>
      </c>
      <c r="P45" s="21">
        <v>9.7850000000000001</v>
      </c>
      <c r="Q45" s="22">
        <v>2010</v>
      </c>
      <c r="R45" s="23" t="s">
        <v>451</v>
      </c>
      <c r="S45" s="22" t="s">
        <v>452</v>
      </c>
      <c r="T45" s="24">
        <v>9.7850000000000001</v>
      </c>
      <c r="U45" s="25">
        <v>2010</v>
      </c>
      <c r="V45" s="21"/>
      <c r="W45" s="21">
        <v>4.74</v>
      </c>
      <c r="X45" s="22">
        <v>2010</v>
      </c>
      <c r="Y45" s="26">
        <v>7</v>
      </c>
      <c r="Z45" s="27" t="s">
        <v>464</v>
      </c>
      <c r="AB45" s="21">
        <v>5.0449999999999999</v>
      </c>
      <c r="AC45" s="17">
        <v>2010</v>
      </c>
      <c r="AD45" s="28">
        <v>7</v>
      </c>
      <c r="AE45" s="29" t="s">
        <v>464</v>
      </c>
    </row>
    <row r="46" spans="1:31" s="19" customFormat="1" ht="12.75" x14ac:dyDescent="0.2">
      <c r="B46" s="19" t="s">
        <v>505</v>
      </c>
      <c r="C46" s="61" t="s">
        <v>368</v>
      </c>
      <c r="D46" s="21">
        <v>1.1000000000000001</v>
      </c>
      <c r="E46" s="22">
        <v>1990</v>
      </c>
      <c r="F46" s="21">
        <v>1.49</v>
      </c>
      <c r="G46" s="22">
        <v>1995</v>
      </c>
      <c r="H46" s="21">
        <v>1.3599999999999999</v>
      </c>
      <c r="I46" s="22">
        <v>1996</v>
      </c>
      <c r="J46" s="21">
        <v>1.7210000000000001</v>
      </c>
      <c r="K46" s="22">
        <v>2005</v>
      </c>
      <c r="L46" s="21">
        <v>2.3319999999999999</v>
      </c>
      <c r="M46" s="22">
        <v>2007</v>
      </c>
      <c r="N46" s="21">
        <v>2.4580000000000002</v>
      </c>
      <c r="O46" s="22">
        <v>2008</v>
      </c>
      <c r="P46" s="21">
        <v>2.2748561434193268</v>
      </c>
      <c r="Q46" s="22">
        <v>2010</v>
      </c>
      <c r="R46" s="23" t="s">
        <v>451</v>
      </c>
      <c r="S46" s="22" t="s">
        <v>452</v>
      </c>
      <c r="T46" s="24">
        <v>2.2748561434193268</v>
      </c>
      <c r="U46" s="25">
        <v>2010</v>
      </c>
      <c r="V46" s="21"/>
      <c r="W46" s="21">
        <v>1.988</v>
      </c>
      <c r="X46" s="22">
        <v>2010</v>
      </c>
      <c r="Y46" s="26">
        <v>4</v>
      </c>
      <c r="Z46" s="27" t="s">
        <v>453</v>
      </c>
      <c r="AB46" s="21">
        <v>0.28685614341932669</v>
      </c>
      <c r="AC46" s="17">
        <v>2010</v>
      </c>
      <c r="AD46" s="28">
        <v>6</v>
      </c>
      <c r="AE46" s="29" t="s">
        <v>470</v>
      </c>
    </row>
    <row r="47" spans="1:31" s="19" customFormat="1" ht="12.75" x14ac:dyDescent="0.2">
      <c r="B47" s="19" t="s">
        <v>506</v>
      </c>
      <c r="C47" s="61" t="s">
        <v>378</v>
      </c>
      <c r="D47" s="23" t="s">
        <v>451</v>
      </c>
      <c r="E47" s="22" t="s">
        <v>452</v>
      </c>
      <c r="F47" s="21">
        <v>2.9359999999999999</v>
      </c>
      <c r="G47" s="22">
        <v>1995</v>
      </c>
      <c r="H47" s="21">
        <v>3.0720000000000001</v>
      </c>
      <c r="I47" s="22">
        <v>2000</v>
      </c>
      <c r="J47" s="23" t="s">
        <v>451</v>
      </c>
      <c r="K47" s="22" t="s">
        <v>452</v>
      </c>
      <c r="L47" s="23" t="s">
        <v>451</v>
      </c>
      <c r="M47" s="22" t="s">
        <v>452</v>
      </c>
      <c r="N47" s="21">
        <v>7.8978211382113823</v>
      </c>
      <c r="O47" s="22">
        <v>2000</v>
      </c>
      <c r="P47" s="21">
        <v>7.3150000000000004</v>
      </c>
      <c r="Q47" s="22">
        <v>2010</v>
      </c>
      <c r="R47" s="23" t="s">
        <v>451</v>
      </c>
      <c r="S47" s="22" t="s">
        <v>452</v>
      </c>
      <c r="T47" s="24">
        <v>7.3150000000000004</v>
      </c>
      <c r="U47" s="25">
        <v>2010</v>
      </c>
      <c r="V47" s="21"/>
      <c r="W47" s="21">
        <v>5.5350000000000001</v>
      </c>
      <c r="X47" s="22">
        <v>2010</v>
      </c>
      <c r="Y47" s="26">
        <v>4</v>
      </c>
      <c r="Z47" s="27" t="s">
        <v>453</v>
      </c>
      <c r="AB47" s="21">
        <v>1.78</v>
      </c>
      <c r="AC47" s="17">
        <v>2010</v>
      </c>
      <c r="AD47" s="28">
        <v>24</v>
      </c>
      <c r="AE47" s="29" t="s">
        <v>464</v>
      </c>
    </row>
    <row r="48" spans="1:31" s="19" customFormat="1" ht="12.75" x14ac:dyDescent="0.2">
      <c r="B48" s="19" t="s">
        <v>507</v>
      </c>
      <c r="C48" s="61" t="s">
        <v>350</v>
      </c>
      <c r="D48" s="21">
        <v>1.9</v>
      </c>
      <c r="E48" s="22">
        <v>1990</v>
      </c>
      <c r="F48" s="21">
        <v>2</v>
      </c>
      <c r="G48" s="22">
        <v>1995</v>
      </c>
      <c r="H48" s="21">
        <v>2.0499999999999998</v>
      </c>
      <c r="I48" s="22">
        <v>2000</v>
      </c>
      <c r="J48" s="21">
        <v>3.29</v>
      </c>
      <c r="K48" s="22">
        <v>2005</v>
      </c>
      <c r="L48" s="21">
        <v>5.3919999999999995</v>
      </c>
      <c r="M48" s="22">
        <v>2007</v>
      </c>
      <c r="N48" s="21">
        <v>6.08</v>
      </c>
      <c r="O48" s="22">
        <v>2009</v>
      </c>
      <c r="P48" s="21">
        <v>6.806</v>
      </c>
      <c r="Q48" s="22">
        <v>2010</v>
      </c>
      <c r="R48" s="23" t="s">
        <v>451</v>
      </c>
      <c r="S48" s="22" t="s">
        <v>452</v>
      </c>
      <c r="T48" s="24">
        <v>6.806</v>
      </c>
      <c r="U48" s="25">
        <v>2010</v>
      </c>
      <c r="V48" s="21"/>
      <c r="W48" s="21">
        <v>4.4809999999999999</v>
      </c>
      <c r="X48" s="22">
        <v>2010</v>
      </c>
      <c r="Y48" s="26">
        <v>6</v>
      </c>
      <c r="Z48" s="27" t="s">
        <v>454</v>
      </c>
      <c r="AB48" s="21">
        <v>2.3250000000000002</v>
      </c>
      <c r="AC48" s="17">
        <v>2010</v>
      </c>
      <c r="AD48" s="28">
        <v>6</v>
      </c>
      <c r="AE48" s="29" t="s">
        <v>466</v>
      </c>
    </row>
    <row r="49" spans="1:31" s="19" customFormat="1" ht="12.75" x14ac:dyDescent="0.2">
      <c r="B49" s="19" t="s">
        <v>508</v>
      </c>
      <c r="C49" s="61" t="s">
        <v>438</v>
      </c>
      <c r="D49" s="21">
        <v>1.7</v>
      </c>
      <c r="E49" s="22">
        <v>1990</v>
      </c>
      <c r="F49" s="21">
        <v>2.7889999999999997</v>
      </c>
      <c r="G49" s="22">
        <v>1995</v>
      </c>
      <c r="H49" s="21">
        <v>3.71</v>
      </c>
      <c r="I49" s="22">
        <v>2000</v>
      </c>
      <c r="J49" s="21">
        <v>4.24</v>
      </c>
      <c r="K49" s="22">
        <v>2005</v>
      </c>
      <c r="L49" s="21">
        <v>4.4889999999999999</v>
      </c>
      <c r="M49" s="22">
        <v>2007</v>
      </c>
      <c r="N49" s="21">
        <v>5.4889999999999999</v>
      </c>
      <c r="O49" s="22">
        <v>2009</v>
      </c>
      <c r="P49" s="21">
        <v>5.7317279658432447</v>
      </c>
      <c r="Q49" s="22">
        <v>2010</v>
      </c>
      <c r="R49" s="23" t="s">
        <v>451</v>
      </c>
      <c r="S49" s="22" t="s">
        <v>452</v>
      </c>
      <c r="T49" s="24">
        <v>5.7317279658432447</v>
      </c>
      <c r="U49" s="25">
        <v>2010</v>
      </c>
      <c r="V49" s="21"/>
      <c r="W49" s="21">
        <v>3.4239999999999999</v>
      </c>
      <c r="X49" s="22">
        <v>2010</v>
      </c>
      <c r="Y49" s="26">
        <v>4</v>
      </c>
      <c r="Z49" s="27" t="s">
        <v>453</v>
      </c>
      <c r="AB49" s="21">
        <v>2.3077279658432448</v>
      </c>
      <c r="AC49" s="17">
        <v>2010</v>
      </c>
      <c r="AD49" s="28">
        <v>6</v>
      </c>
      <c r="AE49" s="29" t="s">
        <v>454</v>
      </c>
    </row>
    <row r="50" spans="1:31" s="19" customFormat="1" ht="12.75" x14ac:dyDescent="0.2">
      <c r="B50" s="19" t="s">
        <v>509</v>
      </c>
      <c r="C50" s="61" t="s">
        <v>334</v>
      </c>
      <c r="D50" s="21">
        <v>7</v>
      </c>
      <c r="E50" s="22">
        <v>1990</v>
      </c>
      <c r="F50" s="21">
        <v>7.5239999999999991</v>
      </c>
      <c r="G50" s="22">
        <v>1995</v>
      </c>
      <c r="H50" s="21">
        <v>6.9379999999999997</v>
      </c>
      <c r="I50" s="22">
        <v>2000</v>
      </c>
      <c r="J50" s="21">
        <v>8.0830000000000002</v>
      </c>
      <c r="K50" s="22">
        <v>2005</v>
      </c>
      <c r="L50" s="21">
        <v>8.2219999999999995</v>
      </c>
      <c r="M50" s="22">
        <v>2007</v>
      </c>
      <c r="N50" s="21">
        <v>8.8339999999999996</v>
      </c>
      <c r="O50" s="22">
        <v>2009</v>
      </c>
      <c r="P50" s="21">
        <v>10.402999999999999</v>
      </c>
      <c r="Q50" s="22">
        <v>2011</v>
      </c>
      <c r="R50" s="23" t="s">
        <v>451</v>
      </c>
      <c r="S50" s="22" t="s">
        <v>452</v>
      </c>
      <c r="T50" s="24">
        <v>10.402999999999999</v>
      </c>
      <c r="U50" s="25">
        <v>2011</v>
      </c>
      <c r="V50" s="21"/>
      <c r="W50" s="21">
        <v>1.4950000000000001</v>
      </c>
      <c r="X50" s="22">
        <v>2011</v>
      </c>
      <c r="Y50" s="26">
        <v>7</v>
      </c>
      <c r="Z50" s="27" t="s">
        <v>464</v>
      </c>
      <c r="AB50" s="21">
        <v>8.9079999999999995</v>
      </c>
      <c r="AC50" s="17">
        <v>2011</v>
      </c>
      <c r="AD50" s="28">
        <v>7</v>
      </c>
      <c r="AE50" s="29" t="s">
        <v>464</v>
      </c>
    </row>
    <row r="51" spans="1:31" s="19" customFormat="1" ht="12.75" x14ac:dyDescent="0.2">
      <c r="B51" s="19" t="s">
        <v>510</v>
      </c>
      <c r="C51" s="61" t="s">
        <v>356</v>
      </c>
      <c r="D51" s="23" t="s">
        <v>451</v>
      </c>
      <c r="E51" s="22" t="s">
        <v>452</v>
      </c>
      <c r="F51" s="21">
        <v>0.9</v>
      </c>
      <c r="G51" s="22">
        <v>1998</v>
      </c>
      <c r="H51" s="21">
        <v>4.2709999999999999</v>
      </c>
      <c r="I51" s="22">
        <v>2000</v>
      </c>
      <c r="J51" s="21">
        <v>4.1719999999999997</v>
      </c>
      <c r="K51" s="22">
        <v>2005</v>
      </c>
      <c r="L51" s="21">
        <v>3.153</v>
      </c>
      <c r="M51" s="22">
        <v>2007</v>
      </c>
      <c r="N51" s="21">
        <v>3.0409999999999999</v>
      </c>
      <c r="O51" s="22">
        <v>2009</v>
      </c>
      <c r="P51" s="21">
        <v>3.4600000000000004</v>
      </c>
      <c r="Q51" s="22">
        <v>2011</v>
      </c>
      <c r="R51" s="23" t="s">
        <v>451</v>
      </c>
      <c r="S51" s="22" t="s">
        <v>452</v>
      </c>
      <c r="T51" s="24">
        <v>3.4600000000000004</v>
      </c>
      <c r="U51" s="25">
        <v>2011</v>
      </c>
      <c r="V51" s="21"/>
      <c r="W51" s="21">
        <v>2.3040000000000003</v>
      </c>
      <c r="X51" s="22">
        <v>2011</v>
      </c>
      <c r="Y51" s="26">
        <v>10</v>
      </c>
      <c r="Z51" s="27" t="s">
        <v>464</v>
      </c>
      <c r="AB51" s="21">
        <v>1.1560000000000001</v>
      </c>
      <c r="AC51" s="17">
        <v>2011</v>
      </c>
      <c r="AD51" s="28">
        <v>13</v>
      </c>
      <c r="AE51" s="29" t="s">
        <v>464</v>
      </c>
    </row>
    <row r="52" spans="1:31" s="19" customFormat="1" ht="12.75" x14ac:dyDescent="0.2">
      <c r="B52" s="19" t="s">
        <v>511</v>
      </c>
      <c r="C52" s="61" t="s">
        <v>348</v>
      </c>
      <c r="D52" s="21">
        <v>2.2999999999999998</v>
      </c>
      <c r="E52" s="22">
        <v>1990</v>
      </c>
      <c r="F52" s="21">
        <v>2.5</v>
      </c>
      <c r="G52" s="22">
        <v>1995</v>
      </c>
      <c r="H52" s="21">
        <v>3.907</v>
      </c>
      <c r="I52" s="22">
        <v>2000</v>
      </c>
      <c r="J52" s="21">
        <v>5.4399999999999995</v>
      </c>
      <c r="K52" s="22">
        <v>2005</v>
      </c>
      <c r="L52" s="21">
        <v>4.7539999999999996</v>
      </c>
      <c r="M52" s="22">
        <v>2007</v>
      </c>
      <c r="N52" s="21">
        <v>5.32</v>
      </c>
      <c r="O52" s="22">
        <v>2009</v>
      </c>
      <c r="P52" s="21">
        <v>5.4589999999999996</v>
      </c>
      <c r="Q52" s="22">
        <v>2011</v>
      </c>
      <c r="R52" s="23" t="s">
        <v>451</v>
      </c>
      <c r="S52" s="22" t="s">
        <v>452</v>
      </c>
      <c r="T52" s="24">
        <v>5.4589999999999996</v>
      </c>
      <c r="U52" s="25">
        <v>2011</v>
      </c>
      <c r="V52" s="21"/>
      <c r="W52" s="21">
        <v>3.6589999999999998</v>
      </c>
      <c r="X52" s="22">
        <v>2011</v>
      </c>
      <c r="Y52" s="26">
        <v>4</v>
      </c>
      <c r="Z52" s="27" t="s">
        <v>453</v>
      </c>
      <c r="AB52" s="21">
        <v>1.8</v>
      </c>
      <c r="AC52" s="17">
        <v>2011</v>
      </c>
      <c r="AD52" s="28">
        <v>6</v>
      </c>
      <c r="AE52" s="29" t="s">
        <v>454</v>
      </c>
    </row>
    <row r="53" spans="1:31" s="19" customFormat="1" ht="12.75" x14ac:dyDescent="0.2">
      <c r="B53" s="19" t="s">
        <v>512</v>
      </c>
      <c r="C53" s="61" t="s">
        <v>370</v>
      </c>
      <c r="D53" s="21">
        <v>3.3</v>
      </c>
      <c r="E53" s="22">
        <v>1990</v>
      </c>
      <c r="F53" s="21">
        <v>3.5</v>
      </c>
      <c r="G53" s="22">
        <v>1995</v>
      </c>
      <c r="H53" s="21">
        <v>5.5729999999999995</v>
      </c>
      <c r="I53" s="22">
        <v>2000</v>
      </c>
      <c r="J53" s="21">
        <v>3.9299999999999997</v>
      </c>
      <c r="K53" s="22">
        <v>2005</v>
      </c>
      <c r="L53" s="23" t="s">
        <v>451</v>
      </c>
      <c r="M53" s="22" t="s">
        <v>452</v>
      </c>
      <c r="N53" s="21">
        <v>2</v>
      </c>
      <c r="O53" s="22">
        <v>2009</v>
      </c>
      <c r="P53" s="21">
        <v>5.6</v>
      </c>
      <c r="Q53" s="22">
        <v>2011</v>
      </c>
      <c r="R53" s="23" t="s">
        <v>451</v>
      </c>
      <c r="S53" s="22" t="s">
        <v>452</v>
      </c>
      <c r="T53" s="24">
        <v>5.6</v>
      </c>
      <c r="U53" s="25">
        <v>2011</v>
      </c>
      <c r="V53" s="21"/>
      <c r="W53" s="21">
        <v>4.3</v>
      </c>
      <c r="X53" s="22">
        <v>2011</v>
      </c>
      <c r="Y53" s="26">
        <v>5</v>
      </c>
      <c r="Z53" s="27" t="s">
        <v>474</v>
      </c>
      <c r="AB53" s="21">
        <v>1.3</v>
      </c>
      <c r="AC53" s="17">
        <v>2011</v>
      </c>
      <c r="AD53" s="28">
        <v>5</v>
      </c>
      <c r="AE53" s="29" t="s">
        <v>474</v>
      </c>
    </row>
    <row r="54" spans="1:31" s="19" customFormat="1" ht="12.75" x14ac:dyDescent="0.2">
      <c r="C54" s="61">
        <v>0</v>
      </c>
      <c r="D54" s="21"/>
      <c r="E54" s="22"/>
      <c r="F54" s="21"/>
      <c r="G54" s="22"/>
      <c r="H54" s="21"/>
      <c r="I54" s="22"/>
      <c r="J54" s="21"/>
      <c r="K54" s="22"/>
      <c r="L54" s="23"/>
      <c r="M54" s="22"/>
      <c r="N54" s="21"/>
      <c r="O54" s="22"/>
      <c r="P54" s="21"/>
      <c r="Q54" s="22"/>
      <c r="R54" s="23"/>
      <c r="S54" s="22"/>
      <c r="T54" s="21"/>
      <c r="U54" s="22"/>
      <c r="V54" s="21"/>
      <c r="W54" s="21"/>
      <c r="X54" s="22"/>
      <c r="Y54" s="26"/>
      <c r="Z54" s="27"/>
      <c r="AB54" s="21"/>
      <c r="AC54" s="17"/>
      <c r="AD54" s="28"/>
      <c r="AE54" s="29"/>
    </row>
    <row r="55" spans="1:31" s="11" customFormat="1" ht="15.75" x14ac:dyDescent="0.25">
      <c r="A55" s="11" t="s">
        <v>513</v>
      </c>
      <c r="C55" s="61">
        <v>0</v>
      </c>
      <c r="D55" s="12"/>
      <c r="E55" s="12"/>
      <c r="G55" s="13"/>
      <c r="I55" s="13"/>
      <c r="K55" s="13"/>
      <c r="M55" s="13"/>
      <c r="O55" s="13"/>
      <c r="Q55" s="13"/>
      <c r="R55" s="14"/>
      <c r="S55" s="13"/>
      <c r="T55" s="15"/>
      <c r="U55" s="15"/>
      <c r="V55" s="21"/>
      <c r="X55" s="15"/>
      <c r="Y55" s="13"/>
      <c r="Z55" s="16"/>
      <c r="AC55" s="17"/>
      <c r="AD55" s="14"/>
      <c r="AE55" s="18"/>
    </row>
    <row r="56" spans="1:31" s="19" customFormat="1" ht="12.75" x14ac:dyDescent="0.2">
      <c r="B56" s="19" t="s">
        <v>526</v>
      </c>
      <c r="C56" s="61" t="s">
        <v>65</v>
      </c>
      <c r="D56" s="21">
        <v>0.8</v>
      </c>
      <c r="E56" s="22">
        <v>1990</v>
      </c>
      <c r="F56" s="21">
        <v>0.8</v>
      </c>
      <c r="G56" s="22">
        <v>1995</v>
      </c>
      <c r="H56" s="21">
        <v>0.76</v>
      </c>
      <c r="I56" s="22">
        <v>2003</v>
      </c>
      <c r="J56" s="21">
        <v>2.231341</v>
      </c>
      <c r="K56" s="22">
        <v>2006</v>
      </c>
      <c r="L56" s="21">
        <v>3.6637360000000001</v>
      </c>
      <c r="M56" s="22">
        <v>2007</v>
      </c>
      <c r="N56" s="21">
        <v>4.2113040000000002</v>
      </c>
      <c r="O56" s="22">
        <v>2009</v>
      </c>
      <c r="P56" s="21">
        <v>5.5969999999999995</v>
      </c>
      <c r="Q56" s="22">
        <v>2011</v>
      </c>
      <c r="R56" s="23" t="s">
        <v>451</v>
      </c>
      <c r="S56" s="22" t="s">
        <v>452</v>
      </c>
      <c r="T56" s="24">
        <v>5.5969999999999995</v>
      </c>
      <c r="U56" s="25">
        <v>2011</v>
      </c>
      <c r="V56" s="21"/>
      <c r="W56" s="21">
        <v>3.61</v>
      </c>
      <c r="X56" s="22">
        <v>2011</v>
      </c>
      <c r="Y56" s="26">
        <v>7</v>
      </c>
      <c r="Z56" s="27" t="s">
        <v>464</v>
      </c>
      <c r="AB56" s="21">
        <v>1.9870000000000001</v>
      </c>
      <c r="AC56" s="17">
        <v>2011</v>
      </c>
      <c r="AD56" s="28">
        <v>7</v>
      </c>
      <c r="AE56" s="29" t="s">
        <v>464</v>
      </c>
    </row>
    <row r="57" spans="1:31" s="19" customFormat="1" ht="12.75" x14ac:dyDescent="0.2">
      <c r="B57" s="19" t="s">
        <v>527</v>
      </c>
      <c r="C57" s="61" t="s">
        <v>55</v>
      </c>
      <c r="D57" s="21">
        <v>4.3</v>
      </c>
      <c r="E57" s="22">
        <v>1990</v>
      </c>
      <c r="F57" s="21">
        <v>5.73</v>
      </c>
      <c r="G57" s="22">
        <v>1995</v>
      </c>
      <c r="H57" s="21">
        <v>3.0840000000000001</v>
      </c>
      <c r="I57" s="22">
        <v>2000</v>
      </c>
      <c r="J57" s="21">
        <v>3.3529999999999998</v>
      </c>
      <c r="K57" s="22">
        <v>2005</v>
      </c>
      <c r="L57" s="21">
        <v>3.4930000000000003</v>
      </c>
      <c r="M57" s="22">
        <v>2007</v>
      </c>
      <c r="N57" s="21">
        <v>9.5429999999999993</v>
      </c>
      <c r="O57" s="22">
        <v>2009</v>
      </c>
      <c r="P57" s="21">
        <v>8.456999999999999</v>
      </c>
      <c r="Q57" s="22">
        <v>2011</v>
      </c>
      <c r="R57" s="23">
        <v>8.6138843405355132</v>
      </c>
      <c r="S57" s="22">
        <v>2013</v>
      </c>
      <c r="T57" s="24">
        <v>8.6138843405355132</v>
      </c>
      <c r="U57" s="25">
        <v>2013</v>
      </c>
      <c r="V57" s="21"/>
      <c r="W57" s="21">
        <v>1.646023386369972</v>
      </c>
      <c r="X57" s="22">
        <v>2013</v>
      </c>
      <c r="Y57" s="26">
        <v>14</v>
      </c>
      <c r="Z57" s="27" t="s">
        <v>528</v>
      </c>
      <c r="AB57" s="21">
        <v>6.9678609541655421</v>
      </c>
      <c r="AC57" s="17">
        <v>2013</v>
      </c>
      <c r="AD57" s="28">
        <v>27</v>
      </c>
      <c r="AE57" s="29" t="s">
        <v>468</v>
      </c>
    </row>
    <row r="58" spans="1:31" s="19" customFormat="1" ht="12.75" x14ac:dyDescent="0.2">
      <c r="B58" s="19" t="s">
        <v>529</v>
      </c>
      <c r="C58" s="61" t="s">
        <v>53</v>
      </c>
      <c r="D58" s="21">
        <v>6.7809999999999997</v>
      </c>
      <c r="E58" s="22">
        <v>1990</v>
      </c>
      <c r="F58" s="21">
        <v>3.1019999999999999</v>
      </c>
      <c r="G58" s="22">
        <v>1995</v>
      </c>
      <c r="H58" s="21">
        <v>8.57</v>
      </c>
      <c r="I58" s="22">
        <v>2000</v>
      </c>
      <c r="J58" s="21">
        <v>7.0826000000000011</v>
      </c>
      <c r="K58" s="22">
        <v>2005</v>
      </c>
      <c r="L58" s="21">
        <v>6.2984000000000009</v>
      </c>
      <c r="M58" s="22">
        <v>2007</v>
      </c>
      <c r="N58" s="21">
        <v>8.8640000000000008</v>
      </c>
      <c r="O58" s="22">
        <v>2009</v>
      </c>
      <c r="P58" s="21">
        <v>8.2669999999999995</v>
      </c>
      <c r="Q58" s="22">
        <v>2011</v>
      </c>
      <c r="R58" s="23" t="s">
        <v>451</v>
      </c>
      <c r="S58" s="22" t="s">
        <v>452</v>
      </c>
      <c r="T58" s="24">
        <v>8.2669999999999995</v>
      </c>
      <c r="U58" s="25">
        <v>2011</v>
      </c>
      <c r="V58" s="21"/>
      <c r="W58" s="21">
        <v>1.012</v>
      </c>
      <c r="X58" s="22">
        <v>2011</v>
      </c>
      <c r="Y58" s="26">
        <v>7</v>
      </c>
      <c r="Z58" s="27" t="s">
        <v>464</v>
      </c>
      <c r="AB58" s="21">
        <v>7.2549999999999999</v>
      </c>
      <c r="AC58" s="17">
        <v>2011</v>
      </c>
      <c r="AD58" s="28">
        <v>7</v>
      </c>
      <c r="AE58" s="29" t="s">
        <v>464</v>
      </c>
    </row>
    <row r="59" spans="1:31" s="19" customFormat="1" ht="12.75" x14ac:dyDescent="0.2">
      <c r="B59" s="19" t="s">
        <v>530</v>
      </c>
      <c r="C59" s="61" t="s">
        <v>130</v>
      </c>
      <c r="D59" s="21">
        <v>3.17</v>
      </c>
      <c r="E59" s="22">
        <v>1990</v>
      </c>
      <c r="F59" s="21">
        <v>3.6399999999999997</v>
      </c>
      <c r="G59" s="22">
        <v>1995</v>
      </c>
      <c r="H59" s="21">
        <v>3.26</v>
      </c>
      <c r="I59" s="22">
        <v>2000</v>
      </c>
      <c r="J59" s="21">
        <v>2.8699999999999997</v>
      </c>
      <c r="K59" s="22">
        <v>2005</v>
      </c>
      <c r="L59" s="21">
        <v>3.0300000000000002</v>
      </c>
      <c r="M59" s="22">
        <v>2007</v>
      </c>
      <c r="N59" s="21">
        <v>4.7299999999999995</v>
      </c>
      <c r="O59" s="22">
        <v>2009</v>
      </c>
      <c r="P59" s="21">
        <v>4.008</v>
      </c>
      <c r="Q59" s="22">
        <v>2010</v>
      </c>
      <c r="R59" s="23" t="s">
        <v>451</v>
      </c>
      <c r="S59" s="22" t="s">
        <v>452</v>
      </c>
      <c r="T59" s="24">
        <v>4.008</v>
      </c>
      <c r="U59" s="25">
        <v>2010</v>
      </c>
      <c r="V59" s="21"/>
      <c r="W59" s="21">
        <v>2.3980000000000001</v>
      </c>
      <c r="X59" s="22">
        <v>2010</v>
      </c>
      <c r="Y59" s="26">
        <v>1</v>
      </c>
      <c r="Z59" s="27" t="s">
        <v>464</v>
      </c>
      <c r="AB59" s="21">
        <v>1.61</v>
      </c>
      <c r="AC59" s="17">
        <v>2010</v>
      </c>
      <c r="AD59" s="28">
        <v>1</v>
      </c>
      <c r="AE59" s="29" t="s">
        <v>464</v>
      </c>
    </row>
    <row r="60" spans="1:31" s="19" customFormat="1" ht="12.75" x14ac:dyDescent="0.2">
      <c r="B60" s="19" t="s">
        <v>531</v>
      </c>
      <c r="C60" s="61" t="s">
        <v>70</v>
      </c>
      <c r="D60" s="21">
        <v>0.70799999999999996</v>
      </c>
      <c r="E60" s="22">
        <v>1990</v>
      </c>
      <c r="F60" s="21">
        <v>1.099</v>
      </c>
      <c r="G60" s="22">
        <v>1995</v>
      </c>
      <c r="H60" s="21">
        <v>1.1160000000000001</v>
      </c>
      <c r="I60" s="22">
        <v>2000</v>
      </c>
      <c r="J60" s="21">
        <v>1.1659999999999999</v>
      </c>
      <c r="K60" s="22">
        <v>2005</v>
      </c>
      <c r="L60" s="21">
        <v>2.0369999999999999</v>
      </c>
      <c r="M60" s="22">
        <v>2007</v>
      </c>
      <c r="N60" s="21">
        <v>2.2800000000000002</v>
      </c>
      <c r="O60" s="22">
        <v>2009</v>
      </c>
      <c r="P60" s="21">
        <v>2.6930000000000001</v>
      </c>
      <c r="Q60" s="22">
        <v>2011</v>
      </c>
      <c r="R60" s="23" t="s">
        <v>451</v>
      </c>
      <c r="S60" s="22" t="s">
        <v>452</v>
      </c>
      <c r="T60" s="24">
        <v>2.6930000000000001</v>
      </c>
      <c r="U60" s="25">
        <v>2011</v>
      </c>
      <c r="V60" s="21"/>
      <c r="W60" s="21">
        <v>1.113</v>
      </c>
      <c r="X60" s="22">
        <v>2011</v>
      </c>
      <c r="Y60" s="26">
        <v>14</v>
      </c>
      <c r="Z60" s="27" t="s">
        <v>528</v>
      </c>
      <c r="AB60" s="21">
        <v>1.58</v>
      </c>
      <c r="AC60" s="17">
        <v>2011</v>
      </c>
      <c r="AD60" s="28">
        <v>14</v>
      </c>
      <c r="AE60" s="29" t="s">
        <v>528</v>
      </c>
    </row>
    <row r="61" spans="1:31" s="19" customFormat="1" ht="12.75" x14ac:dyDescent="0.2">
      <c r="B61" s="19" t="s">
        <v>532</v>
      </c>
      <c r="C61" s="61" t="s">
        <v>36</v>
      </c>
      <c r="D61" s="21">
        <v>3.12</v>
      </c>
      <c r="E61" s="22">
        <v>1990</v>
      </c>
      <c r="F61" s="21">
        <v>4.16</v>
      </c>
      <c r="G61" s="22">
        <v>1995</v>
      </c>
      <c r="H61" s="21">
        <v>5.69</v>
      </c>
      <c r="I61" s="22">
        <v>2000</v>
      </c>
      <c r="J61" s="21">
        <v>4.7720000000000002</v>
      </c>
      <c r="K61" s="22">
        <v>2005</v>
      </c>
      <c r="L61" s="21">
        <v>5.1859999999999999</v>
      </c>
      <c r="M61" s="22">
        <v>2007</v>
      </c>
      <c r="N61" s="21">
        <v>5.0049999999999999</v>
      </c>
      <c r="O61" s="22">
        <v>2009</v>
      </c>
      <c r="P61" s="21">
        <v>4.5759999999999996</v>
      </c>
      <c r="Q61" s="22">
        <v>2011</v>
      </c>
      <c r="R61" s="23">
        <v>5.1989999999999998</v>
      </c>
      <c r="S61" s="22">
        <v>2012</v>
      </c>
      <c r="T61" s="24">
        <v>5.1989999999999998</v>
      </c>
      <c r="U61" s="25">
        <v>2012</v>
      </c>
      <c r="V61" s="21"/>
      <c r="W61" s="21">
        <v>3.03</v>
      </c>
      <c r="X61" s="22">
        <v>2012</v>
      </c>
      <c r="Y61" s="26">
        <v>14</v>
      </c>
      <c r="Z61" s="27" t="s">
        <v>528</v>
      </c>
      <c r="AB61" s="21">
        <v>2.169</v>
      </c>
      <c r="AC61" s="17">
        <v>2012</v>
      </c>
      <c r="AD61" s="28">
        <v>14</v>
      </c>
      <c r="AE61" s="29" t="s">
        <v>528</v>
      </c>
    </row>
    <row r="62" spans="1:31" s="19" customFormat="1" ht="12.75" x14ac:dyDescent="0.2">
      <c r="B62" s="19" t="s">
        <v>533</v>
      </c>
      <c r="C62" s="61" t="s">
        <v>106</v>
      </c>
      <c r="D62" s="21">
        <v>1.97</v>
      </c>
      <c r="E62" s="22">
        <v>1990</v>
      </c>
      <c r="F62" s="21">
        <v>0.75600000000000001</v>
      </c>
      <c r="G62" s="22">
        <v>1995</v>
      </c>
      <c r="H62" s="21">
        <v>1.05</v>
      </c>
      <c r="I62" s="22">
        <v>2000</v>
      </c>
      <c r="J62" s="21">
        <v>1.242</v>
      </c>
      <c r="K62" s="22">
        <v>2005</v>
      </c>
      <c r="L62" s="21">
        <v>1.3479999999999999</v>
      </c>
      <c r="M62" s="22">
        <v>2007</v>
      </c>
      <c r="N62" s="21">
        <v>1.673</v>
      </c>
      <c r="O62" s="22">
        <v>2009</v>
      </c>
      <c r="P62" s="21">
        <v>1.7909999999999999</v>
      </c>
      <c r="Q62" s="22">
        <v>2011</v>
      </c>
      <c r="R62" s="23">
        <v>2.2307669630777109</v>
      </c>
      <c r="S62" s="22">
        <v>2013</v>
      </c>
      <c r="T62" s="24">
        <v>2.2307669630777109</v>
      </c>
      <c r="U62" s="25">
        <v>2013</v>
      </c>
      <c r="V62" s="21"/>
      <c r="W62" s="21">
        <v>1.4455593668273419</v>
      </c>
      <c r="X62" s="22">
        <v>2013</v>
      </c>
      <c r="Y62" s="26">
        <v>27</v>
      </c>
      <c r="Z62" s="27" t="s">
        <v>528</v>
      </c>
      <c r="AB62" s="21">
        <v>0.78520759625036918</v>
      </c>
      <c r="AC62" s="17">
        <v>2013</v>
      </c>
      <c r="AD62" s="28">
        <v>27</v>
      </c>
      <c r="AE62" s="29" t="s">
        <v>468</v>
      </c>
    </row>
    <row r="63" spans="1:31" s="19" customFormat="1" ht="12.75" x14ac:dyDescent="0.2">
      <c r="B63" s="19" t="s">
        <v>534</v>
      </c>
      <c r="C63" s="61" t="s">
        <v>96</v>
      </c>
      <c r="D63" s="21">
        <v>5.2</v>
      </c>
      <c r="E63" s="22">
        <v>1990</v>
      </c>
      <c r="F63" s="21">
        <v>3.1902200000000001</v>
      </c>
      <c r="G63" s="22">
        <v>1995</v>
      </c>
      <c r="H63" s="21">
        <v>4.6997999999999998</v>
      </c>
      <c r="I63" s="22">
        <v>2000</v>
      </c>
      <c r="J63" s="21">
        <v>2.76</v>
      </c>
      <c r="K63" s="22">
        <v>2005</v>
      </c>
      <c r="L63" s="21">
        <v>5.0070000000000006</v>
      </c>
      <c r="M63" s="22">
        <v>2007</v>
      </c>
      <c r="N63" s="21">
        <v>6.8120000000000003</v>
      </c>
      <c r="O63" s="22">
        <v>2009</v>
      </c>
      <c r="P63" s="21">
        <v>6.827</v>
      </c>
      <c r="Q63" s="22">
        <v>2010</v>
      </c>
      <c r="R63" s="23" t="s">
        <v>451</v>
      </c>
      <c r="S63" s="22" t="s">
        <v>452</v>
      </c>
      <c r="T63" s="24">
        <v>6.827</v>
      </c>
      <c r="U63" s="25">
        <v>2010</v>
      </c>
      <c r="V63" s="21"/>
      <c r="W63" s="21">
        <v>1.2709999999999999</v>
      </c>
      <c r="X63" s="22">
        <v>2010</v>
      </c>
      <c r="Y63" s="26">
        <v>7</v>
      </c>
      <c r="Z63" s="27" t="s">
        <v>464</v>
      </c>
      <c r="AB63" s="21">
        <v>5.556</v>
      </c>
      <c r="AC63" s="17">
        <v>2010</v>
      </c>
      <c r="AD63" s="28">
        <v>7</v>
      </c>
      <c r="AE63" s="29" t="s">
        <v>464</v>
      </c>
    </row>
    <row r="64" spans="1:31" s="19" customFormat="1" ht="12.75" x14ac:dyDescent="0.2">
      <c r="B64" s="19" t="s">
        <v>535</v>
      </c>
      <c r="C64" s="61" t="s">
        <v>40</v>
      </c>
      <c r="D64" s="21">
        <v>5</v>
      </c>
      <c r="E64" s="22">
        <v>1990</v>
      </c>
      <c r="F64" s="21">
        <v>5.69</v>
      </c>
      <c r="G64" s="22">
        <v>1997</v>
      </c>
      <c r="H64" s="21">
        <v>5.1269999999999998</v>
      </c>
      <c r="I64" s="22">
        <v>2000</v>
      </c>
      <c r="J64" s="21">
        <v>7.1580000000000004</v>
      </c>
      <c r="K64" s="22">
        <v>2005</v>
      </c>
      <c r="L64" s="21">
        <v>6.3900000000000006</v>
      </c>
      <c r="M64" s="22">
        <v>2007</v>
      </c>
      <c r="N64" s="21">
        <v>9.3190000000000008</v>
      </c>
      <c r="O64" s="22">
        <v>2009</v>
      </c>
      <c r="P64" s="21">
        <v>8.0120000000000005</v>
      </c>
      <c r="Q64" s="22">
        <v>2011</v>
      </c>
      <c r="R64" s="23">
        <v>8.2219999999999995</v>
      </c>
      <c r="S64" s="22">
        <v>2012</v>
      </c>
      <c r="T64" s="24">
        <v>8.2219999999999995</v>
      </c>
      <c r="U64" s="25">
        <v>2012</v>
      </c>
      <c r="V64" s="21"/>
      <c r="W64" s="21">
        <v>1.595</v>
      </c>
      <c r="X64" s="22">
        <v>2012</v>
      </c>
      <c r="Y64" s="26">
        <v>7</v>
      </c>
      <c r="Z64" s="27" t="s">
        <v>464</v>
      </c>
      <c r="AB64" s="21">
        <v>6.6269999999999998</v>
      </c>
      <c r="AC64" s="17">
        <v>2012</v>
      </c>
      <c r="AD64" s="28">
        <v>14</v>
      </c>
      <c r="AE64" s="29" t="s">
        <v>528</v>
      </c>
    </row>
    <row r="65" spans="2:31" s="19" customFormat="1" ht="12.75" x14ac:dyDescent="0.2">
      <c r="B65" s="19" t="s">
        <v>536</v>
      </c>
      <c r="C65" s="61" t="s">
        <v>92</v>
      </c>
      <c r="D65" s="21">
        <v>2.427</v>
      </c>
      <c r="E65" s="22">
        <v>1990</v>
      </c>
      <c r="F65" s="21">
        <v>4.6619999999999999</v>
      </c>
      <c r="G65" s="22">
        <v>1995</v>
      </c>
      <c r="H65" s="21">
        <v>4.5190000000000001</v>
      </c>
      <c r="I65" s="22">
        <v>2000</v>
      </c>
      <c r="J65" s="21">
        <v>4.5939999999999994</v>
      </c>
      <c r="K65" s="22">
        <v>2005</v>
      </c>
      <c r="L65" s="21">
        <v>4.149</v>
      </c>
      <c r="M65" s="22">
        <v>2007</v>
      </c>
      <c r="N65" s="21">
        <v>4.75</v>
      </c>
      <c r="O65" s="22">
        <v>2009</v>
      </c>
      <c r="P65" s="21">
        <v>4.5789999999999997</v>
      </c>
      <c r="Q65" s="22">
        <v>2011</v>
      </c>
      <c r="R65" s="23">
        <v>5.1679999999999993</v>
      </c>
      <c r="S65" s="22">
        <v>2012</v>
      </c>
      <c r="T65" s="24">
        <v>5.1679999999999993</v>
      </c>
      <c r="U65" s="25">
        <v>2012</v>
      </c>
      <c r="V65" s="21"/>
      <c r="W65" s="21">
        <v>2.9159999999999999</v>
      </c>
      <c r="X65" s="22">
        <v>2012</v>
      </c>
      <c r="Y65" s="26">
        <v>14</v>
      </c>
      <c r="Z65" s="27" t="s">
        <v>528</v>
      </c>
      <c r="AB65" s="21">
        <v>2.2519999999999998</v>
      </c>
      <c r="AC65" s="17">
        <v>2012</v>
      </c>
      <c r="AD65" s="28">
        <v>14</v>
      </c>
      <c r="AE65" s="29" t="s">
        <v>528</v>
      </c>
    </row>
    <row r="66" spans="2:31" s="19" customFormat="1" ht="12.75" x14ac:dyDescent="0.2">
      <c r="B66" s="19" t="s">
        <v>537</v>
      </c>
      <c r="C66" s="61" t="s">
        <v>98</v>
      </c>
      <c r="D66" s="21">
        <v>1.7250000000000001</v>
      </c>
      <c r="E66" s="22">
        <v>1990</v>
      </c>
      <c r="F66" s="21">
        <v>1.548</v>
      </c>
      <c r="G66" s="22">
        <v>1995</v>
      </c>
      <c r="H66" s="21">
        <v>1.613</v>
      </c>
      <c r="I66" s="22">
        <v>2000</v>
      </c>
      <c r="J66" s="21">
        <v>1.5369999999999999</v>
      </c>
      <c r="K66" s="22">
        <v>2005</v>
      </c>
      <c r="L66" s="21">
        <v>1.8719999999999999</v>
      </c>
      <c r="M66" s="22">
        <v>2007</v>
      </c>
      <c r="N66" s="21">
        <v>2.593</v>
      </c>
      <c r="O66" s="22">
        <v>2009</v>
      </c>
      <c r="P66" s="21">
        <v>2.6378529127939458</v>
      </c>
      <c r="Q66" s="22">
        <v>2011</v>
      </c>
      <c r="R66" s="23">
        <v>2.387485420316207</v>
      </c>
      <c r="S66" s="22">
        <v>2012</v>
      </c>
      <c r="T66" s="24">
        <v>2.387485420316207</v>
      </c>
      <c r="U66" s="25">
        <v>2012</v>
      </c>
      <c r="V66" s="21"/>
      <c r="W66" s="21">
        <v>0.96341685699713953</v>
      </c>
      <c r="X66" s="22">
        <v>2012</v>
      </c>
      <c r="Y66" s="26">
        <v>4</v>
      </c>
      <c r="Z66" s="27" t="s">
        <v>453</v>
      </c>
      <c r="AB66" s="21">
        <v>1.4240685633190675</v>
      </c>
      <c r="AC66" s="17">
        <v>2012</v>
      </c>
      <c r="AD66" s="28">
        <v>27</v>
      </c>
      <c r="AE66" s="29" t="s">
        <v>468</v>
      </c>
    </row>
    <row r="67" spans="2:31" s="19" customFormat="1" ht="12.75" x14ac:dyDescent="0.2">
      <c r="B67" s="19" t="s">
        <v>538</v>
      </c>
      <c r="C67" s="61" t="s">
        <v>84</v>
      </c>
      <c r="D67" s="23" t="s">
        <v>451</v>
      </c>
      <c r="E67" s="22" t="s">
        <v>452</v>
      </c>
      <c r="F67" s="21">
        <v>1.6080000000000001</v>
      </c>
      <c r="G67" s="22">
        <v>1995</v>
      </c>
      <c r="H67" s="21">
        <v>1.7970000000000002</v>
      </c>
      <c r="I67" s="22">
        <v>1999</v>
      </c>
      <c r="J67" s="21">
        <v>2.0350000000000001</v>
      </c>
      <c r="K67" s="22">
        <v>2004</v>
      </c>
      <c r="L67" s="21">
        <v>2.7450000000000001</v>
      </c>
      <c r="M67" s="22">
        <v>2007</v>
      </c>
      <c r="N67" s="21">
        <v>2.9430000000000001</v>
      </c>
      <c r="O67" s="22">
        <v>2009</v>
      </c>
      <c r="P67" s="21">
        <v>2.6269999999999998</v>
      </c>
      <c r="Q67" s="22">
        <v>2010</v>
      </c>
      <c r="R67" s="23" t="s">
        <v>451</v>
      </c>
      <c r="S67" s="22" t="s">
        <v>452</v>
      </c>
      <c r="T67" s="24">
        <v>2.6269999999999998</v>
      </c>
      <c r="U67" s="25">
        <v>2010</v>
      </c>
      <c r="V67" s="21"/>
      <c r="W67" s="21">
        <v>1.0269999999999999</v>
      </c>
      <c r="X67" s="22">
        <v>2010</v>
      </c>
      <c r="Y67" s="26">
        <v>4</v>
      </c>
      <c r="Z67" s="27" t="s">
        <v>453</v>
      </c>
      <c r="AB67" s="21">
        <v>1.6</v>
      </c>
      <c r="AC67" s="17">
        <v>2010</v>
      </c>
      <c r="AD67" s="28">
        <v>6</v>
      </c>
      <c r="AE67" s="29" t="s">
        <v>466</v>
      </c>
    </row>
    <row r="68" spans="2:31" s="19" customFormat="1" ht="12.75" x14ac:dyDescent="0.2">
      <c r="B68" s="19" t="s">
        <v>539</v>
      </c>
      <c r="C68" s="61" t="s">
        <v>120</v>
      </c>
      <c r="D68" s="21">
        <v>4.7</v>
      </c>
      <c r="E68" s="22">
        <v>1990</v>
      </c>
      <c r="F68" s="21">
        <v>6.1</v>
      </c>
      <c r="G68" s="22">
        <v>1995</v>
      </c>
      <c r="H68" s="21">
        <v>8.8500000000000014</v>
      </c>
      <c r="I68" s="22">
        <v>2001</v>
      </c>
      <c r="J68" s="21">
        <v>9.8450000000000006</v>
      </c>
      <c r="K68" s="22">
        <v>2005</v>
      </c>
      <c r="L68" s="21">
        <v>10.356000000000002</v>
      </c>
      <c r="M68" s="22">
        <v>2007</v>
      </c>
      <c r="N68" s="21">
        <v>13.406000000000001</v>
      </c>
      <c r="O68" s="22">
        <v>2009</v>
      </c>
      <c r="P68" s="21">
        <v>12.533489885664029</v>
      </c>
      <c r="Q68" s="22">
        <v>2010</v>
      </c>
      <c r="R68" s="23" t="s">
        <v>451</v>
      </c>
      <c r="S68" s="22" t="s">
        <v>452</v>
      </c>
      <c r="T68" s="24">
        <v>12.533489885664029</v>
      </c>
      <c r="U68" s="25">
        <v>2010</v>
      </c>
      <c r="V68" s="21"/>
      <c r="W68" s="21">
        <v>1.839915567282322</v>
      </c>
      <c r="X68" s="22">
        <v>2010</v>
      </c>
      <c r="Y68" s="26">
        <v>7</v>
      </c>
      <c r="Z68" s="27" t="s">
        <v>464</v>
      </c>
      <c r="AB68" s="21">
        <v>10.693574318381707</v>
      </c>
      <c r="AC68" s="17">
        <v>2010</v>
      </c>
      <c r="AD68" s="28">
        <v>7</v>
      </c>
      <c r="AE68" s="29" t="s">
        <v>464</v>
      </c>
    </row>
    <row r="69" spans="2:31" s="19" customFormat="1" ht="12.75" x14ac:dyDescent="0.2">
      <c r="B69" s="19" t="s">
        <v>540</v>
      </c>
      <c r="C69" s="61" t="s">
        <v>86</v>
      </c>
      <c r="D69" s="23" t="s">
        <v>451</v>
      </c>
      <c r="E69" s="22" t="s">
        <v>452</v>
      </c>
      <c r="F69" s="23" t="s">
        <v>451</v>
      </c>
      <c r="G69" s="22" t="s">
        <v>452</v>
      </c>
      <c r="H69" s="23" t="s">
        <v>451</v>
      </c>
      <c r="I69" s="22" t="s">
        <v>452</v>
      </c>
      <c r="J69" s="23" t="s">
        <v>451</v>
      </c>
      <c r="K69" s="22" t="s">
        <v>452</v>
      </c>
      <c r="L69" s="23" t="s">
        <v>451</v>
      </c>
      <c r="M69" s="22" t="s">
        <v>452</v>
      </c>
      <c r="N69" s="21">
        <v>12.141</v>
      </c>
      <c r="O69" s="22">
        <v>2009</v>
      </c>
      <c r="P69" s="21">
        <v>11.653192115994564</v>
      </c>
      <c r="Q69" s="22">
        <v>2010</v>
      </c>
      <c r="R69" s="23" t="s">
        <v>451</v>
      </c>
      <c r="S69" s="22" t="s">
        <v>452</v>
      </c>
      <c r="T69" s="24">
        <v>11.65</v>
      </c>
      <c r="U69" s="25">
        <v>2010</v>
      </c>
      <c r="V69" s="21"/>
      <c r="W69" s="21">
        <v>6.3550000000000004</v>
      </c>
      <c r="X69" s="22">
        <v>2010</v>
      </c>
      <c r="Y69" s="26">
        <v>4</v>
      </c>
      <c r="Z69" s="27" t="s">
        <v>453</v>
      </c>
      <c r="AB69" s="21">
        <v>5.29819211599456</v>
      </c>
      <c r="AC69" s="17">
        <v>2010</v>
      </c>
      <c r="AD69" s="28">
        <v>6</v>
      </c>
      <c r="AE69" s="29" t="s">
        <v>470</v>
      </c>
    </row>
    <row r="70" spans="2:31" s="19" customFormat="1" ht="12.75" x14ac:dyDescent="0.2">
      <c r="B70" s="19" t="s">
        <v>541</v>
      </c>
      <c r="C70" s="61" t="s">
        <v>68</v>
      </c>
      <c r="D70" s="21">
        <v>14.2</v>
      </c>
      <c r="E70" s="22">
        <v>1990</v>
      </c>
      <c r="F70" s="21">
        <v>17.372</v>
      </c>
      <c r="G70" s="22">
        <v>1995</v>
      </c>
      <c r="H70" s="21">
        <v>17.166</v>
      </c>
      <c r="I70" s="22">
        <v>2000</v>
      </c>
      <c r="J70" s="21">
        <v>16.271999999999998</v>
      </c>
      <c r="K70" s="22">
        <v>2005</v>
      </c>
      <c r="L70" s="21">
        <v>15.46</v>
      </c>
      <c r="M70" s="22">
        <v>2007</v>
      </c>
      <c r="N70" s="21">
        <v>15.95</v>
      </c>
      <c r="O70" s="22">
        <v>2009</v>
      </c>
      <c r="P70" s="21">
        <v>16.015999999999998</v>
      </c>
      <c r="Q70" s="22">
        <v>2011</v>
      </c>
      <c r="R70" s="23">
        <v>15.805</v>
      </c>
      <c r="S70" s="22">
        <v>2013</v>
      </c>
      <c r="T70" s="24">
        <v>16.015999999999998</v>
      </c>
      <c r="U70" s="25">
        <v>2011</v>
      </c>
      <c r="V70" s="21"/>
      <c r="W70" s="21">
        <v>4.33</v>
      </c>
      <c r="X70" s="22">
        <v>2011</v>
      </c>
      <c r="Y70" s="26">
        <v>15</v>
      </c>
      <c r="Z70" s="27" t="s">
        <v>542</v>
      </c>
      <c r="AB70" s="21">
        <v>11.686</v>
      </c>
      <c r="AC70" s="17">
        <v>2011</v>
      </c>
      <c r="AD70" s="28">
        <v>15</v>
      </c>
      <c r="AE70" s="29" t="s">
        <v>542</v>
      </c>
    </row>
    <row r="71" spans="2:31" s="19" customFormat="1" ht="12.75" x14ac:dyDescent="0.2">
      <c r="B71" s="19" t="s">
        <v>543</v>
      </c>
      <c r="C71" s="61" t="s">
        <v>33</v>
      </c>
      <c r="D71" s="21">
        <v>11.114000000000001</v>
      </c>
      <c r="E71" s="22">
        <v>1990</v>
      </c>
      <c r="F71" s="21">
        <v>14.07</v>
      </c>
      <c r="G71" s="22">
        <v>1995</v>
      </c>
      <c r="H71" s="21">
        <v>16.283000000000001</v>
      </c>
      <c r="I71" s="22">
        <v>2000</v>
      </c>
      <c r="J71" s="21">
        <v>18.492000000000001</v>
      </c>
      <c r="K71" s="22">
        <v>2005</v>
      </c>
      <c r="L71" s="21">
        <v>18.747</v>
      </c>
      <c r="M71" s="22">
        <v>2007</v>
      </c>
      <c r="N71" s="21">
        <v>22.4</v>
      </c>
      <c r="O71" s="22">
        <v>2009</v>
      </c>
      <c r="P71" s="21">
        <v>23.561014694251345</v>
      </c>
      <c r="Q71" s="22">
        <v>2011</v>
      </c>
      <c r="R71" s="23" t="s">
        <v>451</v>
      </c>
      <c r="S71" s="22" t="s">
        <v>452</v>
      </c>
      <c r="T71" s="24">
        <v>23.561014694251345</v>
      </c>
      <c r="U71" s="25">
        <v>2011</v>
      </c>
      <c r="V71" s="21"/>
      <c r="W71" s="21">
        <v>6.80676285226658</v>
      </c>
      <c r="X71" s="22">
        <v>2011</v>
      </c>
      <c r="Y71" s="26">
        <v>15</v>
      </c>
      <c r="Z71" s="27" t="s">
        <v>542</v>
      </c>
      <c r="AB71" s="21">
        <v>16.754251841984765</v>
      </c>
      <c r="AC71" s="17">
        <v>2011</v>
      </c>
      <c r="AD71" s="28">
        <v>15</v>
      </c>
      <c r="AE71" s="29" t="s">
        <v>542</v>
      </c>
    </row>
    <row r="72" spans="2:31" s="19" customFormat="1" ht="12.75" x14ac:dyDescent="0.2">
      <c r="B72" s="19" t="s">
        <v>544</v>
      </c>
      <c r="C72" s="61" t="s">
        <v>72</v>
      </c>
      <c r="D72" s="21">
        <v>7.05</v>
      </c>
      <c r="E72" s="22">
        <v>1990</v>
      </c>
      <c r="F72" s="21">
        <v>7.42</v>
      </c>
      <c r="G72" s="22">
        <v>1995</v>
      </c>
      <c r="H72" s="21">
        <v>8.4400000000000013</v>
      </c>
      <c r="I72" s="22">
        <v>2000</v>
      </c>
      <c r="J72" s="21">
        <v>16.23</v>
      </c>
      <c r="K72" s="22">
        <v>2005</v>
      </c>
      <c r="L72" s="21">
        <v>13.14</v>
      </c>
      <c r="M72" s="22">
        <v>2007</v>
      </c>
      <c r="N72" s="21">
        <v>10.629999999999999</v>
      </c>
      <c r="O72" s="22">
        <v>2009</v>
      </c>
      <c r="P72" s="21">
        <v>12.110000000000001</v>
      </c>
      <c r="Q72" s="22">
        <v>2011</v>
      </c>
      <c r="R72" s="23" t="s">
        <v>451</v>
      </c>
      <c r="S72" s="22" t="s">
        <v>452</v>
      </c>
      <c r="T72" s="24">
        <v>12.110000000000001</v>
      </c>
      <c r="U72" s="25">
        <v>2011</v>
      </c>
      <c r="V72" s="21"/>
      <c r="W72" s="21">
        <v>3.31</v>
      </c>
      <c r="X72" s="22">
        <v>2011</v>
      </c>
      <c r="Y72" s="26">
        <v>1</v>
      </c>
      <c r="Z72" s="27" t="s">
        <v>464</v>
      </c>
      <c r="AB72" s="21">
        <v>8.8000000000000007</v>
      </c>
      <c r="AC72" s="17">
        <v>2011</v>
      </c>
      <c r="AD72" s="28">
        <v>1</v>
      </c>
      <c r="AE72" s="29" t="s">
        <v>464</v>
      </c>
    </row>
    <row r="73" spans="2:31" s="19" customFormat="1" ht="12.75" x14ac:dyDescent="0.2">
      <c r="B73" s="19" t="s">
        <v>545</v>
      </c>
      <c r="C73" s="61" t="s">
        <v>82</v>
      </c>
      <c r="D73" s="21">
        <v>7.5</v>
      </c>
      <c r="E73" s="22">
        <v>1990</v>
      </c>
      <c r="F73" s="21">
        <v>8</v>
      </c>
      <c r="G73" s="22">
        <v>1995</v>
      </c>
      <c r="H73" s="21">
        <v>8.67</v>
      </c>
      <c r="I73" s="22">
        <v>2000</v>
      </c>
      <c r="J73" s="21">
        <v>6.99</v>
      </c>
      <c r="K73" s="22">
        <v>2005</v>
      </c>
      <c r="L73" s="21">
        <v>6.24</v>
      </c>
      <c r="M73" s="22">
        <v>2007</v>
      </c>
      <c r="N73" s="21">
        <v>7.1099999999999994</v>
      </c>
      <c r="O73" s="22">
        <v>2009</v>
      </c>
      <c r="P73" s="21">
        <v>6.3829999999999991</v>
      </c>
      <c r="Q73" s="22">
        <v>2011</v>
      </c>
      <c r="R73" s="23" t="s">
        <v>451</v>
      </c>
      <c r="S73" s="22" t="s">
        <v>452</v>
      </c>
      <c r="T73" s="24">
        <v>6.3829999999999991</v>
      </c>
      <c r="U73" s="25">
        <v>2011</v>
      </c>
      <c r="V73" s="21"/>
      <c r="W73" s="21">
        <v>2.2719999999999998</v>
      </c>
      <c r="X73" s="22">
        <v>2011</v>
      </c>
      <c r="Y73" s="26">
        <v>7</v>
      </c>
      <c r="Z73" s="27" t="s">
        <v>464</v>
      </c>
      <c r="AB73" s="21">
        <v>4.1109999999999998</v>
      </c>
      <c r="AC73" s="17">
        <v>2011</v>
      </c>
      <c r="AD73" s="28">
        <v>7</v>
      </c>
      <c r="AE73" s="29" t="s">
        <v>464</v>
      </c>
    </row>
    <row r="74" spans="2:31" s="19" customFormat="1" ht="12.75" x14ac:dyDescent="0.2">
      <c r="B74" s="19" t="s">
        <v>546</v>
      </c>
      <c r="C74" s="61" t="s">
        <v>944</v>
      </c>
      <c r="D74" s="23" t="s">
        <v>451</v>
      </c>
      <c r="E74" s="22" t="s">
        <v>452</v>
      </c>
      <c r="F74" s="23" t="s">
        <v>451</v>
      </c>
      <c r="G74" s="22" t="s">
        <v>452</v>
      </c>
      <c r="H74" s="21">
        <v>8.5030000000000001</v>
      </c>
      <c r="I74" s="22">
        <v>2000</v>
      </c>
      <c r="J74" s="21">
        <v>11.239000000000001</v>
      </c>
      <c r="K74" s="22">
        <v>2005</v>
      </c>
      <c r="L74" s="21">
        <v>11.578000000000001</v>
      </c>
      <c r="M74" s="22">
        <v>2007</v>
      </c>
      <c r="N74" s="21">
        <v>10.639000000000001</v>
      </c>
      <c r="O74" s="22">
        <v>2009</v>
      </c>
      <c r="P74" s="21">
        <v>10.100999999999999</v>
      </c>
      <c r="Q74" s="22">
        <v>2011</v>
      </c>
      <c r="R74" s="23" t="s">
        <v>451</v>
      </c>
      <c r="S74" s="22" t="s">
        <v>452</v>
      </c>
      <c r="T74" s="24">
        <v>10.100999999999999</v>
      </c>
      <c r="U74" s="25">
        <v>2011</v>
      </c>
      <c r="V74" s="21"/>
      <c r="W74" s="21">
        <v>8.52</v>
      </c>
      <c r="X74" s="22">
        <v>2011</v>
      </c>
      <c r="Y74" s="26">
        <v>14</v>
      </c>
      <c r="Z74" s="27" t="s">
        <v>528</v>
      </c>
      <c r="AB74" s="21">
        <v>1.581</v>
      </c>
      <c r="AC74" s="17">
        <v>2011</v>
      </c>
      <c r="AD74" s="28">
        <v>14</v>
      </c>
      <c r="AE74" s="29" t="s">
        <v>528</v>
      </c>
    </row>
    <row r="75" spans="2:31" s="19" customFormat="1" ht="12.75" x14ac:dyDescent="0.2">
      <c r="B75" s="19" t="s">
        <v>547</v>
      </c>
      <c r="C75" s="61" t="s">
        <v>102</v>
      </c>
      <c r="D75" s="21">
        <v>2.8210000000000002</v>
      </c>
      <c r="E75" s="22">
        <v>1990</v>
      </c>
      <c r="F75" s="21">
        <v>3.2480000000000002</v>
      </c>
      <c r="G75" s="22">
        <v>1995</v>
      </c>
      <c r="H75" s="21">
        <v>4.8209999999999997</v>
      </c>
      <c r="I75" s="22">
        <v>2000</v>
      </c>
      <c r="J75" s="21">
        <v>6.5069999999999997</v>
      </c>
      <c r="K75" s="22">
        <v>2005</v>
      </c>
      <c r="L75" s="21">
        <v>7.6479999999999997</v>
      </c>
      <c r="M75" s="22">
        <v>2007</v>
      </c>
      <c r="N75" s="21">
        <v>9.4</v>
      </c>
      <c r="O75" s="22">
        <v>2009</v>
      </c>
      <c r="P75" s="21">
        <v>9.1379999999999999</v>
      </c>
      <c r="Q75" s="22">
        <v>2011</v>
      </c>
      <c r="R75" s="23">
        <v>9.3030000000000008</v>
      </c>
      <c r="S75" s="22">
        <v>2012</v>
      </c>
      <c r="T75" s="24">
        <v>9.1379999999999999</v>
      </c>
      <c r="U75" s="25">
        <v>2011</v>
      </c>
      <c r="V75" s="21"/>
      <c r="W75" s="21">
        <v>4.00453716427233</v>
      </c>
      <c r="X75" s="22">
        <v>2011</v>
      </c>
      <c r="Y75" s="26">
        <v>15</v>
      </c>
      <c r="Z75" s="27" t="s">
        <v>542</v>
      </c>
      <c r="AB75" s="21">
        <v>5.1334628357276699</v>
      </c>
      <c r="AC75" s="17">
        <v>2011</v>
      </c>
      <c r="AD75" s="28">
        <v>15</v>
      </c>
      <c r="AE75" s="29" t="s">
        <v>542</v>
      </c>
    </row>
    <row r="76" spans="2:31" s="19" customFormat="1" ht="12.75" x14ac:dyDescent="0.2">
      <c r="B76" s="19" t="s">
        <v>548</v>
      </c>
      <c r="C76" s="61" t="s">
        <v>122</v>
      </c>
      <c r="D76" s="21">
        <v>9.4</v>
      </c>
      <c r="E76" s="22">
        <v>1990</v>
      </c>
      <c r="F76" s="21">
        <v>11.120000000000001</v>
      </c>
      <c r="G76" s="22">
        <v>1995</v>
      </c>
      <c r="H76" s="21">
        <v>13.489000000000001</v>
      </c>
      <c r="I76" s="22">
        <v>2000</v>
      </c>
      <c r="J76" s="21">
        <v>6.5439999999999996</v>
      </c>
      <c r="K76" s="22">
        <v>2005</v>
      </c>
      <c r="L76" s="21">
        <v>5.2850000000000001</v>
      </c>
      <c r="M76" s="22">
        <v>2007</v>
      </c>
      <c r="N76" s="21">
        <v>7.9989999999999997</v>
      </c>
      <c r="O76" s="22">
        <v>2009</v>
      </c>
      <c r="P76" s="21">
        <v>11.436999999999999</v>
      </c>
      <c r="Q76" s="22">
        <v>2011</v>
      </c>
      <c r="R76" s="23" t="s">
        <v>451</v>
      </c>
      <c r="S76" s="22" t="s">
        <v>452</v>
      </c>
      <c r="T76" s="24">
        <v>11.436999999999999</v>
      </c>
      <c r="U76" s="25">
        <v>2011</v>
      </c>
      <c r="V76" s="21"/>
      <c r="W76" s="21">
        <v>2.2280000000000002</v>
      </c>
      <c r="X76" s="22">
        <v>2011</v>
      </c>
      <c r="Y76" s="26">
        <v>1</v>
      </c>
      <c r="Z76" s="27" t="s">
        <v>464</v>
      </c>
      <c r="AB76" s="21">
        <v>9.2089999999999996</v>
      </c>
      <c r="AC76" s="17">
        <v>2011</v>
      </c>
      <c r="AD76" s="28">
        <v>1</v>
      </c>
      <c r="AE76" s="29" t="s">
        <v>464</v>
      </c>
    </row>
    <row r="77" spans="2:31" s="19" customFormat="1" ht="12.75" x14ac:dyDescent="0.2">
      <c r="B77" s="19" t="s">
        <v>549</v>
      </c>
      <c r="C77" s="61" t="s">
        <v>43</v>
      </c>
      <c r="D77" s="21">
        <v>8.6449999999999996</v>
      </c>
      <c r="E77" s="22">
        <v>1990</v>
      </c>
      <c r="F77" s="21">
        <v>9.5560000000000009</v>
      </c>
      <c r="G77" s="22">
        <v>1995</v>
      </c>
      <c r="H77" s="21">
        <v>3.6870000000000003</v>
      </c>
      <c r="I77" s="22">
        <v>2000</v>
      </c>
      <c r="J77" s="21">
        <v>5.0960000000000001</v>
      </c>
      <c r="K77" s="22">
        <v>2005</v>
      </c>
      <c r="L77" s="21">
        <v>5.5220000000000002</v>
      </c>
      <c r="M77" s="22">
        <v>2007</v>
      </c>
      <c r="N77" s="21">
        <v>5.9089999999999998</v>
      </c>
      <c r="O77" s="22">
        <v>2009</v>
      </c>
      <c r="P77" s="21">
        <v>8.298</v>
      </c>
      <c r="Q77" s="22">
        <v>2011</v>
      </c>
      <c r="R77" s="23">
        <v>9.5749999999999993</v>
      </c>
      <c r="S77" s="22">
        <v>2012</v>
      </c>
      <c r="T77" s="24">
        <v>9.5749999999999993</v>
      </c>
      <c r="U77" s="25">
        <v>2012</v>
      </c>
      <c r="V77" s="21"/>
      <c r="W77" s="21">
        <v>3.8260000000000001</v>
      </c>
      <c r="X77" s="22">
        <v>2012</v>
      </c>
      <c r="Y77" s="26">
        <v>14</v>
      </c>
      <c r="Z77" s="27" t="s">
        <v>528</v>
      </c>
      <c r="AB77" s="21">
        <v>5.7489999999999997</v>
      </c>
      <c r="AC77" s="17">
        <v>2012</v>
      </c>
      <c r="AD77" s="28">
        <v>14</v>
      </c>
      <c r="AE77" s="29" t="s">
        <v>528</v>
      </c>
    </row>
    <row r="78" spans="2:31" s="19" customFormat="1" ht="12.75" x14ac:dyDescent="0.2">
      <c r="B78" s="19" t="s">
        <v>550</v>
      </c>
      <c r="C78" s="61" t="s">
        <v>100</v>
      </c>
      <c r="D78" s="21">
        <v>1.3</v>
      </c>
      <c r="E78" s="22">
        <v>1990</v>
      </c>
      <c r="F78" s="21">
        <v>2.976</v>
      </c>
      <c r="G78" s="22">
        <v>1995</v>
      </c>
      <c r="H78" s="21">
        <v>1.667</v>
      </c>
      <c r="I78" s="22">
        <v>2000</v>
      </c>
      <c r="J78" s="21">
        <v>1.3319999999999999</v>
      </c>
      <c r="K78" s="22">
        <v>2005</v>
      </c>
      <c r="L78" s="21">
        <v>1.3900000000000001</v>
      </c>
      <c r="M78" s="22">
        <v>2008</v>
      </c>
      <c r="N78" s="21">
        <v>2.54</v>
      </c>
      <c r="O78" s="22">
        <v>2009</v>
      </c>
      <c r="P78" s="21">
        <v>1.74</v>
      </c>
      <c r="Q78" s="22">
        <v>2010</v>
      </c>
      <c r="R78" s="23" t="s">
        <v>451</v>
      </c>
      <c r="S78" s="22" t="s">
        <v>452</v>
      </c>
      <c r="T78" s="24">
        <v>1.74</v>
      </c>
      <c r="U78" s="25">
        <v>2005</v>
      </c>
      <c r="V78" s="21"/>
      <c r="W78" s="21">
        <v>1.218</v>
      </c>
      <c r="X78" s="22">
        <v>2010</v>
      </c>
      <c r="Y78" s="26">
        <v>4</v>
      </c>
      <c r="Z78" s="27" t="s">
        <v>453</v>
      </c>
      <c r="AB78" s="21">
        <v>0.52200000000000002</v>
      </c>
      <c r="AC78" s="17">
        <v>2010</v>
      </c>
      <c r="AD78" s="28">
        <v>13</v>
      </c>
      <c r="AE78" s="29" t="s">
        <v>528</v>
      </c>
    </row>
    <row r="79" spans="2:31" s="19" customFormat="1" ht="12.75" x14ac:dyDescent="0.2">
      <c r="B79" s="19" t="s">
        <v>551</v>
      </c>
      <c r="C79" s="61" t="s">
        <v>50</v>
      </c>
      <c r="D79" s="21">
        <v>4.5</v>
      </c>
      <c r="E79" s="22">
        <v>1990</v>
      </c>
      <c r="F79" s="21">
        <v>3.1500000000000004</v>
      </c>
      <c r="G79" s="22">
        <v>1995</v>
      </c>
      <c r="H79" s="21">
        <v>2.3319999999999999</v>
      </c>
      <c r="I79" s="22">
        <v>2000</v>
      </c>
      <c r="J79" s="21">
        <v>1.288</v>
      </c>
      <c r="K79" s="22">
        <v>2005</v>
      </c>
      <c r="L79" s="21">
        <v>3.2270000000000003</v>
      </c>
      <c r="M79" s="22">
        <v>2007</v>
      </c>
      <c r="N79" s="21">
        <v>1.25</v>
      </c>
      <c r="O79" s="22">
        <v>2009</v>
      </c>
      <c r="P79" s="21">
        <v>1.123</v>
      </c>
      <c r="Q79" s="22">
        <v>2011</v>
      </c>
      <c r="R79" s="23" t="s">
        <v>451</v>
      </c>
      <c r="S79" s="22" t="s">
        <v>452</v>
      </c>
      <c r="T79" s="24">
        <v>1.123</v>
      </c>
      <c r="U79" s="25">
        <v>2011</v>
      </c>
      <c r="V79" s="21"/>
      <c r="W79" s="21">
        <v>0.76500000000000001</v>
      </c>
      <c r="X79" s="22">
        <v>2011</v>
      </c>
      <c r="Y79" s="26">
        <v>1</v>
      </c>
      <c r="Z79" s="27" t="s">
        <v>464</v>
      </c>
      <c r="AB79" s="21">
        <v>0.35799999999999998</v>
      </c>
      <c r="AC79" s="17">
        <v>2011</v>
      </c>
      <c r="AD79" s="28">
        <v>1</v>
      </c>
      <c r="AE79" s="29" t="s">
        <v>464</v>
      </c>
    </row>
    <row r="80" spans="2:31" s="19" customFormat="1" ht="12.75" x14ac:dyDescent="0.2">
      <c r="B80" s="19" t="s">
        <v>552</v>
      </c>
      <c r="C80" s="61" t="s">
        <v>410</v>
      </c>
      <c r="D80" s="23" t="s">
        <v>451</v>
      </c>
      <c r="E80" s="22" t="s">
        <v>452</v>
      </c>
      <c r="F80" s="23" t="s">
        <v>451</v>
      </c>
      <c r="G80" s="22" t="s">
        <v>452</v>
      </c>
      <c r="H80" s="23" t="s">
        <v>451</v>
      </c>
      <c r="I80" s="22" t="s">
        <v>452</v>
      </c>
      <c r="J80" s="21">
        <v>2.4710000000000001</v>
      </c>
      <c r="K80" s="22">
        <v>2005</v>
      </c>
      <c r="L80" s="23" t="s">
        <v>451</v>
      </c>
      <c r="M80" s="22" t="s">
        <v>452</v>
      </c>
      <c r="N80" s="21">
        <v>6.5970000000000004</v>
      </c>
      <c r="O80" s="22">
        <v>2009</v>
      </c>
      <c r="P80" s="21">
        <v>6.5510000000000002</v>
      </c>
      <c r="Q80" s="22">
        <v>2010</v>
      </c>
      <c r="R80" s="23" t="s">
        <v>451</v>
      </c>
      <c r="S80" s="22" t="s">
        <v>452</v>
      </c>
      <c r="T80" s="24">
        <v>6.5510000000000002</v>
      </c>
      <c r="U80" s="25">
        <v>2010</v>
      </c>
      <c r="V80" s="21"/>
      <c r="W80" s="21">
        <v>2.1110000000000002</v>
      </c>
      <c r="X80" s="22">
        <v>2010</v>
      </c>
      <c r="Y80" s="26">
        <v>4</v>
      </c>
      <c r="Z80" s="27" t="s">
        <v>453</v>
      </c>
      <c r="AB80" s="21">
        <v>4.4400000000000004</v>
      </c>
      <c r="AC80" s="17">
        <v>2010</v>
      </c>
      <c r="AD80" s="28">
        <v>6</v>
      </c>
      <c r="AE80" s="29" t="s">
        <v>454</v>
      </c>
    </row>
    <row r="81" spans="2:31" s="19" customFormat="1" ht="12.75" x14ac:dyDescent="0.2">
      <c r="B81" s="19" t="s">
        <v>553</v>
      </c>
      <c r="C81" s="61" t="s">
        <v>112</v>
      </c>
      <c r="D81" s="23" t="s">
        <v>451</v>
      </c>
      <c r="E81" s="22" t="s">
        <v>452</v>
      </c>
      <c r="F81" s="21">
        <v>4.6619999999999999</v>
      </c>
      <c r="G81" s="22">
        <v>1999</v>
      </c>
      <c r="H81" s="21">
        <v>4.4700000000000006</v>
      </c>
      <c r="I81" s="22">
        <v>2000</v>
      </c>
      <c r="J81" s="21">
        <v>3.254</v>
      </c>
      <c r="K81" s="22">
        <v>2005</v>
      </c>
      <c r="L81" s="21">
        <v>2.7800000000000002</v>
      </c>
      <c r="M81" s="22">
        <v>2007</v>
      </c>
      <c r="N81" s="21">
        <v>5.0670000000000002</v>
      </c>
      <c r="O81" s="22">
        <v>2009</v>
      </c>
      <c r="P81" s="21">
        <v>5.1240000000000006</v>
      </c>
      <c r="Q81" s="22">
        <v>2011</v>
      </c>
      <c r="R81" s="23" t="s">
        <v>451</v>
      </c>
      <c r="S81" s="22" t="s">
        <v>452</v>
      </c>
      <c r="T81" s="24">
        <v>5.1240000000000006</v>
      </c>
      <c r="U81" s="25">
        <v>2011</v>
      </c>
      <c r="V81" s="21"/>
      <c r="W81" s="21">
        <v>1.35</v>
      </c>
      <c r="X81" s="22">
        <v>2011</v>
      </c>
      <c r="Y81" s="26">
        <v>7</v>
      </c>
      <c r="Z81" s="27" t="s">
        <v>464</v>
      </c>
      <c r="AB81" s="21">
        <v>3.774</v>
      </c>
      <c r="AC81" s="17">
        <v>2011</v>
      </c>
      <c r="AD81" s="28">
        <v>7</v>
      </c>
      <c r="AE81" s="29" t="s">
        <v>464</v>
      </c>
    </row>
    <row r="82" spans="2:31" s="19" customFormat="1" ht="12.75" x14ac:dyDescent="0.2">
      <c r="B82" s="19" t="s">
        <v>554</v>
      </c>
      <c r="C82" s="61" t="s">
        <v>90</v>
      </c>
      <c r="D82" s="21">
        <v>2.6970000000000001</v>
      </c>
      <c r="E82" s="22">
        <v>1990</v>
      </c>
      <c r="F82" s="21">
        <v>2.0529999999999999</v>
      </c>
      <c r="G82" s="22">
        <v>1995</v>
      </c>
      <c r="H82" s="21">
        <v>2.4</v>
      </c>
      <c r="I82" s="22">
        <v>2000</v>
      </c>
      <c r="J82" s="21">
        <v>2.496</v>
      </c>
      <c r="K82" s="22">
        <v>2005</v>
      </c>
      <c r="L82" s="21">
        <v>2.7429999999999999</v>
      </c>
      <c r="M82" s="22">
        <v>2007</v>
      </c>
      <c r="N82" s="21">
        <v>3.202</v>
      </c>
      <c r="O82" s="22">
        <v>2009</v>
      </c>
      <c r="P82" s="21">
        <v>2.89</v>
      </c>
      <c r="Q82" s="22">
        <v>2011</v>
      </c>
      <c r="R82" s="23">
        <v>2.9910000000000001</v>
      </c>
      <c r="S82" s="22">
        <v>2012</v>
      </c>
      <c r="T82" s="24">
        <v>2.9910000000000001</v>
      </c>
      <c r="U82" s="25">
        <v>2012</v>
      </c>
      <c r="V82" s="21"/>
      <c r="W82" s="21">
        <v>1.992</v>
      </c>
      <c r="X82" s="22">
        <v>2012</v>
      </c>
      <c r="Y82" s="26">
        <v>14</v>
      </c>
      <c r="Z82" s="27" t="s">
        <v>528</v>
      </c>
      <c r="AB82" s="21">
        <v>0.999</v>
      </c>
      <c r="AC82" s="17">
        <v>2012</v>
      </c>
      <c r="AD82" s="28">
        <v>13</v>
      </c>
      <c r="AE82" s="29" t="s">
        <v>528</v>
      </c>
    </row>
    <row r="83" spans="2:31" s="19" customFormat="1" ht="12.75" x14ac:dyDescent="0.2">
      <c r="B83" s="19" t="s">
        <v>555</v>
      </c>
      <c r="C83" s="61" t="s">
        <v>240</v>
      </c>
      <c r="D83" s="23" t="s">
        <v>451</v>
      </c>
      <c r="E83" s="22" t="s">
        <v>452</v>
      </c>
      <c r="F83" s="21">
        <v>4.774</v>
      </c>
      <c r="G83" s="22">
        <v>1995</v>
      </c>
      <c r="H83" s="21">
        <v>5.12</v>
      </c>
      <c r="I83" s="22">
        <v>2000</v>
      </c>
      <c r="J83" s="21">
        <v>8.0449999999999999</v>
      </c>
      <c r="K83" s="22">
        <v>2005</v>
      </c>
      <c r="L83" s="21">
        <v>5.1560000000000006</v>
      </c>
      <c r="M83" s="22">
        <v>2007</v>
      </c>
      <c r="N83" s="21">
        <v>7.3240000000000007</v>
      </c>
      <c r="O83" s="22">
        <v>2009</v>
      </c>
      <c r="P83" s="21">
        <v>4.2770000000000001</v>
      </c>
      <c r="Q83" s="22">
        <v>2011</v>
      </c>
      <c r="R83" s="23">
        <v>6.2160000000000002</v>
      </c>
      <c r="S83" s="22">
        <v>2012</v>
      </c>
      <c r="T83" s="24">
        <v>6.2160000000000002</v>
      </c>
      <c r="U83" s="25">
        <v>2012</v>
      </c>
      <c r="V83" s="21"/>
      <c r="W83" s="21">
        <v>0.35599999999999998</v>
      </c>
      <c r="X83" s="22">
        <v>2012</v>
      </c>
      <c r="Y83" s="26">
        <v>7</v>
      </c>
      <c r="Z83" s="27" t="s">
        <v>464</v>
      </c>
      <c r="AB83" s="21">
        <v>5.86</v>
      </c>
      <c r="AC83" s="17">
        <v>2012</v>
      </c>
      <c r="AD83" s="28">
        <v>7</v>
      </c>
      <c r="AE83" s="29" t="s">
        <v>528</v>
      </c>
    </row>
    <row r="84" spans="2:31" s="19" customFormat="1" ht="12.75" x14ac:dyDescent="0.2">
      <c r="B84" s="19" t="s">
        <v>556</v>
      </c>
      <c r="C84" s="61" t="s">
        <v>88</v>
      </c>
      <c r="D84" s="21">
        <v>13.193</v>
      </c>
      <c r="E84" s="22">
        <v>1990</v>
      </c>
      <c r="F84" s="21">
        <v>6.0389999999999997</v>
      </c>
      <c r="G84" s="22">
        <v>1995</v>
      </c>
      <c r="H84" s="21">
        <v>9.9670000000000005</v>
      </c>
      <c r="I84" s="22">
        <v>2000</v>
      </c>
      <c r="J84" s="21">
        <v>8.74</v>
      </c>
      <c r="K84" s="22">
        <v>2005</v>
      </c>
      <c r="L84" s="21">
        <v>10.555</v>
      </c>
      <c r="M84" s="22">
        <v>2007</v>
      </c>
      <c r="N84" s="21">
        <v>14.18</v>
      </c>
      <c r="O84" s="22">
        <v>2009</v>
      </c>
      <c r="P84" s="23" t="s">
        <v>451</v>
      </c>
      <c r="Q84" s="22">
        <v>2011</v>
      </c>
      <c r="R84" s="23">
        <v>8.8739999999999988</v>
      </c>
      <c r="S84" s="22">
        <v>2012</v>
      </c>
      <c r="T84" s="24">
        <v>8.8739999999999988</v>
      </c>
      <c r="U84" s="25">
        <v>2012</v>
      </c>
      <c r="V84" s="21"/>
      <c r="W84" s="21">
        <v>3.125</v>
      </c>
      <c r="X84" s="22">
        <v>2012</v>
      </c>
      <c r="Y84" s="26">
        <v>14</v>
      </c>
      <c r="Z84" s="27" t="s">
        <v>528</v>
      </c>
      <c r="AB84" s="21">
        <v>5.7489999999999997</v>
      </c>
      <c r="AC84" s="17">
        <v>2012</v>
      </c>
      <c r="AD84" s="28">
        <v>14</v>
      </c>
      <c r="AE84" s="29" t="s">
        <v>528</v>
      </c>
    </row>
    <row r="85" spans="2:31" s="19" customFormat="1" ht="12.75" x14ac:dyDescent="0.2">
      <c r="B85" s="19" t="s">
        <v>557</v>
      </c>
      <c r="C85" s="61" t="s">
        <v>134</v>
      </c>
      <c r="D85" s="21">
        <v>1.7529999999999999</v>
      </c>
      <c r="E85" s="22">
        <v>1990</v>
      </c>
      <c r="F85" s="21">
        <v>0.75600000000000001</v>
      </c>
      <c r="G85" s="22">
        <v>1995</v>
      </c>
      <c r="H85" s="21">
        <v>0.48499999999999999</v>
      </c>
      <c r="I85" s="22">
        <v>2000</v>
      </c>
      <c r="J85" s="21">
        <v>0.40099999999999997</v>
      </c>
      <c r="K85" s="22">
        <v>2004</v>
      </c>
      <c r="L85" s="21">
        <v>0.42900000000000005</v>
      </c>
      <c r="M85" s="22">
        <v>2007</v>
      </c>
      <c r="N85" s="21">
        <v>0.44</v>
      </c>
      <c r="O85" s="22">
        <v>2009</v>
      </c>
      <c r="P85" s="21">
        <v>0.95899999999999996</v>
      </c>
      <c r="Q85" s="22">
        <v>2011</v>
      </c>
      <c r="R85" s="23" t="s">
        <v>451</v>
      </c>
      <c r="S85" s="22" t="s">
        <v>452</v>
      </c>
      <c r="T85" s="24">
        <v>0.94099999999999995</v>
      </c>
      <c r="U85" s="25">
        <v>2010</v>
      </c>
      <c r="V85" s="21"/>
      <c r="W85" s="21">
        <v>0.24099999999999999</v>
      </c>
      <c r="X85" s="22">
        <v>2010</v>
      </c>
      <c r="Y85" s="26">
        <v>1</v>
      </c>
      <c r="Z85" s="27" t="s">
        <v>464</v>
      </c>
      <c r="AB85" s="21">
        <v>0.7</v>
      </c>
      <c r="AC85" s="17">
        <v>2010</v>
      </c>
      <c r="AD85" s="28">
        <v>6</v>
      </c>
      <c r="AE85" s="29" t="s">
        <v>454</v>
      </c>
    </row>
    <row r="86" spans="2:31" s="19" customFormat="1" ht="12.75" x14ac:dyDescent="0.2">
      <c r="B86" s="19" t="s">
        <v>558</v>
      </c>
      <c r="C86" s="61" t="s">
        <v>116</v>
      </c>
      <c r="D86" s="21">
        <v>1.964</v>
      </c>
      <c r="E86" s="22">
        <v>1990</v>
      </c>
      <c r="F86" s="21">
        <v>1.167</v>
      </c>
      <c r="G86" s="22">
        <v>1995</v>
      </c>
      <c r="H86" s="21">
        <v>1.726</v>
      </c>
      <c r="I86" s="22">
        <v>2000</v>
      </c>
      <c r="J86" s="21">
        <v>1.5110000000000001</v>
      </c>
      <c r="K86" s="22">
        <v>2005</v>
      </c>
      <c r="L86" s="21">
        <v>1.782</v>
      </c>
      <c r="M86" s="22">
        <v>2007</v>
      </c>
      <c r="N86" s="21">
        <v>3.0739999999999998</v>
      </c>
      <c r="O86" s="22">
        <v>2010</v>
      </c>
      <c r="P86" s="21">
        <v>2.3140000000000001</v>
      </c>
      <c r="Q86" s="22">
        <v>2011</v>
      </c>
      <c r="R86" s="23">
        <v>2.1902337420050224</v>
      </c>
      <c r="S86" s="22">
        <v>2013</v>
      </c>
      <c r="T86" s="24">
        <v>2.1902337420050224</v>
      </c>
      <c r="U86" s="25">
        <v>2013</v>
      </c>
      <c r="V86" s="21"/>
      <c r="W86" s="21">
        <v>1.5259171224052761</v>
      </c>
      <c r="X86" s="22">
        <v>2013</v>
      </c>
      <c r="Y86" s="26">
        <v>1</v>
      </c>
      <c r="Z86" s="27" t="s">
        <v>464</v>
      </c>
      <c r="AB86" s="21">
        <v>0.66431661959974631</v>
      </c>
      <c r="AC86" s="17">
        <v>2013</v>
      </c>
      <c r="AD86" s="28">
        <v>27</v>
      </c>
      <c r="AE86" s="29" t="s">
        <v>468</v>
      </c>
    </row>
    <row r="87" spans="2:31" s="19" customFormat="1" ht="12.75" x14ac:dyDescent="0.2">
      <c r="B87" s="19" t="s">
        <v>559</v>
      </c>
      <c r="C87" s="61" t="s">
        <v>128</v>
      </c>
      <c r="D87" s="21">
        <v>2.5</v>
      </c>
      <c r="E87" s="22">
        <v>1990</v>
      </c>
      <c r="F87" s="21">
        <v>3.5179999999999998</v>
      </c>
      <c r="G87" s="22">
        <v>1995</v>
      </c>
      <c r="H87" s="21">
        <v>3.5750000000000002</v>
      </c>
      <c r="I87" s="22">
        <v>2000</v>
      </c>
      <c r="J87" s="21">
        <v>3.8839999999999999</v>
      </c>
      <c r="K87" s="22">
        <v>2005</v>
      </c>
      <c r="L87" s="21">
        <v>3.1059999999999999</v>
      </c>
      <c r="M87" s="22">
        <v>2007</v>
      </c>
      <c r="N87" s="21">
        <v>3.1920000000000002</v>
      </c>
      <c r="O87" s="22">
        <v>2009</v>
      </c>
      <c r="P87" s="21">
        <v>3.8029999999999999</v>
      </c>
      <c r="Q87" s="22">
        <v>2011</v>
      </c>
      <c r="R87" s="23" t="s">
        <v>451</v>
      </c>
      <c r="S87" s="22" t="s">
        <v>452</v>
      </c>
      <c r="T87" s="24">
        <v>3.8029999999999999</v>
      </c>
      <c r="U87" s="25">
        <v>2011</v>
      </c>
      <c r="V87" s="21"/>
      <c r="W87" s="21">
        <v>1.4910000000000001</v>
      </c>
      <c r="X87" s="22">
        <v>2011</v>
      </c>
      <c r="Y87" s="26">
        <v>1</v>
      </c>
      <c r="Z87" s="27" t="s">
        <v>464</v>
      </c>
      <c r="AB87" s="21">
        <v>2.3119999999999998</v>
      </c>
      <c r="AC87" s="17">
        <v>2011</v>
      </c>
      <c r="AD87" s="28">
        <v>1</v>
      </c>
      <c r="AE87" s="29" t="s">
        <v>464</v>
      </c>
    </row>
    <row r="88" spans="2:31" s="19" customFormat="1" ht="12.75" x14ac:dyDescent="0.2">
      <c r="B88" s="19" t="s">
        <v>560</v>
      </c>
      <c r="C88" s="61" t="s">
        <v>76</v>
      </c>
      <c r="D88" s="21">
        <v>1.5</v>
      </c>
      <c r="E88" s="22">
        <v>1990</v>
      </c>
      <c r="F88" s="21">
        <v>0.35</v>
      </c>
      <c r="G88" s="22">
        <v>1995</v>
      </c>
      <c r="H88" s="21">
        <v>0.27</v>
      </c>
      <c r="I88" s="22">
        <v>2000</v>
      </c>
      <c r="J88" s="21">
        <v>0.43999999999999995</v>
      </c>
      <c r="K88" s="22">
        <v>2005</v>
      </c>
      <c r="L88" s="21">
        <v>0.501</v>
      </c>
      <c r="M88" s="22">
        <v>2007</v>
      </c>
      <c r="N88" s="21">
        <v>1.6579999999999999</v>
      </c>
      <c r="O88" s="22">
        <v>2009</v>
      </c>
      <c r="P88" s="21">
        <v>1.6800000000000002</v>
      </c>
      <c r="Q88" s="22">
        <v>2010</v>
      </c>
      <c r="R88" s="23" t="s">
        <v>451</v>
      </c>
      <c r="S88" s="22" t="s">
        <v>452</v>
      </c>
      <c r="T88" s="24">
        <v>1.6800000000000002</v>
      </c>
      <c r="U88" s="25">
        <v>2010</v>
      </c>
      <c r="V88" s="21"/>
      <c r="W88" s="21">
        <v>0.38</v>
      </c>
      <c r="X88" s="22">
        <v>2010</v>
      </c>
      <c r="Y88" s="26">
        <v>5</v>
      </c>
      <c r="Z88" s="27" t="s">
        <v>474</v>
      </c>
      <c r="AB88" s="21">
        <v>1.3</v>
      </c>
      <c r="AC88" s="17">
        <v>2010</v>
      </c>
      <c r="AD88" s="28">
        <v>13</v>
      </c>
      <c r="AE88" s="29" t="s">
        <v>528</v>
      </c>
    </row>
    <row r="89" spans="2:31" s="19" customFormat="1" ht="12.75" x14ac:dyDescent="0.2">
      <c r="B89" s="19" t="s">
        <v>561</v>
      </c>
      <c r="C89" s="61" t="s">
        <v>29</v>
      </c>
      <c r="D89" s="21">
        <v>1.0589999999999999</v>
      </c>
      <c r="E89" s="22">
        <v>1990</v>
      </c>
      <c r="F89" s="21">
        <v>0.80299999999999994</v>
      </c>
      <c r="G89" s="22">
        <v>1995</v>
      </c>
      <c r="H89" s="21">
        <v>1.091</v>
      </c>
      <c r="I89" s="22">
        <v>2000</v>
      </c>
      <c r="J89" s="21">
        <v>0.93399999999999994</v>
      </c>
      <c r="K89" s="22">
        <v>2005</v>
      </c>
      <c r="L89" s="21">
        <v>1.002</v>
      </c>
      <c r="M89" s="22">
        <v>2007</v>
      </c>
      <c r="N89" s="21">
        <v>1.234</v>
      </c>
      <c r="O89" s="22">
        <v>2009</v>
      </c>
      <c r="P89" s="21">
        <v>1.7469999999999999</v>
      </c>
      <c r="Q89" s="22">
        <v>2011</v>
      </c>
      <c r="R89" s="23">
        <v>1.5449999999999999</v>
      </c>
      <c r="S89" s="22">
        <v>2012</v>
      </c>
      <c r="T89" s="24">
        <v>1.5449999999999999</v>
      </c>
      <c r="U89" s="25">
        <v>2012</v>
      </c>
      <c r="V89" s="21"/>
      <c r="W89" s="21">
        <v>0.55600000000000005</v>
      </c>
      <c r="X89" s="22">
        <v>2012</v>
      </c>
      <c r="Y89" s="26">
        <v>13</v>
      </c>
      <c r="Z89" s="27" t="s">
        <v>528</v>
      </c>
      <c r="AB89" s="21">
        <v>0.98899999999999999</v>
      </c>
      <c r="AC89" s="17">
        <v>2012</v>
      </c>
      <c r="AD89" s="28">
        <v>13</v>
      </c>
      <c r="AE89" s="29" t="s">
        <v>528</v>
      </c>
    </row>
    <row r="90" spans="2:31" s="19" customFormat="1" ht="12.75" x14ac:dyDescent="0.2">
      <c r="B90" s="19" t="s">
        <v>562</v>
      </c>
      <c r="C90" s="61" t="s">
        <v>138</v>
      </c>
      <c r="D90" s="23" t="s">
        <v>451</v>
      </c>
      <c r="E90" s="22" t="s">
        <v>452</v>
      </c>
      <c r="F90" s="23" t="s">
        <v>451</v>
      </c>
      <c r="G90" s="22" t="s">
        <v>452</v>
      </c>
      <c r="H90" s="21">
        <v>2.6510000000000002</v>
      </c>
      <c r="I90" s="22">
        <v>2004</v>
      </c>
      <c r="J90" s="21">
        <v>2.2770000000000001</v>
      </c>
      <c r="K90" s="22">
        <v>2005</v>
      </c>
      <c r="L90" s="21">
        <v>1.4950000000000001</v>
      </c>
      <c r="M90" s="22">
        <v>2007</v>
      </c>
      <c r="N90" s="21">
        <v>2.1259999999999999</v>
      </c>
      <c r="O90" s="22">
        <v>2009</v>
      </c>
      <c r="P90" s="21">
        <v>1.7410000000000001</v>
      </c>
      <c r="Q90" s="22">
        <v>2010</v>
      </c>
      <c r="R90" s="23" t="s">
        <v>451</v>
      </c>
      <c r="S90" s="22" t="s">
        <v>452</v>
      </c>
      <c r="T90" s="24">
        <v>1.7410000000000001</v>
      </c>
      <c r="U90" s="25">
        <v>2010</v>
      </c>
      <c r="V90" s="21"/>
      <c r="W90" s="21">
        <v>1.526</v>
      </c>
      <c r="X90" s="22">
        <v>2010</v>
      </c>
      <c r="Y90" s="26">
        <v>1</v>
      </c>
      <c r="Z90" s="27" t="s">
        <v>464</v>
      </c>
      <c r="AB90" s="21">
        <v>0.215</v>
      </c>
      <c r="AC90" s="17">
        <v>2010</v>
      </c>
      <c r="AD90" s="28">
        <v>1</v>
      </c>
      <c r="AE90" s="29" t="s">
        <v>464</v>
      </c>
    </row>
    <row r="91" spans="2:31" s="19" customFormat="1" ht="12.75" x14ac:dyDescent="0.2">
      <c r="B91" s="19" t="s">
        <v>563</v>
      </c>
      <c r="C91" s="61" t="s">
        <v>114</v>
      </c>
      <c r="D91" s="23" t="s">
        <v>451</v>
      </c>
      <c r="E91" s="22" t="s">
        <v>452</v>
      </c>
      <c r="F91" s="23" t="s">
        <v>451</v>
      </c>
      <c r="G91" s="22" t="s">
        <v>452</v>
      </c>
      <c r="H91" s="23" t="s">
        <v>451</v>
      </c>
      <c r="I91" s="22" t="s">
        <v>452</v>
      </c>
      <c r="J91" s="23" t="s">
        <v>451</v>
      </c>
      <c r="K91" s="22" t="s">
        <v>452</v>
      </c>
      <c r="L91" s="23" t="s">
        <v>451</v>
      </c>
      <c r="M91" s="22" t="s">
        <v>452</v>
      </c>
      <c r="N91" s="21">
        <v>3.9009999999999998</v>
      </c>
      <c r="O91" s="22">
        <v>2009</v>
      </c>
      <c r="P91" s="21">
        <v>3.6430000000000002</v>
      </c>
      <c r="Q91" s="22">
        <v>2011</v>
      </c>
      <c r="R91" s="23" t="s">
        <v>451</v>
      </c>
      <c r="S91" s="22" t="s">
        <v>452</v>
      </c>
      <c r="T91" s="24">
        <v>3.6430000000000002</v>
      </c>
      <c r="U91" s="25">
        <v>2011</v>
      </c>
      <c r="V91" s="21"/>
      <c r="W91" s="21">
        <v>2.5430000000000001</v>
      </c>
      <c r="X91" s="22">
        <v>2011</v>
      </c>
      <c r="Y91" s="26">
        <v>4</v>
      </c>
      <c r="Z91" s="27" t="s">
        <v>453</v>
      </c>
      <c r="AB91" s="21">
        <v>1.1000000000000001</v>
      </c>
      <c r="AC91" s="17">
        <v>2011</v>
      </c>
      <c r="AD91" s="28">
        <v>7</v>
      </c>
      <c r="AE91" s="29" t="s">
        <v>464</v>
      </c>
    </row>
    <row r="92" spans="2:31" s="19" customFormat="1" ht="12.75" x14ac:dyDescent="0.2">
      <c r="B92" s="19" t="s">
        <v>564</v>
      </c>
      <c r="C92" s="61" t="s">
        <v>232</v>
      </c>
      <c r="D92" s="21">
        <v>1.3520000000000001</v>
      </c>
      <c r="E92" s="22">
        <v>1990</v>
      </c>
      <c r="F92" s="21">
        <v>1.962</v>
      </c>
      <c r="G92" s="22">
        <v>1995</v>
      </c>
      <c r="H92" s="21">
        <v>1.607</v>
      </c>
      <c r="I92" s="22">
        <v>2000</v>
      </c>
      <c r="J92" s="21">
        <v>1.157</v>
      </c>
      <c r="K92" s="22">
        <v>2005</v>
      </c>
      <c r="L92" s="21">
        <v>1.393</v>
      </c>
      <c r="M92" s="22">
        <v>2007</v>
      </c>
      <c r="N92" s="21">
        <v>3.5150000000000001</v>
      </c>
      <c r="O92" s="22">
        <v>2009</v>
      </c>
      <c r="P92" s="21">
        <v>2.8289999999999997</v>
      </c>
      <c r="Q92" s="22">
        <v>2011</v>
      </c>
      <c r="R92" s="23" t="s">
        <v>451</v>
      </c>
      <c r="S92" s="22" t="s">
        <v>452</v>
      </c>
      <c r="T92" s="24">
        <v>2.8289999999999997</v>
      </c>
      <c r="U92" s="25">
        <v>2011</v>
      </c>
      <c r="V92" s="21"/>
      <c r="W92" s="21">
        <v>1.1990000000000001</v>
      </c>
      <c r="X92" s="22">
        <v>2011</v>
      </c>
      <c r="Y92" s="26">
        <v>7</v>
      </c>
      <c r="Z92" s="27" t="s">
        <v>464</v>
      </c>
      <c r="AB92" s="21">
        <v>1.63</v>
      </c>
      <c r="AC92" s="17">
        <v>2011</v>
      </c>
      <c r="AD92" s="28">
        <v>7</v>
      </c>
      <c r="AE92" s="29" t="s">
        <v>464</v>
      </c>
    </row>
    <row r="93" spans="2:31" s="19" customFormat="1" ht="12.75" x14ac:dyDescent="0.2">
      <c r="B93" s="19" t="s">
        <v>565</v>
      </c>
      <c r="C93" s="61" t="s">
        <v>108</v>
      </c>
      <c r="D93" s="21">
        <v>5.335</v>
      </c>
      <c r="E93" s="22">
        <v>1990</v>
      </c>
      <c r="F93" s="21">
        <v>6.7550000000000008</v>
      </c>
      <c r="G93" s="22">
        <v>1995</v>
      </c>
      <c r="H93" s="21">
        <v>4.4119999999999999</v>
      </c>
      <c r="I93" s="22">
        <v>2000</v>
      </c>
      <c r="J93" s="21">
        <v>5.617</v>
      </c>
      <c r="K93" s="22">
        <v>2005</v>
      </c>
      <c r="L93" s="21">
        <v>4.484</v>
      </c>
      <c r="M93" s="22">
        <v>2007</v>
      </c>
      <c r="N93" s="21">
        <v>3.6500000000000004</v>
      </c>
      <c r="O93" s="22">
        <v>2009</v>
      </c>
      <c r="P93" s="21">
        <v>3.137</v>
      </c>
      <c r="Q93" s="22">
        <v>2011</v>
      </c>
      <c r="R93" s="23">
        <v>3</v>
      </c>
      <c r="S93" s="22">
        <v>2012</v>
      </c>
      <c r="T93" s="24">
        <v>3</v>
      </c>
      <c r="U93" s="25">
        <v>2012</v>
      </c>
      <c r="V93" s="21"/>
      <c r="W93" s="21">
        <v>1.306</v>
      </c>
      <c r="X93" s="22">
        <v>2012</v>
      </c>
      <c r="Y93" s="26">
        <v>1</v>
      </c>
      <c r="Z93" s="27" t="s">
        <v>464</v>
      </c>
      <c r="AB93" s="21">
        <v>1.694</v>
      </c>
      <c r="AC93" s="17">
        <v>2012</v>
      </c>
      <c r="AD93" s="28">
        <v>1</v>
      </c>
      <c r="AE93" s="29" t="s">
        <v>464</v>
      </c>
    </row>
    <row r="94" spans="2:31" s="19" customFormat="1" ht="12.75" x14ac:dyDescent="0.2">
      <c r="B94" s="19" t="s">
        <v>566</v>
      </c>
      <c r="C94" s="61" t="s">
        <v>78</v>
      </c>
      <c r="D94" s="23" t="s">
        <v>451</v>
      </c>
      <c r="E94" s="22" t="s">
        <v>452</v>
      </c>
      <c r="F94" s="23" t="s">
        <v>451</v>
      </c>
      <c r="G94" s="22" t="s">
        <v>452</v>
      </c>
      <c r="H94" s="21">
        <v>3.2210000000000001</v>
      </c>
      <c r="I94" s="22">
        <v>2000</v>
      </c>
      <c r="J94" s="21">
        <v>3.0760000000000001</v>
      </c>
      <c r="K94" s="22">
        <v>2005</v>
      </c>
      <c r="L94" s="21">
        <v>2.2130000000000001</v>
      </c>
      <c r="M94" s="22">
        <v>2007</v>
      </c>
      <c r="N94" s="21">
        <v>1.9929999999999999</v>
      </c>
      <c r="O94" s="22">
        <v>2009</v>
      </c>
      <c r="P94" s="21">
        <v>1.9136219362745097</v>
      </c>
      <c r="Q94" s="22">
        <v>2010</v>
      </c>
      <c r="R94" s="23" t="s">
        <v>451</v>
      </c>
      <c r="S94" s="22" t="s">
        <v>452</v>
      </c>
      <c r="T94" s="24">
        <v>1.9136219362745097</v>
      </c>
      <c r="U94" s="25">
        <v>2010</v>
      </c>
      <c r="V94" s="21"/>
      <c r="W94" s="21">
        <v>1.5669999999999999</v>
      </c>
      <c r="X94" s="22">
        <v>2010</v>
      </c>
      <c r="Y94" s="26">
        <v>4</v>
      </c>
      <c r="Z94" s="27" t="s">
        <v>453</v>
      </c>
      <c r="AB94" s="21">
        <v>0.34662193627450977</v>
      </c>
      <c r="AC94" s="17">
        <v>2010</v>
      </c>
      <c r="AD94" s="28">
        <v>1</v>
      </c>
      <c r="AE94" s="29" t="s">
        <v>464</v>
      </c>
    </row>
    <row r="95" spans="2:31" s="19" customFormat="1" ht="12.75" x14ac:dyDescent="0.2">
      <c r="B95" s="19" t="s">
        <v>567</v>
      </c>
      <c r="C95" s="61" t="s">
        <v>132</v>
      </c>
      <c r="D95" s="21">
        <v>8</v>
      </c>
      <c r="E95" s="22">
        <v>1990</v>
      </c>
      <c r="F95" s="21">
        <v>9.5</v>
      </c>
      <c r="G95" s="22">
        <v>1995</v>
      </c>
      <c r="H95" s="21">
        <v>9.94</v>
      </c>
      <c r="I95" s="22">
        <v>2000</v>
      </c>
      <c r="J95" s="21">
        <v>10.129999999999999</v>
      </c>
      <c r="K95" s="22">
        <v>2005</v>
      </c>
      <c r="L95" s="21">
        <v>9.8495481704790784</v>
      </c>
      <c r="M95" s="22">
        <v>2007</v>
      </c>
      <c r="N95" s="21">
        <v>10.54</v>
      </c>
      <c r="O95" s="22">
        <v>2009</v>
      </c>
      <c r="P95" s="21">
        <v>9.6827400269980917</v>
      </c>
      <c r="Q95" s="22">
        <v>2010</v>
      </c>
      <c r="R95" s="23" t="s">
        <v>451</v>
      </c>
      <c r="S95" s="22" t="s">
        <v>452</v>
      </c>
      <c r="T95" s="24">
        <v>9.6827400269980917</v>
      </c>
      <c r="U95" s="25">
        <v>2010</v>
      </c>
      <c r="V95" s="21"/>
      <c r="W95" s="21">
        <v>3.3179723502304146</v>
      </c>
      <c r="X95" s="22">
        <v>2010</v>
      </c>
      <c r="Y95" s="26">
        <v>16</v>
      </c>
      <c r="Z95" s="27" t="s">
        <v>474</v>
      </c>
      <c r="AB95" s="21">
        <v>6.3647676767676771</v>
      </c>
      <c r="AC95" s="17">
        <v>2010</v>
      </c>
      <c r="AD95" s="28">
        <v>16</v>
      </c>
      <c r="AE95" s="29" t="s">
        <v>474</v>
      </c>
    </row>
    <row r="96" spans="2:31" s="19" customFormat="1" ht="12.75" x14ac:dyDescent="0.2">
      <c r="B96" s="19" t="s">
        <v>568</v>
      </c>
      <c r="C96" s="61" t="s">
        <v>61</v>
      </c>
      <c r="D96" s="23" t="s">
        <v>451</v>
      </c>
      <c r="E96" s="22" t="s">
        <v>452</v>
      </c>
      <c r="F96" s="21">
        <v>1.4530000000000001</v>
      </c>
      <c r="G96" s="22">
        <v>1995</v>
      </c>
      <c r="H96" s="21">
        <v>2.742</v>
      </c>
      <c r="I96" s="22">
        <v>2000</v>
      </c>
      <c r="J96" s="21">
        <v>4.3689999999999998</v>
      </c>
      <c r="K96" s="22">
        <v>2005</v>
      </c>
      <c r="L96" s="21">
        <v>3.911</v>
      </c>
      <c r="M96" s="22">
        <v>2007</v>
      </c>
      <c r="N96" s="21">
        <v>4.8550000000000004</v>
      </c>
      <c r="O96" s="22">
        <v>2009</v>
      </c>
      <c r="P96" s="21">
        <v>5.3090000000000002</v>
      </c>
      <c r="Q96" s="22">
        <v>2011</v>
      </c>
      <c r="R96" s="23">
        <v>6.75</v>
      </c>
      <c r="S96" s="22">
        <v>2012</v>
      </c>
      <c r="T96" s="24">
        <v>6.75</v>
      </c>
      <c r="U96" s="25">
        <v>2012</v>
      </c>
      <c r="V96" s="21"/>
      <c r="W96" s="21">
        <v>1.7929999999999999</v>
      </c>
      <c r="X96" s="22">
        <v>2012</v>
      </c>
      <c r="Y96" s="26">
        <v>14</v>
      </c>
      <c r="Z96" s="27" t="s">
        <v>528</v>
      </c>
      <c r="AB96" s="21">
        <v>4.9569999999999999</v>
      </c>
      <c r="AC96" s="17">
        <v>2012</v>
      </c>
      <c r="AD96" s="28">
        <v>14</v>
      </c>
      <c r="AE96" s="29" t="s">
        <v>528</v>
      </c>
    </row>
    <row r="97" spans="1:31" s="19" customFormat="1" ht="12.75" x14ac:dyDescent="0.2">
      <c r="B97" s="19" t="s">
        <v>569</v>
      </c>
      <c r="C97" s="61" t="s">
        <v>94</v>
      </c>
      <c r="D97" s="21">
        <v>1.4710000000000001</v>
      </c>
      <c r="E97" s="22">
        <v>1990</v>
      </c>
      <c r="F97" s="21">
        <v>1.8320000000000001</v>
      </c>
      <c r="G97" s="22">
        <v>1995</v>
      </c>
      <c r="H97" s="21">
        <v>2.569</v>
      </c>
      <c r="I97" s="22">
        <v>2000</v>
      </c>
      <c r="J97" s="21">
        <v>3.6689999999999996</v>
      </c>
      <c r="K97" s="22">
        <v>2005</v>
      </c>
      <c r="L97" s="21">
        <v>6.1829999999999998</v>
      </c>
      <c r="M97" s="22">
        <v>2007</v>
      </c>
      <c r="N97" s="21">
        <v>8.1690000000000005</v>
      </c>
      <c r="O97" s="22">
        <v>2009</v>
      </c>
      <c r="P97" s="21">
        <v>7.2409999999999997</v>
      </c>
      <c r="Q97" s="22">
        <v>2011</v>
      </c>
      <c r="R97" s="23" t="s">
        <v>451</v>
      </c>
      <c r="S97" s="22" t="s">
        <v>452</v>
      </c>
      <c r="T97" s="24">
        <v>7.2409999999999997</v>
      </c>
      <c r="U97" s="25">
        <v>2011</v>
      </c>
      <c r="V97" s="21"/>
      <c r="W97" s="21">
        <v>2.266</v>
      </c>
      <c r="X97" s="22">
        <v>2011</v>
      </c>
      <c r="Y97" s="26">
        <v>7</v>
      </c>
      <c r="Z97" s="27" t="s">
        <v>464</v>
      </c>
      <c r="AB97" s="21">
        <v>4.9749999999999996</v>
      </c>
      <c r="AC97" s="17">
        <v>2011</v>
      </c>
      <c r="AD97" s="28">
        <v>14</v>
      </c>
      <c r="AE97" s="29" t="s">
        <v>464</v>
      </c>
    </row>
    <row r="98" spans="1:31" s="19" customFormat="1" ht="12.75" x14ac:dyDescent="0.2">
      <c r="B98" s="19" t="s">
        <v>570</v>
      </c>
      <c r="C98" s="61" t="s">
        <v>941</v>
      </c>
      <c r="D98" s="23" t="s">
        <v>451</v>
      </c>
      <c r="E98" s="22" t="s">
        <v>452</v>
      </c>
      <c r="F98" s="23" t="s">
        <v>451</v>
      </c>
      <c r="G98" s="22" t="s">
        <v>452</v>
      </c>
      <c r="H98" s="23" t="s">
        <v>451</v>
      </c>
      <c r="I98" s="22" t="s">
        <v>452</v>
      </c>
      <c r="J98" s="23" t="s">
        <v>451</v>
      </c>
      <c r="K98" s="22" t="s">
        <v>452</v>
      </c>
      <c r="L98" s="21">
        <v>1.0780000000000001</v>
      </c>
      <c r="M98" s="22">
        <v>2007</v>
      </c>
      <c r="N98" s="21">
        <v>4.26</v>
      </c>
      <c r="O98" s="22">
        <v>2009</v>
      </c>
      <c r="P98" s="21">
        <v>3.488</v>
      </c>
      <c r="Q98" s="22">
        <v>2011</v>
      </c>
      <c r="R98" s="23">
        <v>4.2440691793114702</v>
      </c>
      <c r="S98" s="22">
        <v>2013</v>
      </c>
      <c r="T98" s="24">
        <v>4.2440691793114702</v>
      </c>
      <c r="U98" s="25">
        <v>2013</v>
      </c>
      <c r="V98" s="21"/>
      <c r="W98" s="21">
        <v>1.6390275738293361</v>
      </c>
      <c r="X98" s="22">
        <v>2013</v>
      </c>
      <c r="Y98" s="26">
        <v>14</v>
      </c>
      <c r="Z98" s="27" t="s">
        <v>528</v>
      </c>
      <c r="AB98" s="21">
        <v>2.6050416054821341</v>
      </c>
      <c r="AC98" s="17">
        <v>2013</v>
      </c>
      <c r="AD98" s="28">
        <v>27</v>
      </c>
      <c r="AE98" s="29" t="s">
        <v>468</v>
      </c>
    </row>
    <row r="99" spans="1:31" s="19" customFormat="1" ht="12.75" x14ac:dyDescent="0.2">
      <c r="B99" s="19" t="s">
        <v>571</v>
      </c>
      <c r="C99" s="61" t="s">
        <v>110</v>
      </c>
      <c r="D99" s="23" t="s">
        <v>451</v>
      </c>
      <c r="E99" s="22" t="s">
        <v>452</v>
      </c>
      <c r="F99" s="21">
        <v>2.3109999999999999</v>
      </c>
      <c r="G99" s="22">
        <v>1997</v>
      </c>
      <c r="H99" s="21">
        <v>2.125</v>
      </c>
      <c r="I99" s="22">
        <v>1999</v>
      </c>
      <c r="J99" s="23" t="s">
        <v>451</v>
      </c>
      <c r="K99" s="22" t="s">
        <v>452</v>
      </c>
      <c r="L99" s="23" t="s">
        <v>451</v>
      </c>
      <c r="M99" s="22" t="s">
        <v>452</v>
      </c>
      <c r="N99" s="23" t="s">
        <v>451</v>
      </c>
      <c r="O99" s="22" t="s">
        <v>452</v>
      </c>
      <c r="P99" s="21">
        <v>3.7549999999999999</v>
      </c>
      <c r="Q99" s="22">
        <v>2011</v>
      </c>
      <c r="R99" s="23" t="s">
        <v>451</v>
      </c>
      <c r="S99" s="22" t="s">
        <v>452</v>
      </c>
      <c r="T99" s="24">
        <v>3.7549999999999999</v>
      </c>
      <c r="U99" s="25">
        <v>2011</v>
      </c>
      <c r="V99" s="21"/>
      <c r="W99" s="21">
        <v>1.5920000000000001</v>
      </c>
      <c r="X99" s="22">
        <v>2011</v>
      </c>
      <c r="Y99" s="26">
        <v>4</v>
      </c>
      <c r="Z99" s="27" t="s">
        <v>453</v>
      </c>
      <c r="AB99" s="21">
        <v>2.1629999999999998</v>
      </c>
      <c r="AC99" s="17">
        <v>2011</v>
      </c>
      <c r="AD99" s="28">
        <v>7</v>
      </c>
      <c r="AE99" s="29" t="s">
        <v>464</v>
      </c>
    </row>
    <row r="100" spans="1:31" s="19" customFormat="1" ht="12.75" x14ac:dyDescent="0.2">
      <c r="B100" s="19" t="s">
        <v>572</v>
      </c>
      <c r="C100" s="61" t="s">
        <v>59</v>
      </c>
      <c r="D100" s="23" t="s">
        <v>451</v>
      </c>
      <c r="E100" s="22" t="s">
        <v>452</v>
      </c>
      <c r="F100" s="23" t="s">
        <v>451</v>
      </c>
      <c r="G100" s="22" t="s">
        <v>452</v>
      </c>
      <c r="H100" s="23" t="s">
        <v>451</v>
      </c>
      <c r="I100" s="22" t="s">
        <v>452</v>
      </c>
      <c r="J100" s="21">
        <v>13.138999999999999</v>
      </c>
      <c r="K100" s="22">
        <v>2005</v>
      </c>
      <c r="L100" s="21">
        <v>12.798999999999999</v>
      </c>
      <c r="M100" s="22">
        <v>2009</v>
      </c>
      <c r="N100" s="21">
        <v>12.843807780000001</v>
      </c>
      <c r="O100" s="22">
        <v>2009</v>
      </c>
      <c r="P100" s="21">
        <v>11.158284603</v>
      </c>
      <c r="Q100" s="22">
        <v>2010</v>
      </c>
      <c r="R100" s="23" t="s">
        <v>451</v>
      </c>
      <c r="S100" s="22" t="s">
        <v>452</v>
      </c>
      <c r="T100" s="24">
        <v>11.158284603</v>
      </c>
      <c r="U100" s="25">
        <v>2010</v>
      </c>
      <c r="V100" s="21"/>
      <c r="W100" s="21">
        <v>2.7309999999999999</v>
      </c>
      <c r="X100" s="22">
        <v>2010</v>
      </c>
      <c r="Y100" s="26">
        <v>4</v>
      </c>
      <c r="Z100" s="27" t="s">
        <v>453</v>
      </c>
      <c r="AB100" s="21">
        <v>8.4272846030000004</v>
      </c>
      <c r="AC100" s="17">
        <v>2010</v>
      </c>
      <c r="AD100" s="28">
        <v>13</v>
      </c>
      <c r="AE100" s="29" t="s">
        <v>528</v>
      </c>
    </row>
    <row r="101" spans="1:31" s="19" customFormat="1" ht="12.75" x14ac:dyDescent="0.2">
      <c r="B101" s="19" t="s">
        <v>573</v>
      </c>
      <c r="C101" s="61" t="s">
        <v>104</v>
      </c>
      <c r="D101" s="21">
        <v>2.5</v>
      </c>
      <c r="E101" s="22">
        <v>1990</v>
      </c>
      <c r="F101" s="21">
        <v>4.9879999999999995</v>
      </c>
      <c r="G101" s="22">
        <v>1995</v>
      </c>
      <c r="H101" s="21">
        <v>4.0640000000000001</v>
      </c>
      <c r="I101" s="22">
        <v>2000</v>
      </c>
      <c r="J101" s="21">
        <v>4.2060000000000004</v>
      </c>
      <c r="K101" s="22">
        <v>2005</v>
      </c>
      <c r="L101" s="21">
        <v>6.0410000000000004</v>
      </c>
      <c r="M101" s="22">
        <v>2008</v>
      </c>
      <c r="N101" s="21">
        <v>6.4640000000000004</v>
      </c>
      <c r="O101" s="22">
        <v>2009</v>
      </c>
      <c r="P101" s="21">
        <v>6.2770000000000001</v>
      </c>
      <c r="Q101" s="22">
        <v>2010</v>
      </c>
      <c r="R101" s="23" t="s">
        <v>451</v>
      </c>
      <c r="S101" s="22" t="s">
        <v>452</v>
      </c>
      <c r="T101" s="24">
        <v>6.2770000000000001</v>
      </c>
      <c r="U101" s="25">
        <v>2010</v>
      </c>
      <c r="V101" s="21"/>
      <c r="W101" s="21">
        <v>2.5369999999999999</v>
      </c>
      <c r="X101" s="22">
        <v>2010</v>
      </c>
      <c r="Y101" s="26">
        <v>4</v>
      </c>
      <c r="Z101" s="27" t="s">
        <v>453</v>
      </c>
      <c r="AB101" s="21">
        <v>3.74</v>
      </c>
      <c r="AC101" s="17">
        <v>2010</v>
      </c>
      <c r="AD101" s="28">
        <v>13</v>
      </c>
      <c r="AE101" s="29" t="s">
        <v>528</v>
      </c>
    </row>
    <row r="102" spans="1:31" s="19" customFormat="1" ht="12.75" x14ac:dyDescent="0.2">
      <c r="B102" s="19" t="s">
        <v>574</v>
      </c>
      <c r="C102" s="61" t="s">
        <v>124</v>
      </c>
      <c r="D102" s="23" t="s">
        <v>451</v>
      </c>
      <c r="E102" s="22" t="s">
        <v>452</v>
      </c>
      <c r="F102" s="23" t="s">
        <v>451</v>
      </c>
      <c r="G102" s="22" t="s">
        <v>452</v>
      </c>
      <c r="H102" s="21">
        <v>1.38</v>
      </c>
      <c r="I102" s="22">
        <v>2000</v>
      </c>
      <c r="J102" s="21">
        <v>1.59</v>
      </c>
      <c r="K102" s="22">
        <v>2005</v>
      </c>
      <c r="L102" s="21">
        <v>1.474</v>
      </c>
      <c r="M102" s="22">
        <v>2007</v>
      </c>
      <c r="N102" s="21">
        <v>2.1459999999999999</v>
      </c>
      <c r="O102" s="22">
        <v>2009</v>
      </c>
      <c r="P102" s="21">
        <v>5.899</v>
      </c>
      <c r="Q102" s="22">
        <v>2011</v>
      </c>
      <c r="R102" s="23" t="s">
        <v>451</v>
      </c>
      <c r="S102" s="22" t="s">
        <v>452</v>
      </c>
      <c r="T102" s="24">
        <v>5.899</v>
      </c>
      <c r="U102" s="25">
        <v>2011</v>
      </c>
      <c r="V102" s="21"/>
      <c r="W102" s="21">
        <v>1.4950000000000001</v>
      </c>
      <c r="X102" s="22">
        <v>2011</v>
      </c>
      <c r="Y102" s="26">
        <v>7</v>
      </c>
      <c r="Z102" s="27" t="s">
        <v>464</v>
      </c>
      <c r="AB102" s="21">
        <v>4.4039999999999999</v>
      </c>
      <c r="AC102" s="17">
        <v>2011</v>
      </c>
      <c r="AD102" s="28">
        <v>7</v>
      </c>
      <c r="AE102" s="29" t="s">
        <v>464</v>
      </c>
    </row>
    <row r="103" spans="1:31" s="19" customFormat="1" ht="12.75" x14ac:dyDescent="0.2">
      <c r="C103" s="61">
        <v>0</v>
      </c>
      <c r="D103" s="23"/>
      <c r="E103" s="22"/>
      <c r="F103" s="23"/>
      <c r="G103" s="22"/>
      <c r="H103" s="21"/>
      <c r="I103" s="22"/>
      <c r="J103" s="21"/>
      <c r="K103" s="22"/>
      <c r="L103" s="21"/>
      <c r="M103" s="22"/>
      <c r="N103" s="21"/>
      <c r="O103" s="22"/>
      <c r="P103" s="21"/>
      <c r="Q103" s="22"/>
      <c r="R103" s="23"/>
      <c r="S103" s="22"/>
      <c r="T103" s="21"/>
      <c r="U103" s="22"/>
      <c r="V103" s="21"/>
      <c r="W103" s="21"/>
      <c r="X103" s="22"/>
      <c r="Y103" s="26"/>
      <c r="Z103" s="27"/>
      <c r="AB103" s="21"/>
      <c r="AC103" s="17"/>
      <c r="AD103" s="28"/>
      <c r="AE103" s="29"/>
    </row>
    <row r="104" spans="1:31" s="11" customFormat="1" ht="15.75" x14ac:dyDescent="0.25">
      <c r="A104" s="11" t="s">
        <v>27</v>
      </c>
      <c r="C104" s="61">
        <v>0</v>
      </c>
      <c r="D104" s="12"/>
      <c r="E104" s="12"/>
      <c r="G104" s="13"/>
      <c r="I104" s="13"/>
      <c r="K104" s="13"/>
      <c r="M104" s="13"/>
      <c r="O104" s="13"/>
      <c r="Q104" s="13"/>
      <c r="R104" s="14"/>
      <c r="S104" s="13"/>
      <c r="T104" s="15"/>
      <c r="U104" s="15"/>
      <c r="V104" s="21"/>
      <c r="X104" s="15"/>
      <c r="Y104" s="13"/>
      <c r="Z104" s="16"/>
      <c r="AC104" s="17"/>
      <c r="AD104" s="14"/>
      <c r="AE104" s="18"/>
    </row>
    <row r="105" spans="1:31" s="19" customFormat="1" ht="12.75" x14ac:dyDescent="0.2">
      <c r="B105" s="19" t="s">
        <v>575</v>
      </c>
      <c r="C105" s="61" t="s">
        <v>144</v>
      </c>
      <c r="D105" s="21">
        <v>8</v>
      </c>
      <c r="E105" s="22">
        <v>1990</v>
      </c>
      <c r="F105" s="21">
        <v>10.02</v>
      </c>
      <c r="G105" s="22">
        <v>1995</v>
      </c>
      <c r="H105" s="21">
        <v>10.77</v>
      </c>
      <c r="I105" s="22">
        <v>1998</v>
      </c>
      <c r="J105" s="21">
        <v>9.870000000000001</v>
      </c>
      <c r="K105" s="22">
        <v>2005</v>
      </c>
      <c r="L105" s="21">
        <v>10.49</v>
      </c>
      <c r="M105" s="22">
        <v>2007</v>
      </c>
      <c r="N105" s="21">
        <v>10.82</v>
      </c>
      <c r="O105" s="22">
        <v>2009</v>
      </c>
      <c r="P105" s="21">
        <v>10.829000000000001</v>
      </c>
      <c r="Q105" s="22">
        <v>2011</v>
      </c>
      <c r="R105" s="23" t="s">
        <v>451</v>
      </c>
      <c r="S105" s="22" t="s">
        <v>452</v>
      </c>
      <c r="T105" s="24">
        <v>10.829000000000001</v>
      </c>
      <c r="U105" s="25">
        <v>2011</v>
      </c>
      <c r="V105" s="21"/>
      <c r="W105" s="21">
        <v>2.6789999999999998</v>
      </c>
      <c r="X105" s="22">
        <v>2011</v>
      </c>
      <c r="Y105" s="26">
        <v>7</v>
      </c>
      <c r="Z105" s="27" t="s">
        <v>464</v>
      </c>
      <c r="AB105" s="21">
        <v>8.15</v>
      </c>
      <c r="AC105" s="17">
        <v>2011</v>
      </c>
      <c r="AD105" s="28">
        <v>7</v>
      </c>
      <c r="AE105" s="29" t="s">
        <v>464</v>
      </c>
    </row>
    <row r="106" spans="1:31" s="19" customFormat="1" ht="12.75" x14ac:dyDescent="0.2">
      <c r="B106" s="19" t="s">
        <v>576</v>
      </c>
      <c r="C106" s="61" t="s">
        <v>152</v>
      </c>
      <c r="D106" s="21">
        <v>23.789000000000001</v>
      </c>
      <c r="E106" s="22">
        <v>1990</v>
      </c>
      <c r="F106" s="21">
        <v>26.523</v>
      </c>
      <c r="G106" s="22">
        <v>1995</v>
      </c>
      <c r="H106" s="21">
        <v>26.577999999999999</v>
      </c>
      <c r="I106" s="22">
        <v>2000</v>
      </c>
      <c r="J106" s="21">
        <v>27.143000000000001</v>
      </c>
      <c r="K106" s="22">
        <v>2005</v>
      </c>
      <c r="L106" s="21">
        <v>26.254999999999999</v>
      </c>
      <c r="M106" s="22">
        <v>2007</v>
      </c>
      <c r="N106" s="21">
        <v>29.119</v>
      </c>
      <c r="O106" s="22">
        <v>2009</v>
      </c>
      <c r="P106" s="21">
        <v>27.887</v>
      </c>
      <c r="Q106" s="22">
        <v>2011</v>
      </c>
      <c r="R106" s="23">
        <v>28.292999999999999</v>
      </c>
      <c r="S106" s="22">
        <v>2013</v>
      </c>
      <c r="T106" s="24">
        <v>27.887</v>
      </c>
      <c r="U106" s="25">
        <v>2011</v>
      </c>
      <c r="V106" s="21"/>
      <c r="W106" s="21">
        <v>7.5142986381322956</v>
      </c>
      <c r="X106" s="22">
        <v>2011</v>
      </c>
      <c r="Y106" s="26">
        <v>15</v>
      </c>
      <c r="Z106" s="27" t="s">
        <v>542</v>
      </c>
      <c r="AB106" s="21">
        <v>20.372701361867705</v>
      </c>
      <c r="AC106" s="17">
        <v>2011</v>
      </c>
      <c r="AD106" s="28">
        <v>15</v>
      </c>
      <c r="AE106" s="29" t="s">
        <v>542</v>
      </c>
    </row>
    <row r="107" spans="1:31" s="19" customFormat="1" ht="12.75" x14ac:dyDescent="0.2">
      <c r="B107" s="19" t="s">
        <v>577</v>
      </c>
      <c r="C107" s="61" t="s">
        <v>208</v>
      </c>
      <c r="D107" s="21">
        <v>13.290000000000001</v>
      </c>
      <c r="E107" s="22">
        <v>1990</v>
      </c>
      <c r="F107" s="21">
        <v>16.669999999999998</v>
      </c>
      <c r="G107" s="22">
        <v>1995</v>
      </c>
      <c r="H107" s="21">
        <v>16</v>
      </c>
      <c r="I107" s="22">
        <v>2000</v>
      </c>
      <c r="J107" s="21">
        <v>18.48</v>
      </c>
      <c r="K107" s="22">
        <v>2005</v>
      </c>
      <c r="L107" s="21">
        <v>18.489999999999998</v>
      </c>
      <c r="M107" s="22">
        <v>2007</v>
      </c>
      <c r="N107" s="21">
        <v>18.059000000000001</v>
      </c>
      <c r="O107" s="22">
        <v>2009</v>
      </c>
      <c r="P107" s="21">
        <v>15.795000000000002</v>
      </c>
      <c r="Q107" s="22">
        <v>2011</v>
      </c>
      <c r="R107" s="23" t="s">
        <v>451</v>
      </c>
      <c r="S107" s="22" t="s">
        <v>452</v>
      </c>
      <c r="T107" s="24">
        <v>15.795000000000002</v>
      </c>
      <c r="U107" s="25">
        <v>2011</v>
      </c>
      <c r="V107" s="21"/>
      <c r="W107" s="21">
        <v>3.9980000000000002</v>
      </c>
      <c r="X107" s="22">
        <v>2011</v>
      </c>
      <c r="Y107" s="26">
        <v>7</v>
      </c>
      <c r="Z107" s="27" t="s">
        <v>464</v>
      </c>
      <c r="AB107" s="21">
        <v>11.797000000000001</v>
      </c>
      <c r="AC107" s="17">
        <v>2011</v>
      </c>
      <c r="AD107" s="28">
        <v>7</v>
      </c>
      <c r="AE107" s="29" t="s">
        <v>464</v>
      </c>
    </row>
    <row r="108" spans="1:31" s="19" customFormat="1" ht="12.75" x14ac:dyDescent="0.2">
      <c r="B108" s="19" t="s">
        <v>578</v>
      </c>
      <c r="C108" s="61" t="s">
        <v>172</v>
      </c>
      <c r="D108" s="21">
        <v>24.85</v>
      </c>
      <c r="E108" s="22">
        <v>1990</v>
      </c>
      <c r="F108" s="21">
        <v>26.231000000000002</v>
      </c>
      <c r="G108" s="22">
        <v>1995</v>
      </c>
      <c r="H108" s="21">
        <v>25.292000000000002</v>
      </c>
      <c r="I108" s="22">
        <v>2000</v>
      </c>
      <c r="J108" s="21">
        <v>26.533999999999999</v>
      </c>
      <c r="K108" s="22">
        <v>2005</v>
      </c>
      <c r="L108" s="21">
        <v>25.994</v>
      </c>
      <c r="M108" s="22">
        <v>2007</v>
      </c>
      <c r="N108" s="21">
        <v>29.701000000000001</v>
      </c>
      <c r="O108" s="22">
        <v>2009</v>
      </c>
      <c r="P108" s="21">
        <v>29.733000000000001</v>
      </c>
      <c r="Q108" s="22">
        <v>2011</v>
      </c>
      <c r="R108" s="23">
        <v>30.728000000000002</v>
      </c>
      <c r="S108" s="22">
        <v>2013</v>
      </c>
      <c r="T108" s="24">
        <v>29.733000000000001</v>
      </c>
      <c r="U108" s="25">
        <v>2011</v>
      </c>
      <c r="V108" s="21"/>
      <c r="W108" s="21">
        <v>8.6433267304778454</v>
      </c>
      <c r="X108" s="22">
        <v>2011</v>
      </c>
      <c r="Y108" s="26">
        <v>15</v>
      </c>
      <c r="Z108" s="27" t="s">
        <v>542</v>
      </c>
      <c r="AB108" s="21">
        <v>21.089673269522155</v>
      </c>
      <c r="AC108" s="17">
        <v>2011</v>
      </c>
      <c r="AD108" s="28">
        <v>15</v>
      </c>
      <c r="AE108" s="29" t="s">
        <v>542</v>
      </c>
    </row>
    <row r="109" spans="1:31" s="19" customFormat="1" ht="12.75" x14ac:dyDescent="0.2">
      <c r="B109" s="19" t="s">
        <v>579</v>
      </c>
      <c r="C109" s="61" t="s">
        <v>180</v>
      </c>
      <c r="D109" s="23" t="s">
        <v>451</v>
      </c>
      <c r="E109" s="22" t="s">
        <v>452</v>
      </c>
      <c r="F109" s="23" t="s">
        <v>451</v>
      </c>
      <c r="G109" s="22" t="s">
        <v>452</v>
      </c>
      <c r="H109" s="21">
        <v>13.02</v>
      </c>
      <c r="I109" s="22">
        <v>2003</v>
      </c>
      <c r="J109" s="21">
        <v>14.01</v>
      </c>
      <c r="K109" s="22">
        <v>2005</v>
      </c>
      <c r="L109" s="21">
        <v>13.802</v>
      </c>
      <c r="M109" s="22">
        <v>2007</v>
      </c>
      <c r="N109" s="21">
        <v>16.929000000000002</v>
      </c>
      <c r="O109" s="22">
        <v>2009</v>
      </c>
      <c r="P109" s="21">
        <v>17.445999999999998</v>
      </c>
      <c r="Q109" s="22">
        <v>2011</v>
      </c>
      <c r="R109" s="23" t="s">
        <v>451</v>
      </c>
      <c r="S109" s="22" t="s">
        <v>452</v>
      </c>
      <c r="T109" s="24">
        <v>17.445999999999998</v>
      </c>
      <c r="U109" s="25">
        <v>2011</v>
      </c>
      <c r="V109" s="21"/>
      <c r="W109" s="21">
        <v>6.9459999999999997</v>
      </c>
      <c r="X109" s="22">
        <v>2011</v>
      </c>
      <c r="Y109" s="26">
        <v>4</v>
      </c>
      <c r="Z109" s="27" t="s">
        <v>453</v>
      </c>
      <c r="AB109" s="21">
        <v>10.5</v>
      </c>
      <c r="AC109" s="17">
        <v>2011</v>
      </c>
      <c r="AD109" s="28">
        <v>17</v>
      </c>
      <c r="AE109" s="29" t="s">
        <v>464</v>
      </c>
    </row>
    <row r="110" spans="1:31" s="19" customFormat="1" ht="12.75" x14ac:dyDescent="0.2">
      <c r="B110" s="19" t="s">
        <v>580</v>
      </c>
      <c r="C110" s="61" t="s">
        <v>126</v>
      </c>
      <c r="D110" s="21">
        <v>2.7050000000000001</v>
      </c>
      <c r="E110" s="22">
        <v>1990</v>
      </c>
      <c r="F110" s="21">
        <v>3.5990000000000002</v>
      </c>
      <c r="G110" s="22">
        <v>1995</v>
      </c>
      <c r="H110" s="21">
        <v>3.2869999999999999</v>
      </c>
      <c r="I110" s="22">
        <v>2000</v>
      </c>
      <c r="J110" s="21">
        <v>2.5449999999999999</v>
      </c>
      <c r="K110" s="22">
        <v>2005</v>
      </c>
      <c r="L110" s="23" t="s">
        <v>451</v>
      </c>
      <c r="M110" s="22" t="s">
        <v>452</v>
      </c>
      <c r="N110" s="21">
        <v>2.9450000000000003</v>
      </c>
      <c r="O110" s="22">
        <v>2009</v>
      </c>
      <c r="P110" s="21">
        <v>2.3119999999999998</v>
      </c>
      <c r="Q110" s="22">
        <v>2011</v>
      </c>
      <c r="R110" s="23" t="s">
        <v>451</v>
      </c>
      <c r="S110" s="22" t="s">
        <v>452</v>
      </c>
      <c r="T110" s="24">
        <v>2.3119999999999998</v>
      </c>
      <c r="U110" s="25">
        <v>2011</v>
      </c>
      <c r="V110" s="21"/>
      <c r="W110" s="21">
        <v>1.599</v>
      </c>
      <c r="X110" s="22">
        <v>2011</v>
      </c>
      <c r="Y110" s="26">
        <v>14</v>
      </c>
      <c r="Z110" s="27" t="s">
        <v>528</v>
      </c>
      <c r="AB110" s="21">
        <v>0.71299999999999997</v>
      </c>
      <c r="AC110" s="17">
        <v>2011</v>
      </c>
      <c r="AD110" s="28">
        <v>14</v>
      </c>
      <c r="AE110" s="29" t="s">
        <v>528</v>
      </c>
    </row>
    <row r="111" spans="1:31" s="19" customFormat="1" ht="12.75" x14ac:dyDescent="0.2">
      <c r="B111" s="19" t="s">
        <v>581</v>
      </c>
      <c r="C111" s="61" t="s">
        <v>146</v>
      </c>
      <c r="D111" s="21">
        <v>10.9</v>
      </c>
      <c r="E111" s="22">
        <v>1990</v>
      </c>
      <c r="F111" s="21">
        <v>14.841999999999999</v>
      </c>
      <c r="G111" s="22">
        <v>1995</v>
      </c>
      <c r="H111" s="21">
        <v>17.201000000000001</v>
      </c>
      <c r="I111" s="22">
        <v>2000</v>
      </c>
      <c r="J111" s="21">
        <v>16.783000000000001</v>
      </c>
      <c r="K111" s="22">
        <v>2005</v>
      </c>
      <c r="L111" s="21">
        <v>15.827999999999999</v>
      </c>
      <c r="M111" s="22">
        <v>2007</v>
      </c>
      <c r="N111" s="21">
        <v>17.182000000000002</v>
      </c>
      <c r="O111" s="22">
        <v>2009</v>
      </c>
      <c r="P111" s="21">
        <v>17.195</v>
      </c>
      <c r="Q111" s="22">
        <v>2011</v>
      </c>
      <c r="R111" s="23" t="s">
        <v>451</v>
      </c>
      <c r="S111" s="22" t="s">
        <v>452</v>
      </c>
      <c r="T111" s="24">
        <v>17.195</v>
      </c>
      <c r="U111" s="25">
        <v>2011</v>
      </c>
      <c r="V111" s="21"/>
      <c r="W111" s="21">
        <v>4.3120000000000003</v>
      </c>
      <c r="X111" s="22">
        <v>2011</v>
      </c>
      <c r="Y111" s="26">
        <v>18</v>
      </c>
      <c r="Z111" s="27" t="s">
        <v>582</v>
      </c>
      <c r="AB111" s="21">
        <v>12.882999999999999</v>
      </c>
      <c r="AC111" s="17">
        <v>2011</v>
      </c>
      <c r="AD111" s="28">
        <v>7</v>
      </c>
      <c r="AE111" s="29" t="s">
        <v>464</v>
      </c>
    </row>
    <row r="112" spans="1:31" s="19" customFormat="1" ht="12.75" x14ac:dyDescent="0.2">
      <c r="B112" s="19" t="s">
        <v>583</v>
      </c>
      <c r="C112" s="61" t="s">
        <v>156</v>
      </c>
      <c r="D112" s="21">
        <v>20.83</v>
      </c>
      <c r="E112" s="22">
        <v>1990</v>
      </c>
      <c r="F112" s="21">
        <v>17.22</v>
      </c>
      <c r="G112" s="22">
        <v>1995</v>
      </c>
      <c r="H112" s="21">
        <v>22.830000000000002</v>
      </c>
      <c r="I112" s="22">
        <v>2000</v>
      </c>
      <c r="J112" s="21">
        <v>19.169999999999998</v>
      </c>
      <c r="K112" s="22">
        <v>2005</v>
      </c>
      <c r="L112" s="21">
        <v>18.78</v>
      </c>
      <c r="M112" s="22">
        <v>2007</v>
      </c>
      <c r="N112" s="21">
        <v>21.060000000000002</v>
      </c>
      <c r="O112" s="22">
        <v>2009</v>
      </c>
      <c r="P112" s="21">
        <v>20.957000000000001</v>
      </c>
      <c r="Q112" s="22">
        <v>2011</v>
      </c>
      <c r="R112" s="23" t="s">
        <v>451</v>
      </c>
      <c r="S112" s="22" t="s">
        <v>452</v>
      </c>
      <c r="T112" s="24">
        <v>20.957000000000001</v>
      </c>
      <c r="U112" s="25">
        <v>2011</v>
      </c>
      <c r="V112" s="21"/>
      <c r="W112" s="21">
        <v>6.1760000000000002</v>
      </c>
      <c r="X112" s="22">
        <v>2011</v>
      </c>
      <c r="Y112" s="26">
        <v>1</v>
      </c>
      <c r="Z112" s="27" t="s">
        <v>464</v>
      </c>
      <c r="AB112" s="21">
        <v>14.781000000000001</v>
      </c>
      <c r="AC112" s="17">
        <v>2011</v>
      </c>
      <c r="AD112" s="28">
        <v>1</v>
      </c>
      <c r="AE112" s="29" t="s">
        <v>464</v>
      </c>
    </row>
    <row r="113" spans="2:31" s="19" customFormat="1" ht="12.75" x14ac:dyDescent="0.2">
      <c r="B113" s="19" t="s">
        <v>584</v>
      </c>
      <c r="C113" s="61" t="s">
        <v>57</v>
      </c>
      <c r="D113" s="21">
        <v>8.1</v>
      </c>
      <c r="E113" s="22">
        <v>1990</v>
      </c>
      <c r="F113" s="21">
        <v>10.3</v>
      </c>
      <c r="G113" s="22">
        <v>1995</v>
      </c>
      <c r="H113" s="21">
        <v>14.838355999999999</v>
      </c>
      <c r="I113" s="22">
        <v>2000</v>
      </c>
      <c r="J113" s="21">
        <v>18.399999999999999</v>
      </c>
      <c r="K113" s="22">
        <v>2005</v>
      </c>
      <c r="L113" s="21">
        <v>18.2</v>
      </c>
      <c r="M113" s="22">
        <v>2007</v>
      </c>
      <c r="N113" s="21">
        <v>21.1</v>
      </c>
      <c r="O113" s="22">
        <v>2009</v>
      </c>
      <c r="P113" s="21">
        <v>22.6</v>
      </c>
      <c r="Q113" s="22">
        <v>2011</v>
      </c>
      <c r="R113" s="23" t="s">
        <v>451</v>
      </c>
      <c r="S113" s="22" t="s">
        <v>452</v>
      </c>
      <c r="T113" s="24">
        <v>22.6</v>
      </c>
      <c r="U113" s="25">
        <v>2011</v>
      </c>
      <c r="V113" s="21"/>
      <c r="W113" s="21">
        <v>3.3544073397999394</v>
      </c>
      <c r="X113" s="22">
        <v>2011</v>
      </c>
      <c r="Y113" s="26">
        <v>18</v>
      </c>
      <c r="Z113" s="27" t="s">
        <v>585</v>
      </c>
      <c r="AB113" s="21">
        <v>19.47489124497854</v>
      </c>
      <c r="AC113" s="17">
        <v>2011</v>
      </c>
      <c r="AD113" s="28">
        <v>18</v>
      </c>
      <c r="AE113" s="29" t="s">
        <v>585</v>
      </c>
    </row>
    <row r="114" spans="2:31" s="19" customFormat="1" ht="12.75" x14ac:dyDescent="0.2">
      <c r="B114" s="19" t="s">
        <v>586</v>
      </c>
      <c r="C114" s="61" t="s">
        <v>176</v>
      </c>
      <c r="D114" s="21">
        <v>15.337999999999999</v>
      </c>
      <c r="E114" s="22">
        <v>1990</v>
      </c>
      <c r="F114" s="21">
        <v>17.378</v>
      </c>
      <c r="G114" s="22">
        <v>1995</v>
      </c>
      <c r="H114" s="21">
        <v>19.085999999999999</v>
      </c>
      <c r="I114" s="22">
        <v>2000</v>
      </c>
      <c r="J114" s="21">
        <v>18.702999999999999</v>
      </c>
      <c r="K114" s="22">
        <v>2005</v>
      </c>
      <c r="L114" s="21">
        <v>18.143000000000001</v>
      </c>
      <c r="M114" s="22">
        <v>2007</v>
      </c>
      <c r="N114" s="21">
        <v>20.706</v>
      </c>
      <c r="O114" s="22">
        <v>2009</v>
      </c>
      <c r="P114" s="21">
        <v>20.774999999999999</v>
      </c>
      <c r="Q114" s="22">
        <v>2011</v>
      </c>
      <c r="R114" s="23">
        <v>21.77</v>
      </c>
      <c r="S114" s="22">
        <v>2013</v>
      </c>
      <c r="T114" s="24">
        <f>W114+AB114</f>
        <v>20.774999999999999</v>
      </c>
      <c r="U114" s="25">
        <v>2011</v>
      </c>
      <c r="V114" s="21"/>
      <c r="W114" s="21">
        <v>6.6880014217528174</v>
      </c>
      <c r="X114" s="22">
        <v>2011</v>
      </c>
      <c r="Y114" s="26">
        <v>15</v>
      </c>
      <c r="Z114" s="27" t="s">
        <v>542</v>
      </c>
      <c r="AB114" s="21">
        <v>14.086998578247181</v>
      </c>
      <c r="AC114" s="17">
        <v>2011</v>
      </c>
      <c r="AD114" s="28">
        <v>15</v>
      </c>
      <c r="AE114" s="29" t="s">
        <v>542</v>
      </c>
    </row>
    <row r="115" spans="2:31" s="19" customFormat="1" ht="12.75" x14ac:dyDescent="0.2">
      <c r="B115" s="19" t="s">
        <v>587</v>
      </c>
      <c r="C115" s="61" t="s">
        <v>206</v>
      </c>
      <c r="D115" s="21">
        <v>25.138999999999999</v>
      </c>
      <c r="E115" s="22">
        <v>1990</v>
      </c>
      <c r="F115" s="21">
        <v>28.914999999999999</v>
      </c>
      <c r="G115" s="22">
        <v>1995</v>
      </c>
      <c r="H115" s="21">
        <v>26.363</v>
      </c>
      <c r="I115" s="22">
        <v>2000</v>
      </c>
      <c r="J115" s="21">
        <v>27.728999999999999</v>
      </c>
      <c r="K115" s="22">
        <v>2005</v>
      </c>
      <c r="L115" s="21">
        <v>26.451000000000001</v>
      </c>
      <c r="M115" s="22">
        <v>2007</v>
      </c>
      <c r="N115" s="21">
        <v>30.193999999999999</v>
      </c>
      <c r="O115" s="22">
        <v>2009</v>
      </c>
      <c r="P115" s="21">
        <v>30.584</v>
      </c>
      <c r="Q115" s="22">
        <v>2011</v>
      </c>
      <c r="R115" s="23">
        <v>30.786000000000001</v>
      </c>
      <c r="S115" s="22">
        <v>2013</v>
      </c>
      <c r="T115" s="24">
        <v>30.584</v>
      </c>
      <c r="U115" s="25">
        <v>2011</v>
      </c>
      <c r="V115" s="21"/>
      <c r="W115" s="21">
        <v>7.6086580107206672</v>
      </c>
      <c r="X115" s="22">
        <v>2011</v>
      </c>
      <c r="Y115" s="26">
        <v>15</v>
      </c>
      <c r="Z115" s="27" t="s">
        <v>542</v>
      </c>
      <c r="AB115" s="21">
        <v>22.975341989279332</v>
      </c>
      <c r="AC115" s="17">
        <v>2011</v>
      </c>
      <c r="AD115" s="28">
        <v>15</v>
      </c>
      <c r="AE115" s="29" t="s">
        <v>542</v>
      </c>
    </row>
    <row r="116" spans="2:31" s="19" customFormat="1" ht="12.75" x14ac:dyDescent="0.2">
      <c r="B116" s="19" t="s">
        <v>588</v>
      </c>
      <c r="C116" s="61" t="s">
        <v>196</v>
      </c>
      <c r="D116" s="23" t="s">
        <v>451</v>
      </c>
      <c r="E116" s="22" t="s">
        <v>452</v>
      </c>
      <c r="F116" s="21">
        <v>15.3</v>
      </c>
      <c r="G116" s="22">
        <v>1999</v>
      </c>
      <c r="H116" s="21">
        <v>13.939</v>
      </c>
      <c r="I116" s="22">
        <v>2000</v>
      </c>
      <c r="J116" s="21">
        <v>13.092000000000001</v>
      </c>
      <c r="K116" s="22">
        <v>2005</v>
      </c>
      <c r="L116" s="21">
        <v>12.747</v>
      </c>
      <c r="M116" s="22">
        <v>2007</v>
      </c>
      <c r="N116" s="21">
        <v>20.041</v>
      </c>
      <c r="O116" s="22">
        <v>2009</v>
      </c>
      <c r="P116" s="21">
        <v>18.234999999999999</v>
      </c>
      <c r="Q116" s="22">
        <v>2011</v>
      </c>
      <c r="R116" s="23">
        <v>17.742000000000001</v>
      </c>
      <c r="S116" s="22">
        <v>2013</v>
      </c>
      <c r="T116" s="24">
        <v>20.082999999999998</v>
      </c>
      <c r="U116" s="25">
        <v>2010</v>
      </c>
      <c r="V116" s="21"/>
      <c r="W116" s="21">
        <v>5.3576199427049289</v>
      </c>
      <c r="X116" s="22">
        <v>2010</v>
      </c>
      <c r="Y116" s="26">
        <v>15</v>
      </c>
      <c r="Z116" s="27" t="s">
        <v>542</v>
      </c>
      <c r="AB116" s="21">
        <v>14.725380057295069</v>
      </c>
      <c r="AC116" s="17">
        <v>2010</v>
      </c>
      <c r="AD116" s="28">
        <v>15</v>
      </c>
      <c r="AE116" s="29" t="s">
        <v>542</v>
      </c>
    </row>
    <row r="117" spans="2:31" s="19" customFormat="1" ht="12.75" x14ac:dyDescent="0.2">
      <c r="B117" s="19" t="s">
        <v>589</v>
      </c>
      <c r="C117" s="61" t="s">
        <v>210</v>
      </c>
      <c r="D117" s="21">
        <v>24.113</v>
      </c>
      <c r="E117" s="22">
        <v>1990</v>
      </c>
      <c r="F117" s="21">
        <v>30.672999999999998</v>
      </c>
      <c r="G117" s="22">
        <v>1995</v>
      </c>
      <c r="H117" s="21">
        <v>24.234000000000002</v>
      </c>
      <c r="I117" s="22">
        <v>2000</v>
      </c>
      <c r="J117" s="21">
        <v>26.154</v>
      </c>
      <c r="K117" s="22">
        <v>2005</v>
      </c>
      <c r="L117" s="21">
        <v>24.692</v>
      </c>
      <c r="M117" s="22">
        <v>2007</v>
      </c>
      <c r="N117" s="21">
        <v>29.437000000000001</v>
      </c>
      <c r="O117" s="22">
        <v>2009</v>
      </c>
      <c r="P117" s="21">
        <v>29.224</v>
      </c>
      <c r="Q117" s="22">
        <v>2011</v>
      </c>
      <c r="R117" s="23">
        <v>30.533999999999999</v>
      </c>
      <c r="S117" s="22">
        <v>2013</v>
      </c>
      <c r="T117" s="24">
        <v>29.224</v>
      </c>
      <c r="U117" s="25">
        <v>2011</v>
      </c>
      <c r="V117" s="21"/>
      <c r="W117" s="21">
        <v>7.2515623196677126</v>
      </c>
      <c r="X117" s="22">
        <v>2011</v>
      </c>
      <c r="Y117" s="26">
        <v>15</v>
      </c>
      <c r="Z117" s="27" t="s">
        <v>542</v>
      </c>
      <c r="AB117" s="21">
        <v>21.972437680332288</v>
      </c>
      <c r="AC117" s="17">
        <v>2011</v>
      </c>
      <c r="AD117" s="28">
        <v>15</v>
      </c>
      <c r="AE117" s="29" t="s">
        <v>542</v>
      </c>
    </row>
    <row r="118" spans="2:31" s="19" customFormat="1" ht="12.75" x14ac:dyDescent="0.2">
      <c r="B118" s="19" t="s">
        <v>590</v>
      </c>
      <c r="C118" s="61" t="s">
        <v>186</v>
      </c>
      <c r="D118" s="21">
        <v>25.096</v>
      </c>
      <c r="E118" s="22">
        <v>1990</v>
      </c>
      <c r="F118" s="21">
        <v>29.303000000000001</v>
      </c>
      <c r="G118" s="22">
        <v>1995</v>
      </c>
      <c r="H118" s="21">
        <v>28.608000000000001</v>
      </c>
      <c r="I118" s="22">
        <v>2000</v>
      </c>
      <c r="J118" s="21">
        <v>30.122</v>
      </c>
      <c r="K118" s="22">
        <v>2005</v>
      </c>
      <c r="L118" s="21">
        <v>29.706</v>
      </c>
      <c r="M118" s="22">
        <v>2007</v>
      </c>
      <c r="N118" s="21">
        <v>32.072000000000003</v>
      </c>
      <c r="O118" s="22">
        <v>2009</v>
      </c>
      <c r="P118" s="21">
        <v>32.018000000000001</v>
      </c>
      <c r="Q118" s="22">
        <v>2011</v>
      </c>
      <c r="R118" s="23">
        <v>33.021000000000001</v>
      </c>
      <c r="S118" s="22">
        <v>2013</v>
      </c>
      <c r="T118" s="24">
        <v>32.018000000000001</v>
      </c>
      <c r="U118" s="25">
        <v>2011</v>
      </c>
      <c r="V118" s="21"/>
      <c r="W118" s="21">
        <v>8.2346565514657684</v>
      </c>
      <c r="X118" s="22">
        <v>2011</v>
      </c>
      <c r="Y118" s="26">
        <v>15</v>
      </c>
      <c r="Z118" s="27" t="s">
        <v>542</v>
      </c>
      <c r="AB118" s="21">
        <v>23.783343448534232</v>
      </c>
      <c r="AC118" s="17">
        <v>2011</v>
      </c>
      <c r="AD118" s="28">
        <v>15</v>
      </c>
      <c r="AE118" s="29" t="s">
        <v>542</v>
      </c>
    </row>
    <row r="119" spans="2:31" s="19" customFormat="1" ht="12.75" x14ac:dyDescent="0.2">
      <c r="B119" s="19" t="s">
        <v>591</v>
      </c>
      <c r="C119" s="61" t="s">
        <v>162</v>
      </c>
      <c r="D119" s="21">
        <v>21.734000000000002</v>
      </c>
      <c r="E119" s="22">
        <v>1990</v>
      </c>
      <c r="F119" s="21">
        <v>26.616</v>
      </c>
      <c r="G119" s="22">
        <v>1995</v>
      </c>
      <c r="H119" s="21">
        <v>26.6</v>
      </c>
      <c r="I119" s="22">
        <v>2000</v>
      </c>
      <c r="J119" s="21">
        <v>27.292000000000002</v>
      </c>
      <c r="K119" s="22">
        <v>2005</v>
      </c>
      <c r="L119" s="21">
        <v>25.074999999999999</v>
      </c>
      <c r="M119" s="22">
        <v>2007</v>
      </c>
      <c r="N119" s="21">
        <v>27.777999999999999</v>
      </c>
      <c r="O119" s="22">
        <v>2009</v>
      </c>
      <c r="P119" s="21">
        <v>25.893999999999998</v>
      </c>
      <c r="Q119" s="22">
        <v>2011</v>
      </c>
      <c r="R119" s="23">
        <v>26.183</v>
      </c>
      <c r="S119" s="22">
        <v>2013</v>
      </c>
      <c r="T119" s="24">
        <v>25.893999999999998</v>
      </c>
      <c r="U119" s="25">
        <v>2011</v>
      </c>
      <c r="V119" s="21"/>
      <c r="W119" s="21">
        <v>6.841574779508349</v>
      </c>
      <c r="X119" s="22">
        <v>2011</v>
      </c>
      <c r="Y119" s="26">
        <v>15</v>
      </c>
      <c r="Z119" s="27" t="s">
        <v>542</v>
      </c>
      <c r="AB119" s="21">
        <v>19.052425220491649</v>
      </c>
      <c r="AC119" s="17">
        <v>2011</v>
      </c>
      <c r="AD119" s="28">
        <v>15</v>
      </c>
      <c r="AE119" s="29" t="s">
        <v>542</v>
      </c>
    </row>
    <row r="120" spans="2:31" s="19" customFormat="1" ht="12.75" x14ac:dyDescent="0.2">
      <c r="B120" s="19" t="s">
        <v>592</v>
      </c>
      <c r="C120" s="61" t="s">
        <v>140</v>
      </c>
      <c r="D120" s="21">
        <v>16.620999999999999</v>
      </c>
      <c r="E120" s="22">
        <v>1990</v>
      </c>
      <c r="F120" s="21">
        <v>17.498999999999999</v>
      </c>
      <c r="G120" s="22">
        <v>1995</v>
      </c>
      <c r="H120" s="21">
        <v>19.324000000000002</v>
      </c>
      <c r="I120" s="22">
        <v>2000</v>
      </c>
      <c r="J120" s="21">
        <v>21.143999999999998</v>
      </c>
      <c r="K120" s="22">
        <v>2005</v>
      </c>
      <c r="L120" s="21">
        <v>21.574000000000002</v>
      </c>
      <c r="M120" s="22">
        <v>2007</v>
      </c>
      <c r="N120" s="21">
        <v>23.876999999999999</v>
      </c>
      <c r="O120" s="22">
        <v>2009</v>
      </c>
      <c r="P120" s="21">
        <v>24.407</v>
      </c>
      <c r="Q120" s="22">
        <v>2011</v>
      </c>
      <c r="R120" s="23">
        <v>21.995000000000001</v>
      </c>
      <c r="S120" s="22">
        <v>2013</v>
      </c>
      <c r="T120" s="24">
        <v>24.407</v>
      </c>
      <c r="U120" s="25">
        <v>2011</v>
      </c>
      <c r="V120" s="21"/>
      <c r="W120" s="21">
        <v>5.5410236097931289</v>
      </c>
      <c r="X120" s="22">
        <v>2011</v>
      </c>
      <c r="Y120" s="26">
        <v>15</v>
      </c>
      <c r="Z120" s="27" t="s">
        <v>542</v>
      </c>
      <c r="AB120" s="21">
        <v>18.865976390206871</v>
      </c>
      <c r="AC120" s="17">
        <v>2011</v>
      </c>
      <c r="AD120" s="28">
        <v>15</v>
      </c>
      <c r="AE120" s="29" t="s">
        <v>542</v>
      </c>
    </row>
    <row r="121" spans="2:31" s="19" customFormat="1" ht="12.75" x14ac:dyDescent="0.2">
      <c r="B121" s="19" t="s">
        <v>593</v>
      </c>
      <c r="C121" s="61" t="s">
        <v>166</v>
      </c>
      <c r="D121" s="23" t="s">
        <v>451</v>
      </c>
      <c r="E121" s="22" t="s">
        <v>452</v>
      </c>
      <c r="F121" s="21">
        <v>25.1</v>
      </c>
      <c r="G121" s="22">
        <v>1995</v>
      </c>
      <c r="H121" s="21">
        <v>20.722000000000001</v>
      </c>
      <c r="I121" s="22">
        <v>2000</v>
      </c>
      <c r="J121" s="21">
        <v>22.486000000000001</v>
      </c>
      <c r="K121" s="22">
        <v>2005</v>
      </c>
      <c r="L121" s="21">
        <v>23.023</v>
      </c>
      <c r="M121" s="22">
        <v>2007</v>
      </c>
      <c r="N121" s="21">
        <v>23.927</v>
      </c>
      <c r="O121" s="22">
        <v>2009</v>
      </c>
      <c r="P121" s="21">
        <v>21.917999999999999</v>
      </c>
      <c r="Q121" s="22">
        <v>2011</v>
      </c>
      <c r="R121" s="23">
        <v>21.556999999999999</v>
      </c>
      <c r="S121" s="22">
        <v>2013</v>
      </c>
      <c r="T121" s="24">
        <v>22.870999999999999</v>
      </c>
      <c r="U121" s="25">
        <v>2010</v>
      </c>
      <c r="V121" s="21"/>
      <c r="W121" s="21">
        <v>5.1350191611016562</v>
      </c>
      <c r="X121" s="22">
        <v>2010</v>
      </c>
      <c r="Y121" s="26">
        <v>15</v>
      </c>
      <c r="Z121" s="27" t="s">
        <v>542</v>
      </c>
      <c r="AB121" s="21">
        <v>17.735980838898342</v>
      </c>
      <c r="AC121" s="17">
        <v>2010</v>
      </c>
      <c r="AD121" s="28">
        <v>15</v>
      </c>
      <c r="AE121" s="29" t="s">
        <v>542</v>
      </c>
    </row>
    <row r="122" spans="2:31" s="19" customFormat="1" ht="12.75" x14ac:dyDescent="0.2">
      <c r="B122" s="19" t="s">
        <v>594</v>
      </c>
      <c r="C122" s="61" t="s">
        <v>142</v>
      </c>
      <c r="D122" s="21">
        <v>13.737</v>
      </c>
      <c r="E122" s="22">
        <v>1990</v>
      </c>
      <c r="F122" s="21">
        <v>15.206</v>
      </c>
      <c r="G122" s="22">
        <v>1995</v>
      </c>
      <c r="H122" s="21">
        <v>15.247</v>
      </c>
      <c r="I122" s="22">
        <v>2000</v>
      </c>
      <c r="J122" s="21">
        <v>16.344999999999999</v>
      </c>
      <c r="K122" s="22">
        <v>2005</v>
      </c>
      <c r="L122" s="21">
        <v>15.26</v>
      </c>
      <c r="M122" s="22">
        <v>2007</v>
      </c>
      <c r="N122" s="21">
        <v>18.47</v>
      </c>
      <c r="O122" s="22">
        <v>2009</v>
      </c>
      <c r="P122" s="21">
        <v>18.062999999999999</v>
      </c>
      <c r="Q122" s="22">
        <v>2011</v>
      </c>
      <c r="R122" s="23">
        <v>17.219000000000001</v>
      </c>
      <c r="S122" s="22">
        <v>2013</v>
      </c>
      <c r="T122" s="24">
        <v>18.062999999999999</v>
      </c>
      <c r="U122" s="25">
        <v>2011</v>
      </c>
      <c r="V122" s="21"/>
      <c r="W122" s="21">
        <v>7.1185618850336603</v>
      </c>
      <c r="X122" s="22">
        <v>2011</v>
      </c>
      <c r="Y122" s="26">
        <v>15</v>
      </c>
      <c r="Z122" s="27" t="s">
        <v>542</v>
      </c>
      <c r="AB122" s="21">
        <v>10.944438114966339</v>
      </c>
      <c r="AC122" s="17">
        <v>2011</v>
      </c>
      <c r="AD122" s="28">
        <v>15</v>
      </c>
      <c r="AE122" s="29" t="s">
        <v>542</v>
      </c>
    </row>
    <row r="123" spans="2:31" s="19" customFormat="1" ht="12.75" x14ac:dyDescent="0.2">
      <c r="B123" s="19" t="s">
        <v>595</v>
      </c>
      <c r="C123" s="61" t="s">
        <v>190</v>
      </c>
      <c r="D123" s="21">
        <v>17.311</v>
      </c>
      <c r="E123" s="22">
        <v>1990</v>
      </c>
      <c r="F123" s="21">
        <v>18.062999999999999</v>
      </c>
      <c r="G123" s="22">
        <v>1995</v>
      </c>
      <c r="H123" s="21">
        <v>13.38</v>
      </c>
      <c r="I123" s="22">
        <v>2000</v>
      </c>
      <c r="J123" s="21">
        <v>16.016999999999999</v>
      </c>
      <c r="K123" s="22">
        <v>2005</v>
      </c>
      <c r="L123" s="21">
        <v>16.745000000000001</v>
      </c>
      <c r="M123" s="22">
        <v>2007</v>
      </c>
      <c r="N123" s="21">
        <v>23.611999999999998</v>
      </c>
      <c r="O123" s="22">
        <v>2009</v>
      </c>
      <c r="P123" s="21">
        <v>23.349</v>
      </c>
      <c r="Q123" s="22">
        <v>2011</v>
      </c>
      <c r="R123" s="23">
        <v>21.591999999999999</v>
      </c>
      <c r="S123" s="22">
        <v>2013</v>
      </c>
      <c r="T123" s="24">
        <v>23.724</v>
      </c>
      <c r="U123" s="25">
        <v>2010</v>
      </c>
      <c r="V123" s="21"/>
      <c r="W123" s="21">
        <v>6.3880000000000017</v>
      </c>
      <c r="X123" s="22">
        <v>2010</v>
      </c>
      <c r="Y123" s="26">
        <v>15</v>
      </c>
      <c r="Z123" s="27" t="s">
        <v>542</v>
      </c>
      <c r="AB123" s="21">
        <v>17.335999999999999</v>
      </c>
      <c r="AC123" s="17">
        <v>2010</v>
      </c>
      <c r="AD123" s="28">
        <v>15</v>
      </c>
      <c r="AE123" s="29" t="s">
        <v>542</v>
      </c>
    </row>
    <row r="124" spans="2:31" s="19" customFormat="1" ht="12.75" x14ac:dyDescent="0.2">
      <c r="B124" s="19" t="s">
        <v>596</v>
      </c>
      <c r="C124" s="61" t="s">
        <v>150</v>
      </c>
      <c r="D124" s="21">
        <v>19.867000000000001</v>
      </c>
      <c r="E124" s="22">
        <v>1990</v>
      </c>
      <c r="F124" s="21">
        <v>19.797000000000001</v>
      </c>
      <c r="G124" s="22">
        <v>1995</v>
      </c>
      <c r="H124" s="21">
        <v>23.13</v>
      </c>
      <c r="I124" s="22">
        <v>2000</v>
      </c>
      <c r="J124" s="21">
        <v>24.9</v>
      </c>
      <c r="K124" s="22">
        <v>2005</v>
      </c>
      <c r="L124" s="21">
        <v>24.7</v>
      </c>
      <c r="M124" s="22">
        <v>2007</v>
      </c>
      <c r="N124" s="21">
        <v>27.805</v>
      </c>
      <c r="O124" s="22">
        <v>2009</v>
      </c>
      <c r="P124" s="21">
        <v>27.495000000000001</v>
      </c>
      <c r="Q124" s="22">
        <v>2011</v>
      </c>
      <c r="R124" s="23">
        <v>28.44</v>
      </c>
      <c r="S124" s="22">
        <v>2013</v>
      </c>
      <c r="T124" s="24">
        <v>27.495000000000001</v>
      </c>
      <c r="U124" s="25">
        <v>2011</v>
      </c>
      <c r="V124" s="21"/>
      <c r="W124" s="21">
        <v>7.2687363525355551</v>
      </c>
      <c r="X124" s="22">
        <v>2011</v>
      </c>
      <c r="Y124" s="26">
        <v>15</v>
      </c>
      <c r="Z124" s="27" t="s">
        <v>542</v>
      </c>
      <c r="AB124" s="21">
        <v>20.226263647464446</v>
      </c>
      <c r="AC124" s="17">
        <v>2011</v>
      </c>
      <c r="AD124" s="28">
        <v>7</v>
      </c>
      <c r="AE124" s="29" t="s">
        <v>542</v>
      </c>
    </row>
    <row r="125" spans="2:31" s="19" customFormat="1" ht="12.75" x14ac:dyDescent="0.2">
      <c r="B125" s="19" t="s">
        <v>597</v>
      </c>
      <c r="C125" s="61" t="s">
        <v>478</v>
      </c>
      <c r="D125" s="23" t="s">
        <v>451</v>
      </c>
      <c r="E125" s="22" t="s">
        <v>452</v>
      </c>
      <c r="F125" s="23" t="s">
        <v>451</v>
      </c>
      <c r="G125" s="22" t="s">
        <v>452</v>
      </c>
      <c r="H125" s="23" t="s">
        <v>451</v>
      </c>
      <c r="I125" s="22" t="s">
        <v>452</v>
      </c>
      <c r="J125" s="23" t="s">
        <v>451</v>
      </c>
      <c r="K125" s="22" t="s">
        <v>452</v>
      </c>
      <c r="L125" s="23" t="s">
        <v>451</v>
      </c>
      <c r="M125" s="22" t="s">
        <v>452</v>
      </c>
      <c r="N125" s="21">
        <v>6.1</v>
      </c>
      <c r="O125" s="22">
        <v>2009</v>
      </c>
      <c r="P125" s="23" t="s">
        <v>451</v>
      </c>
      <c r="Q125" s="22" t="s">
        <v>452</v>
      </c>
      <c r="R125" s="23" t="s">
        <v>451</v>
      </c>
      <c r="S125" s="22" t="s">
        <v>452</v>
      </c>
      <c r="T125" s="24">
        <v>6.1</v>
      </c>
      <c r="U125" s="25">
        <v>2009</v>
      </c>
      <c r="V125" s="21"/>
      <c r="W125" s="21">
        <v>2.2999999999999998</v>
      </c>
      <c r="X125" s="22">
        <v>2009</v>
      </c>
      <c r="Y125" s="26">
        <v>25</v>
      </c>
      <c r="Z125" s="27" t="s">
        <v>458</v>
      </c>
      <c r="AB125" s="21">
        <v>3.8</v>
      </c>
      <c r="AC125" s="17">
        <v>2009</v>
      </c>
      <c r="AD125" s="28">
        <v>25</v>
      </c>
      <c r="AE125" s="29" t="s">
        <v>458</v>
      </c>
    </row>
    <row r="126" spans="2:31" s="19" customFormat="1" ht="12.75" x14ac:dyDescent="0.2">
      <c r="B126" s="19" t="s">
        <v>598</v>
      </c>
      <c r="C126" s="61" t="s">
        <v>202</v>
      </c>
      <c r="D126" s="21">
        <v>15.2</v>
      </c>
      <c r="E126" s="22">
        <v>1990</v>
      </c>
      <c r="F126" s="21">
        <v>15.187148000000001</v>
      </c>
      <c r="G126" s="22">
        <v>1997</v>
      </c>
      <c r="H126" s="21">
        <v>15.681107000000001</v>
      </c>
      <c r="I126" s="22">
        <v>2000</v>
      </c>
      <c r="J126" s="21">
        <v>12.277398</v>
      </c>
      <c r="K126" s="22">
        <v>2005</v>
      </c>
      <c r="L126" s="21">
        <v>10.979023</v>
      </c>
      <c r="M126" s="22">
        <v>2007</v>
      </c>
      <c r="N126" s="21">
        <v>16.693370000000002</v>
      </c>
      <c r="O126" s="22">
        <v>2009</v>
      </c>
      <c r="P126" s="21">
        <v>14.905195024012031</v>
      </c>
      <c r="Q126" s="22">
        <v>2011</v>
      </c>
      <c r="R126" s="23" t="s">
        <v>451</v>
      </c>
      <c r="S126" s="22" t="s">
        <v>452</v>
      </c>
      <c r="T126" s="24">
        <v>14.905195024012031</v>
      </c>
      <c r="U126" s="25">
        <v>2011</v>
      </c>
      <c r="V126" s="21"/>
      <c r="W126" s="21">
        <v>2.6318761531241619</v>
      </c>
      <c r="X126" s="22">
        <v>2011</v>
      </c>
      <c r="Y126" s="26">
        <v>18</v>
      </c>
      <c r="Z126" s="27" t="s">
        <v>585</v>
      </c>
      <c r="AB126" s="21">
        <v>12.273318870887868</v>
      </c>
      <c r="AC126" s="17">
        <v>2011</v>
      </c>
      <c r="AD126" s="28">
        <v>18</v>
      </c>
      <c r="AE126" s="29" t="s">
        <v>585</v>
      </c>
    </row>
    <row r="127" spans="2:31" s="19" customFormat="1" ht="12.75" x14ac:dyDescent="0.2">
      <c r="B127" s="19" t="s">
        <v>599</v>
      </c>
      <c r="C127" s="61" t="s">
        <v>200</v>
      </c>
      <c r="D127" s="21">
        <v>13</v>
      </c>
      <c r="E127" s="22">
        <v>1990</v>
      </c>
      <c r="F127" s="21">
        <v>13.018054000000001</v>
      </c>
      <c r="G127" s="22">
        <v>1996</v>
      </c>
      <c r="H127" s="21">
        <v>15.710687999999999</v>
      </c>
      <c r="I127" s="22">
        <v>2000</v>
      </c>
      <c r="J127" s="21">
        <v>12.818788</v>
      </c>
      <c r="K127" s="22">
        <v>2005</v>
      </c>
      <c r="L127" s="21">
        <v>13.996001</v>
      </c>
      <c r="M127" s="22">
        <v>2007</v>
      </c>
      <c r="N127" s="21">
        <v>20.598375000000001</v>
      </c>
      <c r="O127" s="22">
        <v>2009</v>
      </c>
      <c r="P127" s="21">
        <v>16.260683765488238</v>
      </c>
      <c r="Q127" s="22">
        <v>2011</v>
      </c>
      <c r="R127" s="23" t="s">
        <v>451</v>
      </c>
      <c r="S127" s="22" t="s">
        <v>452</v>
      </c>
      <c r="T127" s="24">
        <v>16.260683765488238</v>
      </c>
      <c r="U127" s="25">
        <v>2011</v>
      </c>
      <c r="V127" s="21"/>
      <c r="W127" s="21">
        <v>4.0588777064039414</v>
      </c>
      <c r="X127" s="22">
        <v>2011</v>
      </c>
      <c r="Y127" s="26">
        <v>18</v>
      </c>
      <c r="Z127" s="27" t="s">
        <v>585</v>
      </c>
      <c r="AB127" s="21">
        <v>12.201806059084296</v>
      </c>
      <c r="AC127" s="17">
        <v>2011</v>
      </c>
      <c r="AD127" s="28">
        <v>18</v>
      </c>
      <c r="AE127" s="27" t="s">
        <v>585</v>
      </c>
    </row>
    <row r="128" spans="2:31" s="19" customFormat="1" ht="12.75" x14ac:dyDescent="0.2">
      <c r="B128" s="19" t="s">
        <v>600</v>
      </c>
      <c r="C128" s="61" t="s">
        <v>188</v>
      </c>
      <c r="D128" s="21">
        <v>19.135999999999999</v>
      </c>
      <c r="E128" s="22">
        <v>1990</v>
      </c>
      <c r="F128" s="21">
        <v>20.757999999999999</v>
      </c>
      <c r="G128" s="22">
        <v>1995</v>
      </c>
      <c r="H128" s="21">
        <v>20.885999999999999</v>
      </c>
      <c r="I128" s="22">
        <v>2000</v>
      </c>
      <c r="J128" s="21">
        <v>22.806999999999999</v>
      </c>
      <c r="K128" s="22">
        <v>2005</v>
      </c>
      <c r="L128" s="21">
        <v>20.289000000000001</v>
      </c>
      <c r="M128" s="22">
        <v>2007</v>
      </c>
      <c r="N128" s="21">
        <v>23.568999999999999</v>
      </c>
      <c r="O128" s="22">
        <v>2009</v>
      </c>
      <c r="P128" s="21">
        <v>22.577000000000002</v>
      </c>
      <c r="Q128" s="22">
        <v>2011</v>
      </c>
      <c r="R128" s="23">
        <v>23.379000000000001</v>
      </c>
      <c r="S128" s="22">
        <v>2013</v>
      </c>
      <c r="T128" s="24">
        <v>23.015999999999998</v>
      </c>
      <c r="U128" s="25">
        <v>2010</v>
      </c>
      <c r="V128" s="21"/>
      <c r="W128" s="21">
        <v>6.4900647460647463</v>
      </c>
      <c r="X128" s="22">
        <v>2010</v>
      </c>
      <c r="Y128" s="26">
        <v>15</v>
      </c>
      <c r="Z128" s="27" t="s">
        <v>542</v>
      </c>
      <c r="AB128" s="21">
        <v>16.525935253935252</v>
      </c>
      <c r="AC128" s="17">
        <v>2010</v>
      </c>
      <c r="AD128" s="28">
        <v>15</v>
      </c>
      <c r="AE128" s="27" t="s">
        <v>542</v>
      </c>
    </row>
    <row r="129" spans="2:31" s="19" customFormat="1" ht="12.75" x14ac:dyDescent="0.2">
      <c r="B129" s="19" t="s">
        <v>601</v>
      </c>
      <c r="C129" s="61" t="s">
        <v>228</v>
      </c>
      <c r="D129" s="23" t="s">
        <v>451</v>
      </c>
      <c r="E129" s="22" t="s">
        <v>452</v>
      </c>
      <c r="F129" s="21">
        <v>16.106753000000001</v>
      </c>
      <c r="G129" s="22">
        <v>1995</v>
      </c>
      <c r="H129" s="21">
        <v>16.587056</v>
      </c>
      <c r="I129" s="22">
        <v>2000</v>
      </c>
      <c r="J129" s="21">
        <v>18.199739999999998</v>
      </c>
      <c r="K129" s="22">
        <v>2005</v>
      </c>
      <c r="L129" s="21">
        <v>17.778511000000002</v>
      </c>
      <c r="M129" s="22">
        <v>2007</v>
      </c>
      <c r="N129" s="21">
        <v>19.71012</v>
      </c>
      <c r="O129" s="22">
        <v>2009</v>
      </c>
      <c r="P129" s="21">
        <v>18.32083244351363</v>
      </c>
      <c r="Q129" s="22">
        <v>2011</v>
      </c>
      <c r="R129" s="23" t="s">
        <v>451</v>
      </c>
      <c r="S129" s="22" t="s">
        <v>452</v>
      </c>
      <c r="T129" s="24">
        <v>18.32083244351363</v>
      </c>
      <c r="U129" s="25">
        <v>2011</v>
      </c>
      <c r="V129" s="21"/>
      <c r="W129" s="21">
        <v>4.0054633371306512</v>
      </c>
      <c r="X129" s="22">
        <v>2011</v>
      </c>
      <c r="Y129" s="26">
        <v>18</v>
      </c>
      <c r="Z129" s="27" t="s">
        <v>585</v>
      </c>
      <c r="AB129" s="21">
        <v>14.315369106382979</v>
      </c>
      <c r="AC129" s="17">
        <v>2011</v>
      </c>
      <c r="AD129" s="28">
        <v>18</v>
      </c>
      <c r="AE129" s="27" t="s">
        <v>585</v>
      </c>
    </row>
    <row r="130" spans="2:31" s="19" customFormat="1" ht="12.75" x14ac:dyDescent="0.2">
      <c r="B130" s="19" t="s">
        <v>602</v>
      </c>
      <c r="C130" s="61" t="s">
        <v>154</v>
      </c>
      <c r="D130" s="21">
        <v>25</v>
      </c>
      <c r="E130" s="22">
        <v>1990</v>
      </c>
      <c r="F130" s="21">
        <v>20</v>
      </c>
      <c r="G130" s="22">
        <v>1995</v>
      </c>
      <c r="H130" s="21">
        <v>20.575000000000003</v>
      </c>
      <c r="I130" s="22">
        <v>2000</v>
      </c>
      <c r="J130" s="21">
        <v>18.702999999999999</v>
      </c>
      <c r="K130" s="22">
        <v>2005</v>
      </c>
      <c r="L130" s="21">
        <v>16.926000000000002</v>
      </c>
      <c r="M130" s="22">
        <v>2007</v>
      </c>
      <c r="N130" s="21">
        <v>21.905000000000001</v>
      </c>
      <c r="O130" s="22">
        <v>2009</v>
      </c>
      <c r="P130" s="21">
        <v>20.054000000000002</v>
      </c>
      <c r="Q130" s="22">
        <v>2011</v>
      </c>
      <c r="R130" s="23" t="s">
        <v>451</v>
      </c>
      <c r="S130" s="22" t="s">
        <v>452</v>
      </c>
      <c r="T130" s="24">
        <v>20.054000000000002</v>
      </c>
      <c r="U130" s="25">
        <v>2011</v>
      </c>
      <c r="V130" s="21"/>
      <c r="W130" s="21">
        <v>6.2439999999999998</v>
      </c>
      <c r="X130" s="22">
        <v>2011</v>
      </c>
      <c r="Y130" s="26">
        <v>4</v>
      </c>
      <c r="Z130" s="27" t="s">
        <v>453</v>
      </c>
      <c r="AB130" s="21">
        <v>13.81</v>
      </c>
      <c r="AC130" s="17">
        <v>2011</v>
      </c>
      <c r="AD130" s="28">
        <v>19</v>
      </c>
      <c r="AE130" s="29" t="s">
        <v>458</v>
      </c>
    </row>
    <row r="131" spans="2:31" s="19" customFormat="1" ht="12.75" x14ac:dyDescent="0.2">
      <c r="B131" s="19" t="s">
        <v>603</v>
      </c>
      <c r="C131" s="61" t="s">
        <v>168</v>
      </c>
      <c r="D131" s="21">
        <v>15</v>
      </c>
      <c r="E131" s="22">
        <v>1990</v>
      </c>
      <c r="F131" s="21">
        <v>18.396000000000001</v>
      </c>
      <c r="G131" s="22">
        <v>1996</v>
      </c>
      <c r="H131" s="21">
        <v>15.161</v>
      </c>
      <c r="I131" s="22">
        <v>2000</v>
      </c>
      <c r="J131" s="21">
        <v>15.523</v>
      </c>
      <c r="K131" s="22">
        <v>2005</v>
      </c>
      <c r="L131" s="21">
        <v>17.475999999999999</v>
      </c>
      <c r="M131" s="22">
        <v>2007</v>
      </c>
      <c r="N131" s="21">
        <v>21.41</v>
      </c>
      <c r="O131" s="22">
        <v>2009</v>
      </c>
      <c r="P131" s="21">
        <v>18.61</v>
      </c>
      <c r="Q131" s="22">
        <v>2011</v>
      </c>
      <c r="R131" s="23">
        <v>18.298980770817856</v>
      </c>
      <c r="S131" s="22">
        <v>2013</v>
      </c>
      <c r="T131" s="24">
        <v>18.298980770817856</v>
      </c>
      <c r="U131" s="25">
        <v>2013</v>
      </c>
      <c r="V131" s="21"/>
      <c r="W131" s="21">
        <v>5.1960056119501523</v>
      </c>
      <c r="X131" s="22">
        <v>2013</v>
      </c>
      <c r="Y131" s="26">
        <v>7</v>
      </c>
      <c r="Z131" s="27" t="s">
        <v>464</v>
      </c>
      <c r="AB131" s="21">
        <v>13.102975158867705</v>
      </c>
      <c r="AC131" s="17">
        <v>2013</v>
      </c>
      <c r="AD131" s="28">
        <v>27</v>
      </c>
      <c r="AE131" s="29" t="s">
        <v>468</v>
      </c>
    </row>
    <row r="132" spans="2:31" s="19" customFormat="1" ht="12.75" x14ac:dyDescent="0.2">
      <c r="B132" s="19" t="s">
        <v>604</v>
      </c>
      <c r="C132" s="61" t="s">
        <v>170</v>
      </c>
      <c r="D132" s="21">
        <v>25.567</v>
      </c>
      <c r="E132" s="22">
        <v>1990</v>
      </c>
      <c r="F132" s="21">
        <v>23.808</v>
      </c>
      <c r="G132" s="22">
        <v>1995</v>
      </c>
      <c r="H132" s="21">
        <v>19.756</v>
      </c>
      <c r="I132" s="22">
        <v>2000</v>
      </c>
      <c r="J132" s="21">
        <v>20.733000000000001</v>
      </c>
      <c r="K132" s="22">
        <v>2005</v>
      </c>
      <c r="L132" s="21">
        <v>21.148</v>
      </c>
      <c r="M132" s="22">
        <v>2007</v>
      </c>
      <c r="N132" s="21">
        <v>23.181999999999999</v>
      </c>
      <c r="O132" s="22">
        <v>2009</v>
      </c>
      <c r="P132" s="21">
        <v>23.420999999999999</v>
      </c>
      <c r="Q132" s="22">
        <v>2011</v>
      </c>
      <c r="R132" s="23">
        <v>24.298999999999999</v>
      </c>
      <c r="S132" s="22">
        <v>2013</v>
      </c>
      <c r="T132" s="24">
        <v>23.420999999999999</v>
      </c>
      <c r="U132" s="25">
        <v>2011</v>
      </c>
      <c r="V132" s="21"/>
      <c r="W132" s="21">
        <v>7.7333145865834627</v>
      </c>
      <c r="X132" s="22">
        <v>2011</v>
      </c>
      <c r="Y132" s="26">
        <v>15</v>
      </c>
      <c r="Z132" s="27" t="s">
        <v>542</v>
      </c>
      <c r="AB132" s="21">
        <v>15.687685413416537</v>
      </c>
      <c r="AC132" s="17">
        <v>2011</v>
      </c>
      <c r="AD132" s="28">
        <v>15</v>
      </c>
      <c r="AE132" s="27" t="s">
        <v>542</v>
      </c>
    </row>
    <row r="133" spans="2:31" s="19" customFormat="1" ht="12.75" x14ac:dyDescent="0.2">
      <c r="B133" s="19" t="s">
        <v>605</v>
      </c>
      <c r="C133" s="61" t="s">
        <v>204</v>
      </c>
      <c r="D133" s="21">
        <v>22.306000000000001</v>
      </c>
      <c r="E133" s="22">
        <v>1990</v>
      </c>
      <c r="F133" s="21">
        <v>23.353000000000002</v>
      </c>
      <c r="G133" s="22">
        <v>1995</v>
      </c>
      <c r="H133" s="21">
        <v>21.306000000000001</v>
      </c>
      <c r="I133" s="22">
        <v>2000</v>
      </c>
      <c r="J133" s="21">
        <v>21.585000000000001</v>
      </c>
      <c r="K133" s="22">
        <v>2005</v>
      </c>
      <c r="L133" s="21">
        <v>20.466000000000001</v>
      </c>
      <c r="M133" s="22">
        <v>2007</v>
      </c>
      <c r="N133" s="21">
        <v>23.291</v>
      </c>
      <c r="O133" s="22">
        <v>2009</v>
      </c>
      <c r="P133" s="21">
        <v>22.367999999999999</v>
      </c>
      <c r="Q133" s="22">
        <v>2011</v>
      </c>
      <c r="R133" s="23">
        <v>22.88</v>
      </c>
      <c r="S133" s="22">
        <v>2013</v>
      </c>
      <c r="T133" s="24">
        <v>22.367999999999999</v>
      </c>
      <c r="U133" s="25">
        <v>2011</v>
      </c>
      <c r="V133" s="21"/>
      <c r="W133" s="21">
        <v>6.5305317399230294</v>
      </c>
      <c r="X133" s="22">
        <v>2011</v>
      </c>
      <c r="Y133" s="26">
        <v>15</v>
      </c>
      <c r="Z133" s="27" t="s">
        <v>542</v>
      </c>
      <c r="AB133" s="21">
        <v>15.837468260076969</v>
      </c>
      <c r="AC133" s="17">
        <v>2011</v>
      </c>
      <c r="AD133" s="28">
        <v>15</v>
      </c>
      <c r="AE133" s="27" t="s">
        <v>542</v>
      </c>
    </row>
    <row r="134" spans="2:31" s="19" customFormat="1" ht="12.75" x14ac:dyDescent="0.2">
      <c r="B134" s="19" t="s">
        <v>606</v>
      </c>
      <c r="C134" s="61" t="s">
        <v>178</v>
      </c>
      <c r="D134" s="21">
        <v>14.914999999999999</v>
      </c>
      <c r="E134" s="22">
        <v>1990</v>
      </c>
      <c r="F134" s="21">
        <v>22.608000000000001</v>
      </c>
      <c r="G134" s="22">
        <v>1995</v>
      </c>
      <c r="H134" s="21">
        <v>20.498000000000001</v>
      </c>
      <c r="I134" s="22">
        <v>2000</v>
      </c>
      <c r="J134" s="21">
        <v>21.024000000000001</v>
      </c>
      <c r="K134" s="22">
        <v>2005</v>
      </c>
      <c r="L134" s="21">
        <v>19.690999999999999</v>
      </c>
      <c r="M134" s="22">
        <v>2007</v>
      </c>
      <c r="N134" s="21">
        <v>21.524000000000001</v>
      </c>
      <c r="O134" s="22">
        <v>2009</v>
      </c>
      <c r="P134" s="21">
        <v>20.513999999999999</v>
      </c>
      <c r="Q134" s="22">
        <v>2011</v>
      </c>
      <c r="R134" s="23">
        <v>20.942</v>
      </c>
      <c r="S134" s="22">
        <v>2013</v>
      </c>
      <c r="T134" s="24">
        <v>20.513999999999999</v>
      </c>
      <c r="U134" s="25">
        <v>2011</v>
      </c>
      <c r="V134" s="21"/>
      <c r="W134" s="21">
        <v>4.6481873111782477</v>
      </c>
      <c r="X134" s="22">
        <v>2011</v>
      </c>
      <c r="Y134" s="26">
        <v>15</v>
      </c>
      <c r="Z134" s="27" t="s">
        <v>542</v>
      </c>
      <c r="AB134" s="21">
        <v>15.865812688821752</v>
      </c>
      <c r="AC134" s="17">
        <v>2011</v>
      </c>
      <c r="AD134" s="28">
        <v>15</v>
      </c>
      <c r="AE134" s="27" t="s">
        <v>542</v>
      </c>
    </row>
    <row r="135" spans="2:31" s="19" customFormat="1" ht="12.75" x14ac:dyDescent="0.2">
      <c r="B135" s="19" t="s">
        <v>607</v>
      </c>
      <c r="C135" s="61" t="s">
        <v>192</v>
      </c>
      <c r="D135" s="21">
        <v>12.49</v>
      </c>
      <c r="E135" s="22">
        <v>1990</v>
      </c>
      <c r="F135" s="21">
        <v>16.457999999999998</v>
      </c>
      <c r="G135" s="22">
        <v>1995</v>
      </c>
      <c r="H135" s="21">
        <v>18.869</v>
      </c>
      <c r="I135" s="22">
        <v>2000</v>
      </c>
      <c r="J135" s="21">
        <v>23.042000000000002</v>
      </c>
      <c r="K135" s="22">
        <v>2005</v>
      </c>
      <c r="L135" s="21">
        <v>22.725000000000001</v>
      </c>
      <c r="M135" s="22">
        <v>2007</v>
      </c>
      <c r="N135" s="21">
        <v>25.553999999999998</v>
      </c>
      <c r="O135" s="22">
        <v>2009</v>
      </c>
      <c r="P135" s="21">
        <v>25.018000000000001</v>
      </c>
      <c r="Q135" s="22">
        <v>2011</v>
      </c>
      <c r="R135" s="23">
        <v>26.382999999999999</v>
      </c>
      <c r="S135" s="22">
        <v>2013</v>
      </c>
      <c r="T135" s="24">
        <v>25.427</v>
      </c>
      <c r="U135" s="25">
        <v>2010</v>
      </c>
      <c r="V135" s="21"/>
      <c r="W135" s="21">
        <v>6.9276947856947864</v>
      </c>
      <c r="X135" s="22">
        <v>2010</v>
      </c>
      <c r="Y135" s="26">
        <v>15</v>
      </c>
      <c r="Z135" s="27" t="s">
        <v>542</v>
      </c>
      <c r="AB135" s="21">
        <v>18.499305214305213</v>
      </c>
      <c r="AC135" s="17">
        <v>2010</v>
      </c>
      <c r="AD135" s="28">
        <v>15</v>
      </c>
      <c r="AE135" s="27" t="s">
        <v>542</v>
      </c>
    </row>
    <row r="136" spans="2:31" s="19" customFormat="1" ht="12.75" x14ac:dyDescent="0.2">
      <c r="B136" s="19" t="s">
        <v>608</v>
      </c>
      <c r="C136" s="61" t="s">
        <v>954</v>
      </c>
      <c r="D136" s="21">
        <v>12</v>
      </c>
      <c r="E136" s="22">
        <v>1990</v>
      </c>
      <c r="F136" s="21">
        <v>12.700000000000001</v>
      </c>
      <c r="G136" s="22">
        <v>1995</v>
      </c>
      <c r="H136" s="21">
        <v>14.171000000000001</v>
      </c>
      <c r="I136" s="22">
        <v>2000</v>
      </c>
      <c r="J136" s="21">
        <v>13.202161</v>
      </c>
      <c r="K136" s="22">
        <v>2005</v>
      </c>
      <c r="L136" s="21">
        <v>13.192411999999999</v>
      </c>
      <c r="M136" s="22">
        <v>2007</v>
      </c>
      <c r="N136" s="21">
        <v>16.877638000000001</v>
      </c>
      <c r="O136" s="22">
        <v>2009</v>
      </c>
      <c r="P136" s="21">
        <v>17.393528</v>
      </c>
      <c r="Q136" s="22">
        <v>2010</v>
      </c>
      <c r="R136" s="23" t="s">
        <v>451</v>
      </c>
      <c r="S136" s="22" t="s">
        <v>452</v>
      </c>
      <c r="T136" s="24">
        <v>17.393528</v>
      </c>
      <c r="U136" s="25">
        <v>2010</v>
      </c>
      <c r="V136" s="21"/>
      <c r="W136" s="21">
        <v>4.1858829999999996</v>
      </c>
      <c r="X136" s="22">
        <v>2010</v>
      </c>
      <c r="Y136" s="26">
        <v>18</v>
      </c>
      <c r="Z136" s="27" t="s">
        <v>585</v>
      </c>
      <c r="AB136" s="21">
        <v>13.207644999999999</v>
      </c>
      <c r="AC136" s="17">
        <v>2010</v>
      </c>
      <c r="AD136" s="28">
        <v>18</v>
      </c>
      <c r="AE136" s="29" t="s">
        <v>585</v>
      </c>
    </row>
    <row r="137" spans="2:31" s="19" customFormat="1" ht="12.75" x14ac:dyDescent="0.2">
      <c r="B137" s="19" t="s">
        <v>609</v>
      </c>
      <c r="C137" s="61" t="s">
        <v>198</v>
      </c>
      <c r="D137" s="21">
        <v>12</v>
      </c>
      <c r="E137" s="22">
        <v>1990</v>
      </c>
      <c r="F137" s="21">
        <v>11.129999999999999</v>
      </c>
      <c r="G137" s="22">
        <v>1995</v>
      </c>
      <c r="H137" s="21">
        <v>10.06</v>
      </c>
      <c r="I137" s="22">
        <v>2000</v>
      </c>
      <c r="J137" s="21">
        <v>12.665999999999999</v>
      </c>
      <c r="K137" s="22">
        <v>2005</v>
      </c>
      <c r="L137" s="21">
        <v>12.7545</v>
      </c>
      <c r="M137" s="22">
        <v>2007</v>
      </c>
      <c r="N137" s="21">
        <v>16.934000000000001</v>
      </c>
      <c r="O137" s="22">
        <v>2009</v>
      </c>
      <c r="P137" s="21">
        <v>15.974</v>
      </c>
      <c r="Q137" s="22">
        <v>2011</v>
      </c>
      <c r="R137" s="23" t="s">
        <v>451</v>
      </c>
      <c r="S137" s="22" t="s">
        <v>452</v>
      </c>
      <c r="T137" s="24">
        <v>15.974</v>
      </c>
      <c r="U137" s="25">
        <v>2011</v>
      </c>
      <c r="V137" s="21"/>
      <c r="W137" s="21">
        <v>3.964</v>
      </c>
      <c r="X137" s="22">
        <v>2011</v>
      </c>
      <c r="Y137" s="26">
        <v>7</v>
      </c>
      <c r="Z137" s="27" t="s">
        <v>464</v>
      </c>
      <c r="AB137" s="21">
        <v>12.01</v>
      </c>
      <c r="AC137" s="17">
        <v>2011</v>
      </c>
      <c r="AD137" s="28">
        <v>7</v>
      </c>
      <c r="AE137" s="29" t="s">
        <v>464</v>
      </c>
    </row>
    <row r="138" spans="2:31" s="19" customFormat="1" ht="12.75" x14ac:dyDescent="0.2">
      <c r="B138" s="19" t="s">
        <v>610</v>
      </c>
      <c r="C138" s="61" t="s">
        <v>214</v>
      </c>
      <c r="D138" s="23" t="s">
        <v>451</v>
      </c>
      <c r="E138" s="22" t="s">
        <v>452</v>
      </c>
      <c r="F138" s="23" t="s">
        <v>451</v>
      </c>
      <c r="G138" s="22" t="s">
        <v>452</v>
      </c>
      <c r="H138" s="21">
        <v>23.25</v>
      </c>
      <c r="I138" s="22">
        <v>2002</v>
      </c>
      <c r="J138" s="21">
        <v>23.08</v>
      </c>
      <c r="K138" s="22">
        <v>2004</v>
      </c>
      <c r="L138" s="21">
        <v>21.401774390243901</v>
      </c>
      <c r="M138" s="22">
        <v>2007</v>
      </c>
      <c r="N138" s="21">
        <v>21.401774390243901</v>
      </c>
      <c r="O138" s="22">
        <v>2009</v>
      </c>
      <c r="P138" s="21">
        <v>21.401774390243901</v>
      </c>
      <c r="Q138" s="22">
        <v>2010</v>
      </c>
      <c r="R138" s="23" t="s">
        <v>451</v>
      </c>
      <c r="S138" s="22" t="s">
        <v>452</v>
      </c>
      <c r="T138" s="24">
        <v>21.401774390243901</v>
      </c>
      <c r="U138" s="25">
        <v>2010</v>
      </c>
      <c r="V138" s="21"/>
      <c r="W138" s="21">
        <v>6.0830000000000002</v>
      </c>
      <c r="X138" s="22">
        <v>2010</v>
      </c>
      <c r="Y138" s="26">
        <v>7</v>
      </c>
      <c r="Z138" s="27" t="s">
        <v>464</v>
      </c>
      <c r="AB138" s="21">
        <v>15.318774390243902</v>
      </c>
      <c r="AC138" s="17">
        <v>2010</v>
      </c>
      <c r="AD138" s="28">
        <v>7</v>
      </c>
      <c r="AE138" s="29" t="s">
        <v>464</v>
      </c>
    </row>
    <row r="139" spans="2:31" s="19" customFormat="1" ht="12.75" x14ac:dyDescent="0.2">
      <c r="B139" s="19" t="s">
        <v>611</v>
      </c>
      <c r="C139" s="61" t="s">
        <v>184</v>
      </c>
      <c r="D139" s="21">
        <v>25</v>
      </c>
      <c r="E139" s="22">
        <v>1990</v>
      </c>
      <c r="F139" s="21">
        <v>21</v>
      </c>
      <c r="G139" s="22">
        <v>1995</v>
      </c>
      <c r="H139" s="21">
        <v>20.9</v>
      </c>
      <c r="I139" s="22">
        <v>2000</v>
      </c>
      <c r="J139" s="21">
        <v>23.13</v>
      </c>
      <c r="K139" s="22">
        <v>2007</v>
      </c>
      <c r="L139" s="21">
        <v>23.128999999999998</v>
      </c>
      <c r="M139" s="22">
        <v>2007</v>
      </c>
      <c r="N139" s="21">
        <v>25.856000000000002</v>
      </c>
      <c r="O139" s="22">
        <v>2009</v>
      </c>
      <c r="P139" s="21">
        <v>24.053000000000001</v>
      </c>
      <c r="Q139" s="22">
        <v>2011</v>
      </c>
      <c r="R139" s="23" t="s">
        <v>451</v>
      </c>
      <c r="S139" s="22" t="s">
        <v>452</v>
      </c>
      <c r="T139" s="24">
        <v>24.053000000000001</v>
      </c>
      <c r="U139" s="25">
        <v>2011</v>
      </c>
      <c r="V139" s="21"/>
      <c r="W139" s="21">
        <v>6.32</v>
      </c>
      <c r="X139" s="22">
        <v>2011</v>
      </c>
      <c r="Y139" s="26">
        <v>7</v>
      </c>
      <c r="Z139" s="27" t="s">
        <v>464</v>
      </c>
      <c r="AB139" s="21">
        <v>17.733000000000001</v>
      </c>
      <c r="AC139" s="17">
        <v>2011</v>
      </c>
      <c r="AD139" s="28">
        <v>7</v>
      </c>
      <c r="AE139" s="29" t="s">
        <v>464</v>
      </c>
    </row>
    <row r="140" spans="2:31" s="19" customFormat="1" ht="12.75" x14ac:dyDescent="0.2">
      <c r="B140" s="19" t="s">
        <v>612</v>
      </c>
      <c r="C140" s="61" t="s">
        <v>174</v>
      </c>
      <c r="D140" s="21">
        <v>19</v>
      </c>
      <c r="E140" s="22">
        <v>1990</v>
      </c>
      <c r="F140" s="21">
        <v>18.753</v>
      </c>
      <c r="G140" s="22">
        <v>1995</v>
      </c>
      <c r="H140" s="21">
        <v>17.902999999999999</v>
      </c>
      <c r="I140" s="22">
        <v>2000</v>
      </c>
      <c r="J140" s="21">
        <v>16.297000000000001</v>
      </c>
      <c r="K140" s="22">
        <v>2005</v>
      </c>
      <c r="L140" s="21">
        <v>15.718999999999999</v>
      </c>
      <c r="M140" s="22">
        <v>2007</v>
      </c>
      <c r="N140" s="21">
        <v>18.738</v>
      </c>
      <c r="O140" s="22">
        <v>2009</v>
      </c>
      <c r="P140" s="21">
        <v>18.094999999999999</v>
      </c>
      <c r="Q140" s="22">
        <v>2011</v>
      </c>
      <c r="R140" s="23">
        <v>17.945</v>
      </c>
      <c r="S140" s="22">
        <v>2013</v>
      </c>
      <c r="T140" s="24">
        <v>18.094999999999999</v>
      </c>
      <c r="U140" s="25">
        <v>2011</v>
      </c>
      <c r="V140" s="21"/>
      <c r="W140" s="21">
        <v>6.7067706422018354</v>
      </c>
      <c r="X140" s="22">
        <v>2011</v>
      </c>
      <c r="Y140" s="26">
        <v>15</v>
      </c>
      <c r="Z140" s="27" t="s">
        <v>542</v>
      </c>
      <c r="AB140" s="21">
        <v>11.388229357798163</v>
      </c>
      <c r="AC140" s="17">
        <v>2011</v>
      </c>
      <c r="AD140" s="28">
        <v>15</v>
      </c>
      <c r="AE140" s="27" t="s">
        <v>542</v>
      </c>
    </row>
    <row r="141" spans="2:31" s="19" customFormat="1" ht="12.75" x14ac:dyDescent="0.2">
      <c r="B141" s="19" t="s">
        <v>613</v>
      </c>
      <c r="C141" s="61" t="s">
        <v>148</v>
      </c>
      <c r="D141" s="21">
        <v>22</v>
      </c>
      <c r="E141" s="22">
        <v>1990</v>
      </c>
      <c r="F141" s="21">
        <v>23</v>
      </c>
      <c r="G141" s="22">
        <v>1995</v>
      </c>
      <c r="H141" s="21">
        <v>21.765000000000001</v>
      </c>
      <c r="I141" s="22">
        <v>2000</v>
      </c>
      <c r="J141" s="21">
        <v>21.102</v>
      </c>
      <c r="K141" s="22">
        <v>2005</v>
      </c>
      <c r="L141" s="21">
        <v>19.518000000000001</v>
      </c>
      <c r="M141" s="22">
        <v>2007</v>
      </c>
      <c r="N141" s="21">
        <v>22.58</v>
      </c>
      <c r="O141" s="22">
        <v>2009</v>
      </c>
      <c r="P141" s="21">
        <v>23.742000000000001</v>
      </c>
      <c r="Q141" s="22">
        <v>2011</v>
      </c>
      <c r="R141" s="23">
        <v>23.776</v>
      </c>
      <c r="S141" s="22">
        <v>2013</v>
      </c>
      <c r="T141" s="24">
        <v>23.742000000000001</v>
      </c>
      <c r="U141" s="25">
        <v>2011</v>
      </c>
      <c r="V141" s="21"/>
      <c r="W141" s="21">
        <v>6.3238552204176344</v>
      </c>
      <c r="X141" s="22">
        <v>2011</v>
      </c>
      <c r="Y141" s="26">
        <v>15</v>
      </c>
      <c r="Z141" s="27" t="s">
        <v>542</v>
      </c>
      <c r="AB141" s="21">
        <v>17.418144779582367</v>
      </c>
      <c r="AC141" s="17">
        <v>2011</v>
      </c>
      <c r="AD141" s="28">
        <v>15</v>
      </c>
      <c r="AE141" s="27" t="s">
        <v>542</v>
      </c>
    </row>
    <row r="142" spans="2:31" s="19" customFormat="1" ht="12.75" x14ac:dyDescent="0.2">
      <c r="B142" s="19" t="s">
        <v>614</v>
      </c>
      <c r="C142" s="61" t="s">
        <v>182</v>
      </c>
      <c r="D142" s="21">
        <v>19.949000000000002</v>
      </c>
      <c r="E142" s="22">
        <v>1990</v>
      </c>
      <c r="F142" s="21">
        <v>21.408000000000001</v>
      </c>
      <c r="G142" s="22">
        <v>1995</v>
      </c>
      <c r="H142" s="21">
        <v>20.163</v>
      </c>
      <c r="I142" s="22">
        <v>2000</v>
      </c>
      <c r="J142" s="21">
        <v>21.084</v>
      </c>
      <c r="K142" s="22">
        <v>2005</v>
      </c>
      <c r="L142" s="21">
        <v>21.338999999999999</v>
      </c>
      <c r="M142" s="22">
        <v>2007</v>
      </c>
      <c r="N142" s="21">
        <v>25.975999999999999</v>
      </c>
      <c r="O142" s="22">
        <v>2009</v>
      </c>
      <c r="P142" s="21">
        <v>26.411999999999999</v>
      </c>
      <c r="Q142" s="22">
        <v>2011</v>
      </c>
      <c r="R142" s="23">
        <v>27.428000000000001</v>
      </c>
      <c r="S142" s="22">
        <v>2013</v>
      </c>
      <c r="T142" s="24">
        <v>26.411999999999999</v>
      </c>
      <c r="U142" s="25">
        <v>2011</v>
      </c>
      <c r="V142" s="21"/>
      <c r="W142" s="21">
        <v>7.2203340080099885</v>
      </c>
      <c r="X142" s="22">
        <v>2011</v>
      </c>
      <c r="Y142" s="26">
        <v>15</v>
      </c>
      <c r="Z142" s="27" t="s">
        <v>542</v>
      </c>
      <c r="AB142" s="21">
        <v>19.191665991990011</v>
      </c>
      <c r="AC142" s="17">
        <v>2011</v>
      </c>
      <c r="AD142" s="28">
        <v>15</v>
      </c>
      <c r="AE142" s="27" t="s">
        <v>542</v>
      </c>
    </row>
    <row r="143" spans="2:31" s="19" customFormat="1" ht="12.75" x14ac:dyDescent="0.2">
      <c r="B143" s="19" t="s">
        <v>615</v>
      </c>
      <c r="C143" s="61" t="s">
        <v>212</v>
      </c>
      <c r="D143" s="21">
        <v>30.238</v>
      </c>
      <c r="E143" s="22">
        <v>1990</v>
      </c>
      <c r="F143" s="21">
        <v>32.033000000000001</v>
      </c>
      <c r="G143" s="22">
        <v>1995</v>
      </c>
      <c r="H143" s="21">
        <v>28.428999999999998</v>
      </c>
      <c r="I143" s="22">
        <v>2000</v>
      </c>
      <c r="J143" s="21">
        <v>29.071000000000002</v>
      </c>
      <c r="K143" s="22">
        <v>2005</v>
      </c>
      <c r="L143" s="21">
        <v>27.335000000000001</v>
      </c>
      <c r="M143" s="22">
        <v>2007</v>
      </c>
      <c r="N143" s="21">
        <v>29.823</v>
      </c>
      <c r="O143" s="22">
        <v>2009</v>
      </c>
      <c r="P143" s="21">
        <v>27.561</v>
      </c>
      <c r="Q143" s="22">
        <v>2011</v>
      </c>
      <c r="R143" s="23">
        <v>28.643000000000001</v>
      </c>
      <c r="S143" s="22">
        <v>2013</v>
      </c>
      <c r="T143" s="24">
        <v>28.303999999999998</v>
      </c>
      <c r="U143" s="25">
        <v>2010</v>
      </c>
      <c r="V143" s="21"/>
      <c r="W143" s="21">
        <v>6.9957709966405375</v>
      </c>
      <c r="X143" s="22">
        <v>2010</v>
      </c>
      <c r="Y143" s="26">
        <v>15</v>
      </c>
      <c r="Z143" s="27" t="s">
        <v>542</v>
      </c>
      <c r="AB143" s="21">
        <v>21.308229003359461</v>
      </c>
      <c r="AC143" s="17">
        <v>2010</v>
      </c>
      <c r="AD143" s="28">
        <v>15</v>
      </c>
      <c r="AE143" s="27" t="s">
        <v>542</v>
      </c>
    </row>
    <row r="144" spans="2:31" s="19" customFormat="1" ht="12.75" x14ac:dyDescent="0.2">
      <c r="B144" s="19" t="s">
        <v>616</v>
      </c>
      <c r="C144" s="61" t="s">
        <v>158</v>
      </c>
      <c r="D144" s="21">
        <v>13.454000000000001</v>
      </c>
      <c r="E144" s="22">
        <v>1990</v>
      </c>
      <c r="F144" s="21">
        <v>17.462</v>
      </c>
      <c r="G144" s="22">
        <v>1995</v>
      </c>
      <c r="H144" s="21">
        <v>17.846</v>
      </c>
      <c r="I144" s="22">
        <v>2000</v>
      </c>
      <c r="J144" s="21">
        <v>20.175000000000001</v>
      </c>
      <c r="K144" s="22">
        <v>2005</v>
      </c>
      <c r="L144" s="21">
        <v>18.509</v>
      </c>
      <c r="M144" s="22">
        <v>2007</v>
      </c>
      <c r="N144" s="21">
        <v>20.17341284337175</v>
      </c>
      <c r="O144" s="22">
        <v>2009</v>
      </c>
      <c r="P144" s="21">
        <v>19.530999999999999</v>
      </c>
      <c r="Q144" s="22">
        <v>2011</v>
      </c>
      <c r="R144" s="23">
        <v>19.097000000000001</v>
      </c>
      <c r="S144" s="22">
        <v>2013</v>
      </c>
      <c r="T144" s="24">
        <v>20.553000000000001</v>
      </c>
      <c r="U144" s="25">
        <v>2010</v>
      </c>
      <c r="V144" s="21"/>
      <c r="W144" s="21">
        <v>6.737643226473633</v>
      </c>
      <c r="X144" s="22">
        <v>2010</v>
      </c>
      <c r="Y144" s="26">
        <v>15</v>
      </c>
      <c r="Z144" s="27" t="s">
        <v>542</v>
      </c>
      <c r="AB144" s="21">
        <v>13.815356773526368</v>
      </c>
      <c r="AC144" s="17">
        <v>2010</v>
      </c>
      <c r="AD144" s="28">
        <v>15</v>
      </c>
      <c r="AE144" s="27" t="s">
        <v>542</v>
      </c>
    </row>
    <row r="145" spans="1:31" s="19" customFormat="1" ht="45" x14ac:dyDescent="0.2">
      <c r="B145" s="62" t="s">
        <v>617</v>
      </c>
      <c r="C145" s="61" t="s">
        <v>160</v>
      </c>
      <c r="D145" s="21">
        <v>23</v>
      </c>
      <c r="E145" s="22">
        <v>1990</v>
      </c>
      <c r="F145" s="21">
        <v>17.989000000000001</v>
      </c>
      <c r="G145" s="22">
        <v>1995</v>
      </c>
      <c r="H145" s="21">
        <v>18.735999999999997</v>
      </c>
      <c r="I145" s="22">
        <v>2000</v>
      </c>
      <c r="J145" s="21">
        <v>17.198999999999998</v>
      </c>
      <c r="K145" s="22">
        <v>2005</v>
      </c>
      <c r="L145" s="21">
        <v>18.411999999999999</v>
      </c>
      <c r="M145" s="22">
        <v>2007</v>
      </c>
      <c r="N145" s="21">
        <v>18.236000000000001</v>
      </c>
      <c r="O145" s="22">
        <v>2009</v>
      </c>
      <c r="P145" s="21">
        <v>17.560114258734654</v>
      </c>
      <c r="Q145" s="22">
        <v>2010</v>
      </c>
      <c r="R145" s="23" t="s">
        <v>451</v>
      </c>
      <c r="S145" s="22" t="s">
        <v>452</v>
      </c>
      <c r="T145" s="24">
        <v>17.560114258734654</v>
      </c>
      <c r="U145" s="25">
        <v>2010</v>
      </c>
      <c r="V145" s="21"/>
      <c r="W145" s="21">
        <v>4.0789999999999997</v>
      </c>
      <c r="X145" s="22">
        <v>2010</v>
      </c>
      <c r="Y145" s="26">
        <v>4</v>
      </c>
      <c r="Z145" s="27" t="s">
        <v>453</v>
      </c>
      <c r="AB145" s="21">
        <v>13.481114258734655</v>
      </c>
      <c r="AC145" s="17">
        <v>2010</v>
      </c>
      <c r="AD145" s="28">
        <v>20</v>
      </c>
      <c r="AE145" s="29" t="s">
        <v>470</v>
      </c>
    </row>
    <row r="146" spans="1:31" s="19" customFormat="1" ht="12.75" x14ac:dyDescent="0.2">
      <c r="B146" s="19" t="s">
        <v>618</v>
      </c>
      <c r="C146" s="61" t="s">
        <v>63</v>
      </c>
      <c r="D146" s="21">
        <v>5.68</v>
      </c>
      <c r="E146" s="22">
        <v>1990</v>
      </c>
      <c r="F146" s="21">
        <v>5.5940000000000003</v>
      </c>
      <c r="G146" s="22">
        <v>1995</v>
      </c>
      <c r="H146" s="21">
        <v>9.7710000000000008</v>
      </c>
      <c r="I146" s="22">
        <v>2000</v>
      </c>
      <c r="J146" s="21">
        <v>9.8729999999999993</v>
      </c>
      <c r="K146" s="22">
        <v>2005</v>
      </c>
      <c r="L146" s="21">
        <v>10.513999999999999</v>
      </c>
      <c r="M146" s="22">
        <v>2007</v>
      </c>
      <c r="N146" s="21">
        <v>12.817</v>
      </c>
      <c r="O146" s="22">
        <v>2009</v>
      </c>
      <c r="P146" s="21">
        <v>13.111000000000001</v>
      </c>
      <c r="Q146" s="22">
        <v>2011</v>
      </c>
      <c r="R146" s="23" t="s">
        <v>451</v>
      </c>
      <c r="S146" s="22" t="s">
        <v>452</v>
      </c>
      <c r="T146" s="24">
        <v>13.111000000000001</v>
      </c>
      <c r="U146" s="25">
        <v>2011</v>
      </c>
      <c r="V146" s="21"/>
      <c r="W146" s="21">
        <v>5.899</v>
      </c>
      <c r="X146" s="22">
        <v>2011</v>
      </c>
      <c r="Y146" s="26">
        <v>15</v>
      </c>
      <c r="Z146" s="27" t="s">
        <v>542</v>
      </c>
      <c r="AB146" s="21">
        <v>7.2119999999999997</v>
      </c>
      <c r="AC146" s="17">
        <v>2011</v>
      </c>
      <c r="AD146" s="28">
        <v>15</v>
      </c>
      <c r="AE146" s="29" t="s">
        <v>542</v>
      </c>
    </row>
    <row r="147" spans="1:31" s="19" customFormat="1" ht="12.75" x14ac:dyDescent="0.2">
      <c r="B147" s="19" t="s">
        <v>619</v>
      </c>
      <c r="C147" s="61" t="s">
        <v>194</v>
      </c>
      <c r="D147" s="23" t="s">
        <v>451</v>
      </c>
      <c r="E147" s="22" t="s">
        <v>452</v>
      </c>
      <c r="F147" s="21">
        <v>19.8</v>
      </c>
      <c r="G147" s="22">
        <v>1997</v>
      </c>
      <c r="H147" s="21">
        <v>18.068999999999999</v>
      </c>
      <c r="I147" s="22">
        <v>2000</v>
      </c>
      <c r="J147" s="21">
        <v>23.942999999999998</v>
      </c>
      <c r="K147" s="22">
        <v>2005</v>
      </c>
      <c r="L147" s="21">
        <v>22.471</v>
      </c>
      <c r="M147" s="22">
        <v>2007</v>
      </c>
      <c r="N147" s="21">
        <v>27.192999999999998</v>
      </c>
      <c r="O147" s="22">
        <v>2009</v>
      </c>
      <c r="P147" s="21">
        <v>17.419</v>
      </c>
      <c r="Q147" s="22">
        <v>2011</v>
      </c>
      <c r="R147" s="23" t="s">
        <v>451</v>
      </c>
      <c r="S147" s="22" t="s">
        <v>452</v>
      </c>
      <c r="T147" s="24">
        <v>17.419</v>
      </c>
      <c r="U147" s="25">
        <v>2011</v>
      </c>
      <c r="V147" s="21"/>
      <c r="W147" s="21">
        <v>3.8239999999999998</v>
      </c>
      <c r="X147" s="22">
        <v>2011</v>
      </c>
      <c r="Y147" s="26">
        <v>7</v>
      </c>
      <c r="Z147" s="27" t="s">
        <v>464</v>
      </c>
      <c r="AB147" s="21">
        <v>13.595000000000001</v>
      </c>
      <c r="AC147" s="17">
        <v>2011</v>
      </c>
      <c r="AD147" s="28">
        <v>7</v>
      </c>
      <c r="AE147" s="29" t="s">
        <v>464</v>
      </c>
    </row>
    <row r="148" spans="1:31" s="19" customFormat="1" ht="12.75" x14ac:dyDescent="0.2">
      <c r="B148" s="19" t="s">
        <v>620</v>
      </c>
      <c r="C148" s="61" t="s">
        <v>164</v>
      </c>
      <c r="D148" s="21">
        <v>16.75</v>
      </c>
      <c r="E148" s="22">
        <v>1990</v>
      </c>
      <c r="F148" s="21">
        <v>19.907</v>
      </c>
      <c r="G148" s="22">
        <v>1995</v>
      </c>
      <c r="H148" s="21">
        <v>18.559999999999999</v>
      </c>
      <c r="I148" s="22">
        <v>2000</v>
      </c>
      <c r="J148" s="21">
        <v>20.535</v>
      </c>
      <c r="K148" s="22">
        <v>2005</v>
      </c>
      <c r="L148" s="21">
        <v>20.370999999999999</v>
      </c>
      <c r="M148" s="22">
        <v>2007</v>
      </c>
      <c r="N148" s="21">
        <v>24.052</v>
      </c>
      <c r="O148" s="22">
        <v>2009</v>
      </c>
      <c r="P148" s="21">
        <v>23.555</v>
      </c>
      <c r="Q148" s="22">
        <v>2011</v>
      </c>
      <c r="R148" s="23">
        <v>23.773</v>
      </c>
      <c r="S148" s="22">
        <v>2013</v>
      </c>
      <c r="T148" s="24">
        <v>23.838999999999999</v>
      </c>
      <c r="U148" s="25">
        <v>2010</v>
      </c>
      <c r="V148" s="21"/>
      <c r="W148" s="21">
        <v>7.4856542646946131</v>
      </c>
      <c r="X148" s="22">
        <v>2010</v>
      </c>
      <c r="Y148" s="26">
        <v>15</v>
      </c>
      <c r="Z148" s="27" t="s">
        <v>542</v>
      </c>
      <c r="AB148" s="21">
        <v>16.353345735305385</v>
      </c>
      <c r="AC148" s="17">
        <v>2010</v>
      </c>
      <c r="AD148" s="28">
        <v>15</v>
      </c>
      <c r="AE148" s="29" t="s">
        <v>542</v>
      </c>
    </row>
    <row r="149" spans="1:31" s="19" customFormat="1" ht="12.75" x14ac:dyDescent="0.2">
      <c r="C149" s="61">
        <v>0</v>
      </c>
      <c r="D149" s="21"/>
      <c r="E149" s="22"/>
      <c r="F149" s="21"/>
      <c r="G149" s="22"/>
      <c r="H149" s="21"/>
      <c r="I149" s="22"/>
      <c r="J149" s="21"/>
      <c r="K149" s="22"/>
      <c r="L149" s="21"/>
      <c r="M149" s="22"/>
      <c r="N149" s="21"/>
      <c r="O149" s="22"/>
      <c r="P149" s="21"/>
      <c r="Q149" s="22"/>
      <c r="R149" s="23"/>
      <c r="S149" s="22"/>
      <c r="T149" s="21"/>
      <c r="U149" s="22"/>
      <c r="V149" s="21"/>
      <c r="W149" s="21"/>
      <c r="X149" s="22"/>
      <c r="Y149" s="26"/>
      <c r="Z149" s="27"/>
      <c r="AB149" s="21"/>
      <c r="AC149" s="17"/>
      <c r="AD149" s="28"/>
      <c r="AE149" s="29"/>
    </row>
    <row r="150" spans="1:31" s="11" customFormat="1" ht="15.75" x14ac:dyDescent="0.25">
      <c r="A150" s="11" t="s">
        <v>621</v>
      </c>
      <c r="C150" s="61">
        <v>0</v>
      </c>
      <c r="D150" s="12"/>
      <c r="E150" s="12"/>
      <c r="G150" s="13"/>
      <c r="I150" s="13"/>
      <c r="K150" s="13"/>
      <c r="M150" s="13"/>
      <c r="O150" s="13"/>
      <c r="Q150" s="13"/>
      <c r="R150" s="14"/>
      <c r="S150" s="13"/>
      <c r="T150" s="15"/>
      <c r="U150" s="15"/>
      <c r="V150" s="21"/>
      <c r="X150" s="15"/>
      <c r="Y150" s="13"/>
      <c r="Z150" s="16"/>
      <c r="AC150" s="17"/>
      <c r="AD150" s="14"/>
      <c r="AE150" s="18"/>
    </row>
    <row r="151" spans="1:31" s="19" customFormat="1" ht="12.75" x14ac:dyDescent="0.2">
      <c r="B151" s="19" t="s">
        <v>622</v>
      </c>
      <c r="C151" s="61" t="s">
        <v>246</v>
      </c>
      <c r="D151" s="23" t="s">
        <v>451</v>
      </c>
      <c r="E151" s="22" t="s">
        <v>452</v>
      </c>
      <c r="F151" s="21">
        <v>5.2409999999999997</v>
      </c>
      <c r="G151" s="22">
        <v>1995</v>
      </c>
      <c r="H151" s="21">
        <v>5.3479999999999999</v>
      </c>
      <c r="I151" s="22">
        <v>2000</v>
      </c>
      <c r="J151" s="21">
        <v>5.51</v>
      </c>
      <c r="K151" s="22">
        <v>2005</v>
      </c>
      <c r="L151" s="23" t="s">
        <v>451</v>
      </c>
      <c r="M151" s="22" t="s">
        <v>452</v>
      </c>
      <c r="N151" s="21">
        <v>5.8220000000000001</v>
      </c>
      <c r="O151" s="22">
        <v>2009</v>
      </c>
      <c r="P151" s="21">
        <v>7.0943576158940402</v>
      </c>
      <c r="Q151" s="22">
        <v>2011</v>
      </c>
      <c r="R151" s="23" t="s">
        <v>451</v>
      </c>
      <c r="S151" s="22" t="s">
        <v>452</v>
      </c>
      <c r="T151" s="24">
        <v>7.0943576158940402</v>
      </c>
      <c r="U151" s="25">
        <v>2011</v>
      </c>
      <c r="V151" s="21"/>
      <c r="W151" s="21">
        <v>4.048</v>
      </c>
      <c r="X151" s="22">
        <v>2011</v>
      </c>
      <c r="Y151" s="26">
        <v>4</v>
      </c>
      <c r="Z151" s="27" t="s">
        <v>453</v>
      </c>
      <c r="AB151" s="21">
        <v>3.0463576158940402</v>
      </c>
      <c r="AC151" s="17">
        <v>2011</v>
      </c>
      <c r="AD151" s="28">
        <v>6</v>
      </c>
      <c r="AE151" s="29" t="s">
        <v>454</v>
      </c>
    </row>
    <row r="152" spans="1:31" s="19" customFormat="1" ht="12.75" x14ac:dyDescent="0.2">
      <c r="B152" s="19" t="s">
        <v>623</v>
      </c>
      <c r="C152" s="61" t="s">
        <v>288</v>
      </c>
      <c r="D152" s="21">
        <v>15.05</v>
      </c>
      <c r="E152" s="22">
        <v>1990</v>
      </c>
      <c r="F152" s="21">
        <v>16.91</v>
      </c>
      <c r="G152" s="22">
        <v>1995</v>
      </c>
      <c r="H152" s="21">
        <v>16.45</v>
      </c>
      <c r="I152" s="22">
        <v>2000</v>
      </c>
      <c r="J152" s="21">
        <v>15.18</v>
      </c>
      <c r="K152" s="22">
        <v>2005</v>
      </c>
      <c r="L152" s="21">
        <v>17.38</v>
      </c>
      <c r="M152" s="22">
        <v>2007</v>
      </c>
      <c r="N152" s="21">
        <v>21.1</v>
      </c>
      <c r="O152" s="22">
        <v>2009</v>
      </c>
      <c r="P152" s="21">
        <v>18.130370370370372</v>
      </c>
      <c r="Q152" s="22">
        <v>2010</v>
      </c>
      <c r="R152" s="23" t="s">
        <v>451</v>
      </c>
      <c r="S152" s="22" t="s">
        <v>452</v>
      </c>
      <c r="T152" s="24">
        <v>18.130370370370372</v>
      </c>
      <c r="U152" s="25">
        <v>2010</v>
      </c>
      <c r="V152" s="21"/>
      <c r="W152" s="21">
        <v>5.3360000000000003</v>
      </c>
      <c r="X152" s="22">
        <v>2010</v>
      </c>
      <c r="Y152" s="26">
        <v>21</v>
      </c>
      <c r="Z152" s="27" t="s">
        <v>624</v>
      </c>
      <c r="AB152" s="21">
        <v>12.794370370370372</v>
      </c>
      <c r="AC152" s="17">
        <v>2010</v>
      </c>
      <c r="AD152" s="28">
        <v>21</v>
      </c>
      <c r="AE152" s="29" t="s">
        <v>624</v>
      </c>
    </row>
    <row r="153" spans="1:31" s="19" customFormat="1" ht="12.75" x14ac:dyDescent="0.2">
      <c r="B153" s="19" t="s">
        <v>625</v>
      </c>
      <c r="C153" s="61" t="s">
        <v>306</v>
      </c>
      <c r="D153" s="21">
        <v>5.5</v>
      </c>
      <c r="E153" s="22">
        <v>1990</v>
      </c>
      <c r="F153" s="21">
        <v>16.399999999999999</v>
      </c>
      <c r="G153" s="22">
        <v>1995</v>
      </c>
      <c r="H153" s="21">
        <v>14.7</v>
      </c>
      <c r="I153" s="22">
        <v>2000</v>
      </c>
      <c r="J153" s="21">
        <v>15.3</v>
      </c>
      <c r="K153" s="22">
        <v>2005</v>
      </c>
      <c r="L153" s="23" t="s">
        <v>451</v>
      </c>
      <c r="M153" s="22" t="s">
        <v>452</v>
      </c>
      <c r="N153" s="21">
        <v>17.799999999999997</v>
      </c>
      <c r="O153" s="22">
        <v>2009</v>
      </c>
      <c r="P153" s="21" t="s">
        <v>451</v>
      </c>
      <c r="Q153" s="22" t="s">
        <v>451</v>
      </c>
      <c r="R153" s="23" t="s">
        <v>451</v>
      </c>
      <c r="S153" s="22" t="s">
        <v>452</v>
      </c>
      <c r="T153" s="24">
        <v>17.799999999999997</v>
      </c>
      <c r="U153" s="25">
        <v>2009</v>
      </c>
      <c r="V153" s="21"/>
      <c r="W153" s="21">
        <v>9.6</v>
      </c>
      <c r="X153" s="22">
        <v>2009</v>
      </c>
      <c r="Y153" s="26">
        <v>9</v>
      </c>
      <c r="Z153" s="27" t="s">
        <v>474</v>
      </c>
      <c r="AB153" s="21">
        <v>8.1999999999999993</v>
      </c>
      <c r="AC153" s="17">
        <v>2009</v>
      </c>
      <c r="AD153" s="28">
        <v>9</v>
      </c>
      <c r="AE153" s="29" t="s">
        <v>474</v>
      </c>
    </row>
    <row r="154" spans="1:31" s="19" customFormat="1" ht="12.75" x14ac:dyDescent="0.2">
      <c r="B154" s="19" t="s">
        <v>626</v>
      </c>
      <c r="C154" s="61" t="s">
        <v>298</v>
      </c>
      <c r="D154" s="21">
        <v>3.4</v>
      </c>
      <c r="E154" s="22">
        <v>1990</v>
      </c>
      <c r="F154" s="21">
        <v>3.74</v>
      </c>
      <c r="G154" s="22">
        <v>1995</v>
      </c>
      <c r="H154" s="21">
        <v>3.31</v>
      </c>
      <c r="I154" s="22">
        <v>2000</v>
      </c>
      <c r="J154" s="21">
        <v>3.57</v>
      </c>
      <c r="K154" s="22">
        <v>2005</v>
      </c>
      <c r="L154" s="21">
        <v>4</v>
      </c>
      <c r="M154" s="22">
        <v>2007</v>
      </c>
      <c r="N154" s="21">
        <v>4.9399999999999995</v>
      </c>
      <c r="O154" s="22">
        <v>2009</v>
      </c>
      <c r="P154" s="21">
        <v>6.2870424321999998</v>
      </c>
      <c r="Q154" s="22">
        <v>2011</v>
      </c>
      <c r="R154" s="23" t="s">
        <v>451</v>
      </c>
      <c r="S154" s="22" t="s">
        <v>452</v>
      </c>
      <c r="T154" s="24">
        <v>6.2870424321999998</v>
      </c>
      <c r="U154" s="25">
        <v>2011</v>
      </c>
      <c r="V154" s="21"/>
      <c r="W154" s="21">
        <v>3.5</v>
      </c>
      <c r="X154" s="22">
        <v>2011</v>
      </c>
      <c r="Y154" s="26">
        <v>5</v>
      </c>
      <c r="Z154" s="27" t="s">
        <v>474</v>
      </c>
      <c r="AB154" s="21">
        <v>2.7870424321999998</v>
      </c>
      <c r="AC154" s="17">
        <v>2011</v>
      </c>
      <c r="AD154" s="28">
        <v>5</v>
      </c>
      <c r="AE154" s="29" t="s">
        <v>474</v>
      </c>
    </row>
    <row r="155" spans="1:31" s="19" customFormat="1" ht="12.75" x14ac:dyDescent="0.2">
      <c r="B155" s="19" t="s">
        <v>627</v>
      </c>
      <c r="C155" s="61" t="s">
        <v>296</v>
      </c>
      <c r="D155" s="21">
        <v>8.6</v>
      </c>
      <c r="E155" s="22">
        <v>1990</v>
      </c>
      <c r="F155" s="21">
        <v>9.9089999999999989</v>
      </c>
      <c r="G155" s="22">
        <v>1995</v>
      </c>
      <c r="H155" s="21">
        <v>8.5350000000000001</v>
      </c>
      <c r="I155" s="22">
        <v>2000</v>
      </c>
      <c r="J155" s="21">
        <v>9.6829999999999998</v>
      </c>
      <c r="K155" s="22">
        <v>2005</v>
      </c>
      <c r="L155" s="21">
        <v>10.058999999999999</v>
      </c>
      <c r="M155" s="22">
        <v>2007</v>
      </c>
      <c r="N155" s="21">
        <v>9.8449999999999989</v>
      </c>
      <c r="O155" s="22">
        <v>2009</v>
      </c>
      <c r="P155" s="21">
        <v>11.406530040053404</v>
      </c>
      <c r="Q155" s="22">
        <v>2010</v>
      </c>
      <c r="R155" s="23" t="s">
        <v>451</v>
      </c>
      <c r="S155" s="22" t="s">
        <v>452</v>
      </c>
      <c r="T155" s="24">
        <v>11.406530040053404</v>
      </c>
      <c r="U155" s="25">
        <v>2010</v>
      </c>
      <c r="V155" s="21"/>
      <c r="W155" s="21">
        <v>4.3390000000000004</v>
      </c>
      <c r="X155" s="22">
        <v>2010</v>
      </c>
      <c r="Y155" s="26">
        <v>4</v>
      </c>
      <c r="Z155" s="27" t="s">
        <v>453</v>
      </c>
      <c r="AB155" s="21">
        <v>7.0675300400534047</v>
      </c>
      <c r="AC155" s="17">
        <v>2010</v>
      </c>
      <c r="AD155" s="28">
        <v>6</v>
      </c>
      <c r="AE155" s="29" t="s">
        <v>454</v>
      </c>
    </row>
    <row r="156" spans="1:31" s="19" customFormat="1" ht="12.75" x14ac:dyDescent="0.2">
      <c r="B156" s="19" t="s">
        <v>628</v>
      </c>
      <c r="C156" s="61" t="s">
        <v>286</v>
      </c>
      <c r="D156" s="21">
        <v>2.3650000000000002</v>
      </c>
      <c r="E156" s="22">
        <v>1990</v>
      </c>
      <c r="F156" s="21">
        <v>4.0830000000000002</v>
      </c>
      <c r="G156" s="22">
        <v>1995</v>
      </c>
      <c r="H156" s="21">
        <v>3.391</v>
      </c>
      <c r="I156" s="22">
        <v>2000</v>
      </c>
      <c r="J156" s="21">
        <v>3.8460000000000001</v>
      </c>
      <c r="K156" s="22">
        <v>2005</v>
      </c>
      <c r="L156" s="21">
        <v>5.0549999999999997</v>
      </c>
      <c r="M156" s="22">
        <v>2007</v>
      </c>
      <c r="N156" s="21">
        <v>6.3279999999999994</v>
      </c>
      <c r="O156" s="22">
        <v>2009</v>
      </c>
      <c r="P156" s="21">
        <v>5.7590000000000003</v>
      </c>
      <c r="Q156" s="22">
        <v>2011</v>
      </c>
      <c r="R156" s="23" t="s">
        <v>451</v>
      </c>
      <c r="S156" s="22" t="s">
        <v>452</v>
      </c>
      <c r="T156" s="24">
        <v>5.7590000000000003</v>
      </c>
      <c r="U156" s="25">
        <v>2011</v>
      </c>
      <c r="V156" s="21"/>
      <c r="W156" s="21">
        <v>3.7589999999999999</v>
      </c>
      <c r="X156" s="22">
        <v>2011</v>
      </c>
      <c r="Y156" s="26">
        <v>4</v>
      </c>
      <c r="Z156" s="27" t="s">
        <v>453</v>
      </c>
      <c r="AB156" s="21">
        <v>2</v>
      </c>
      <c r="AC156" s="17">
        <v>2011</v>
      </c>
      <c r="AD156" s="28">
        <v>6</v>
      </c>
      <c r="AE156" s="29" t="s">
        <v>466</v>
      </c>
    </row>
    <row r="157" spans="1:31" s="19" customFormat="1" ht="12.75" x14ac:dyDescent="0.2">
      <c r="B157" s="19" t="s">
        <v>629</v>
      </c>
      <c r="C157" s="61" t="s">
        <v>278</v>
      </c>
      <c r="D157" s="23" t="s">
        <v>451</v>
      </c>
      <c r="E157" s="22" t="s">
        <v>452</v>
      </c>
      <c r="F157" s="21">
        <v>8.56</v>
      </c>
      <c r="G157" s="22">
        <v>1996</v>
      </c>
      <c r="H157" s="21">
        <v>10.02</v>
      </c>
      <c r="I157" s="22">
        <v>2000</v>
      </c>
      <c r="J157" s="21">
        <v>10.4</v>
      </c>
      <c r="K157" s="22">
        <v>2005</v>
      </c>
      <c r="L157" s="21">
        <v>9.58</v>
      </c>
      <c r="M157" s="22">
        <v>2007</v>
      </c>
      <c r="N157" s="21">
        <v>11.81156220767072</v>
      </c>
      <c r="O157" s="22">
        <v>2009</v>
      </c>
      <c r="P157" s="21">
        <v>12.122385406922358</v>
      </c>
      <c r="Q157" s="22">
        <v>2010</v>
      </c>
      <c r="R157" s="23" t="s">
        <v>451</v>
      </c>
      <c r="S157" s="22" t="s">
        <v>452</v>
      </c>
      <c r="T157" s="24">
        <v>12.122385406922358</v>
      </c>
      <c r="U157" s="25">
        <v>2010</v>
      </c>
      <c r="V157" s="21"/>
      <c r="W157" s="21">
        <v>3.622385406922358</v>
      </c>
      <c r="X157" s="22">
        <v>2010</v>
      </c>
      <c r="Y157" s="26">
        <v>21</v>
      </c>
      <c r="Z157" s="27" t="s">
        <v>624</v>
      </c>
      <c r="AB157" s="21">
        <v>8.5</v>
      </c>
      <c r="AC157" s="17">
        <v>2010</v>
      </c>
      <c r="AD157" s="28">
        <v>21</v>
      </c>
      <c r="AE157" s="29" t="s">
        <v>624</v>
      </c>
    </row>
    <row r="158" spans="1:31" s="19" customFormat="1" ht="12.75" x14ac:dyDescent="0.2">
      <c r="B158" s="19" t="s">
        <v>630</v>
      </c>
      <c r="C158" s="61" t="s">
        <v>300</v>
      </c>
      <c r="D158" s="21">
        <v>13.65</v>
      </c>
      <c r="E158" s="22">
        <v>1990</v>
      </c>
      <c r="F158" s="21">
        <v>15.48</v>
      </c>
      <c r="G158" s="22">
        <v>1995</v>
      </c>
      <c r="H158" s="21">
        <v>16.260000000000002</v>
      </c>
      <c r="I158" s="22">
        <v>2000</v>
      </c>
      <c r="J158" s="21">
        <v>17.96</v>
      </c>
      <c r="K158" s="22">
        <v>2005</v>
      </c>
      <c r="L158" s="21">
        <v>19.25</v>
      </c>
      <c r="M158" s="22">
        <v>2007</v>
      </c>
      <c r="N158" s="21">
        <v>21.18</v>
      </c>
      <c r="O158" s="22">
        <v>2009</v>
      </c>
      <c r="P158" s="21">
        <v>21.290183036756627</v>
      </c>
      <c r="Q158" s="22">
        <v>2010</v>
      </c>
      <c r="R158" s="23" t="s">
        <v>451</v>
      </c>
      <c r="S158" s="22" t="s">
        <v>452</v>
      </c>
      <c r="T158" s="24">
        <v>21.290183036756627</v>
      </c>
      <c r="U158" s="25">
        <v>2010</v>
      </c>
      <c r="V158" s="21"/>
      <c r="W158" s="21">
        <v>5.7864604090194023</v>
      </c>
      <c r="X158" s="22">
        <v>2010</v>
      </c>
      <c r="Y158" s="26">
        <v>6</v>
      </c>
      <c r="Z158" s="27" t="s">
        <v>454</v>
      </c>
      <c r="AB158" s="21">
        <v>15.503722627737226</v>
      </c>
      <c r="AC158" s="17">
        <v>2010</v>
      </c>
      <c r="AD158" s="28">
        <v>6</v>
      </c>
      <c r="AE158" s="29" t="s">
        <v>466</v>
      </c>
    </row>
    <row r="159" spans="1:31" s="19" customFormat="1" ht="12.75" x14ac:dyDescent="0.2">
      <c r="B159" s="19" t="s">
        <v>631</v>
      </c>
      <c r="C159" s="61" t="s">
        <v>276</v>
      </c>
      <c r="D159" s="21">
        <v>9.8800000000000008</v>
      </c>
      <c r="E159" s="22">
        <v>1990</v>
      </c>
      <c r="F159" s="21">
        <v>11.07</v>
      </c>
      <c r="G159" s="22">
        <v>1995</v>
      </c>
      <c r="H159" s="21">
        <v>12.808</v>
      </c>
      <c r="I159" s="22">
        <v>2000</v>
      </c>
      <c r="J159" s="21">
        <v>10.051</v>
      </c>
      <c r="K159" s="22">
        <v>2005</v>
      </c>
      <c r="L159" s="21">
        <v>9.3840000000000003</v>
      </c>
      <c r="M159" s="22">
        <v>2007</v>
      </c>
      <c r="N159" s="21">
        <v>11.318</v>
      </c>
      <c r="O159" s="22">
        <v>2009</v>
      </c>
      <c r="P159" s="21">
        <v>10.434000000000001</v>
      </c>
      <c r="Q159" s="22">
        <v>2011</v>
      </c>
      <c r="R159" s="23">
        <v>10.183</v>
      </c>
      <c r="S159" s="22">
        <v>2012</v>
      </c>
      <c r="T159" s="24">
        <v>10.434000000000001</v>
      </c>
      <c r="U159" s="25">
        <v>2011</v>
      </c>
      <c r="V159" s="21"/>
      <c r="W159" s="21">
        <v>3.633</v>
      </c>
      <c r="X159" s="22">
        <v>2011</v>
      </c>
      <c r="Y159" s="26">
        <v>15</v>
      </c>
      <c r="Z159" s="27" t="s">
        <v>542</v>
      </c>
      <c r="AB159" s="21">
        <v>6.8010000000000002</v>
      </c>
      <c r="AC159" s="17">
        <v>2011</v>
      </c>
      <c r="AD159" s="28">
        <v>15</v>
      </c>
      <c r="AE159" s="29" t="s">
        <v>542</v>
      </c>
    </row>
    <row r="160" spans="1:31" s="19" customFormat="1" ht="12.75" x14ac:dyDescent="0.2">
      <c r="B160" s="19" t="s">
        <v>632</v>
      </c>
      <c r="C160" s="61" t="s">
        <v>268</v>
      </c>
      <c r="D160" s="21">
        <v>3.68</v>
      </c>
      <c r="E160" s="22">
        <v>1990</v>
      </c>
      <c r="F160" s="21">
        <v>8.33</v>
      </c>
      <c r="G160" s="22">
        <v>1995</v>
      </c>
      <c r="H160" s="21">
        <v>7.32</v>
      </c>
      <c r="I160" s="22">
        <v>2000</v>
      </c>
      <c r="J160" s="21">
        <v>9.67</v>
      </c>
      <c r="K160" s="22">
        <v>2005</v>
      </c>
      <c r="L160" s="21">
        <v>9.8000000000000007</v>
      </c>
      <c r="M160" s="22">
        <v>2007</v>
      </c>
      <c r="N160" s="21">
        <v>11.38</v>
      </c>
      <c r="O160" s="22">
        <v>2009</v>
      </c>
      <c r="P160" s="21">
        <v>10.49</v>
      </c>
      <c r="Q160" s="22">
        <v>2010</v>
      </c>
      <c r="R160" s="23" t="s">
        <v>451</v>
      </c>
      <c r="S160" s="22" t="s">
        <v>452</v>
      </c>
      <c r="T160" s="24">
        <v>10.49</v>
      </c>
      <c r="U160" s="25">
        <v>2010</v>
      </c>
      <c r="V160" s="21"/>
      <c r="W160" s="21">
        <v>1.91</v>
      </c>
      <c r="X160" s="22">
        <v>2010</v>
      </c>
      <c r="Y160" s="26">
        <v>21</v>
      </c>
      <c r="Z160" s="27" t="s">
        <v>624</v>
      </c>
      <c r="AB160" s="21">
        <v>8.58</v>
      </c>
      <c r="AC160" s="17">
        <v>2010</v>
      </c>
      <c r="AD160" s="28">
        <v>21</v>
      </c>
      <c r="AE160" s="29" t="s">
        <v>624</v>
      </c>
    </row>
    <row r="161" spans="2:31" s="19" customFormat="1" ht="12.75" x14ac:dyDescent="0.2">
      <c r="B161" s="19" t="s">
        <v>633</v>
      </c>
      <c r="C161" s="61" t="s">
        <v>264</v>
      </c>
      <c r="D161" s="21">
        <v>12.06</v>
      </c>
      <c r="E161" s="22">
        <v>1990</v>
      </c>
      <c r="F161" s="21">
        <v>11.28</v>
      </c>
      <c r="G161" s="22">
        <v>1995</v>
      </c>
      <c r="H161" s="21">
        <v>12.47</v>
      </c>
      <c r="I161" s="22">
        <v>2000</v>
      </c>
      <c r="J161" s="21">
        <v>11.88</v>
      </c>
      <c r="K161" s="22">
        <v>2005</v>
      </c>
      <c r="L161" s="21">
        <v>12.1</v>
      </c>
      <c r="M161" s="22">
        <v>2007</v>
      </c>
      <c r="N161" s="21">
        <v>15.42</v>
      </c>
      <c r="O161" s="22">
        <v>2009</v>
      </c>
      <c r="P161" s="21">
        <v>15.45</v>
      </c>
      <c r="Q161" s="22">
        <v>2010</v>
      </c>
      <c r="R161" s="23" t="s">
        <v>451</v>
      </c>
      <c r="S161" s="22" t="s">
        <v>452</v>
      </c>
      <c r="T161" s="24">
        <v>15.45</v>
      </c>
      <c r="U161" s="25">
        <v>2010</v>
      </c>
      <c r="V161" s="21"/>
      <c r="W161" s="21">
        <v>6.57</v>
      </c>
      <c r="X161" s="22">
        <v>2010</v>
      </c>
      <c r="Y161" s="26">
        <v>21</v>
      </c>
      <c r="Z161" s="27" t="s">
        <v>624</v>
      </c>
      <c r="AB161" s="21">
        <v>8.879999999999999</v>
      </c>
      <c r="AC161" s="17">
        <v>2010</v>
      </c>
      <c r="AD161" s="28">
        <v>21</v>
      </c>
      <c r="AE161" s="29" t="s">
        <v>624</v>
      </c>
    </row>
    <row r="162" spans="2:31" s="19" customFormat="1" ht="12.75" x14ac:dyDescent="0.2">
      <c r="B162" s="19" t="s">
        <v>634</v>
      </c>
      <c r="C162" s="61" t="s">
        <v>308</v>
      </c>
      <c r="D162" s="21">
        <v>16.39</v>
      </c>
      <c r="E162" s="22">
        <v>1990</v>
      </c>
      <c r="F162" s="21">
        <v>18.86</v>
      </c>
      <c r="G162" s="22">
        <v>1995</v>
      </c>
      <c r="H162" s="21">
        <v>14.43</v>
      </c>
      <c r="I162" s="22">
        <v>2000</v>
      </c>
      <c r="J162" s="21">
        <v>19.760000000000002</v>
      </c>
      <c r="K162" s="22">
        <v>2005</v>
      </c>
      <c r="L162" s="21">
        <v>21.05</v>
      </c>
      <c r="M162" s="22">
        <v>2007</v>
      </c>
      <c r="N162" s="21">
        <v>21.41</v>
      </c>
      <c r="O162" s="22">
        <v>2009</v>
      </c>
      <c r="P162" s="21">
        <v>22.8</v>
      </c>
      <c r="Q162" s="22">
        <v>2010</v>
      </c>
      <c r="R162" s="23" t="s">
        <v>451</v>
      </c>
      <c r="S162" s="22" t="s">
        <v>452</v>
      </c>
      <c r="T162" s="24">
        <v>22.8</v>
      </c>
      <c r="U162" s="25">
        <v>2010</v>
      </c>
      <c r="V162" s="21"/>
      <c r="W162" s="21">
        <v>9.6999999999999993</v>
      </c>
      <c r="X162" s="22">
        <v>2010</v>
      </c>
      <c r="Y162" s="26">
        <v>21</v>
      </c>
      <c r="Z162" s="27" t="s">
        <v>624</v>
      </c>
      <c r="AB162" s="21">
        <v>13.100000000000001</v>
      </c>
      <c r="AC162" s="17">
        <v>2010</v>
      </c>
      <c r="AD162" s="28">
        <v>21</v>
      </c>
      <c r="AE162" s="29" t="s">
        <v>624</v>
      </c>
    </row>
    <row r="163" spans="2:31" s="19" customFormat="1" ht="12.75" x14ac:dyDescent="0.2">
      <c r="B163" s="19" t="s">
        <v>635</v>
      </c>
      <c r="C163" s="61" t="s">
        <v>248</v>
      </c>
      <c r="D163" s="21">
        <v>2.2000000000000002</v>
      </c>
      <c r="E163" s="22">
        <v>1990</v>
      </c>
      <c r="F163" s="21">
        <v>7.03</v>
      </c>
      <c r="G163" s="22">
        <v>1995</v>
      </c>
      <c r="H163" s="21">
        <v>6.7799999999999994</v>
      </c>
      <c r="I163" s="22">
        <v>2000</v>
      </c>
      <c r="J163" s="21">
        <v>6.3369999999999997</v>
      </c>
      <c r="K163" s="22">
        <v>2005</v>
      </c>
      <c r="L163" s="21">
        <v>6.3120000000000003</v>
      </c>
      <c r="M163" s="22">
        <v>2007</v>
      </c>
      <c r="N163" s="21">
        <v>6.7679999999999998</v>
      </c>
      <c r="O163" s="22">
        <v>2009</v>
      </c>
      <c r="P163" s="21">
        <v>7.99</v>
      </c>
      <c r="Q163" s="22">
        <v>2010</v>
      </c>
      <c r="R163" s="23" t="s">
        <v>451</v>
      </c>
      <c r="S163" s="22" t="s">
        <v>452</v>
      </c>
      <c r="T163" s="24">
        <f>W163+AB163</f>
        <v>7.9929999999999994</v>
      </c>
      <c r="U163" s="25">
        <v>2010</v>
      </c>
      <c r="V163" s="21"/>
      <c r="W163" s="21">
        <v>4.1929999999999996</v>
      </c>
      <c r="X163" s="22">
        <v>2010</v>
      </c>
      <c r="Y163" s="26">
        <v>4</v>
      </c>
      <c r="Z163" s="27" t="s">
        <v>453</v>
      </c>
      <c r="AB163" s="21">
        <v>3.8</v>
      </c>
      <c r="AC163" s="17">
        <v>2010</v>
      </c>
      <c r="AD163" s="28">
        <v>6</v>
      </c>
      <c r="AE163" s="29" t="s">
        <v>454</v>
      </c>
    </row>
    <row r="164" spans="2:31" s="19" customFormat="1" ht="12.75" x14ac:dyDescent="0.2">
      <c r="B164" s="19" t="s">
        <v>636</v>
      </c>
      <c r="C164" s="61" t="s">
        <v>260</v>
      </c>
      <c r="D164" s="21">
        <v>3.42</v>
      </c>
      <c r="E164" s="22">
        <v>1990</v>
      </c>
      <c r="F164" s="21">
        <v>2.76</v>
      </c>
      <c r="G164" s="22">
        <v>1995</v>
      </c>
      <c r="H164" s="21">
        <v>3.42</v>
      </c>
      <c r="I164" s="22">
        <v>2000</v>
      </c>
      <c r="J164" s="21">
        <v>5.03</v>
      </c>
      <c r="K164" s="22">
        <v>2005</v>
      </c>
      <c r="L164" s="21">
        <v>5.52</v>
      </c>
      <c r="M164" s="22">
        <v>2007</v>
      </c>
      <c r="N164" s="21">
        <v>5.29</v>
      </c>
      <c r="O164" s="22">
        <v>2009</v>
      </c>
      <c r="P164" s="21">
        <v>4.82</v>
      </c>
      <c r="Q164" s="22">
        <v>2010</v>
      </c>
      <c r="R164" s="23" t="s">
        <v>451</v>
      </c>
      <c r="S164" s="22" t="s">
        <v>452</v>
      </c>
      <c r="T164" s="24">
        <v>4.82</v>
      </c>
      <c r="U164" s="25">
        <v>2010</v>
      </c>
      <c r="V164" s="21"/>
      <c r="W164" s="21">
        <v>1.75</v>
      </c>
      <c r="X164" s="22">
        <v>2010</v>
      </c>
      <c r="Y164" s="26">
        <v>21</v>
      </c>
      <c r="Z164" s="27" t="s">
        <v>624</v>
      </c>
      <c r="AB164" s="21">
        <v>3.0700000000000003</v>
      </c>
      <c r="AC164" s="17">
        <v>2010</v>
      </c>
      <c r="AD164" s="28">
        <v>21</v>
      </c>
      <c r="AE164" s="29" t="s">
        <v>624</v>
      </c>
    </row>
    <row r="165" spans="2:31" s="19" customFormat="1" ht="12.75" x14ac:dyDescent="0.2">
      <c r="B165" s="19" t="s">
        <v>637</v>
      </c>
      <c r="C165" s="61" t="s">
        <v>266</v>
      </c>
      <c r="D165" s="21">
        <v>1.39</v>
      </c>
      <c r="E165" s="22">
        <v>1990</v>
      </c>
      <c r="F165" s="21">
        <v>1.66</v>
      </c>
      <c r="G165" s="22">
        <v>1995</v>
      </c>
      <c r="H165" s="21">
        <v>1.1200000000000001</v>
      </c>
      <c r="I165" s="22">
        <v>2000</v>
      </c>
      <c r="J165" s="21">
        <v>2.12</v>
      </c>
      <c r="K165" s="22">
        <v>2005</v>
      </c>
      <c r="L165" s="21">
        <v>2.89</v>
      </c>
      <c r="M165" s="22">
        <v>2007</v>
      </c>
      <c r="N165" s="21">
        <v>3.93</v>
      </c>
      <c r="O165" s="22">
        <v>2009</v>
      </c>
      <c r="P165" s="21">
        <v>4.37</v>
      </c>
      <c r="Q165" s="22">
        <v>2010</v>
      </c>
      <c r="R165" s="23" t="s">
        <v>451</v>
      </c>
      <c r="S165" s="22" t="s">
        <v>452</v>
      </c>
      <c r="T165" s="24">
        <v>4.37</v>
      </c>
      <c r="U165" s="25">
        <v>2010</v>
      </c>
      <c r="V165" s="21"/>
      <c r="W165" s="21">
        <v>2.0699999999999998</v>
      </c>
      <c r="X165" s="22">
        <v>2010</v>
      </c>
      <c r="Y165" s="26">
        <v>21</v>
      </c>
      <c r="Z165" s="27" t="s">
        <v>624</v>
      </c>
      <c r="AB165" s="21">
        <v>2.3000000000000003</v>
      </c>
      <c r="AC165" s="17">
        <v>2010</v>
      </c>
      <c r="AD165" s="28">
        <v>21</v>
      </c>
      <c r="AE165" s="29" t="s">
        <v>624</v>
      </c>
    </row>
    <row r="166" spans="2:31" s="19" customFormat="1" ht="12.75" x14ac:dyDescent="0.2">
      <c r="B166" s="19" t="s">
        <v>638</v>
      </c>
      <c r="C166" s="61" t="s">
        <v>256</v>
      </c>
      <c r="D166" s="21">
        <v>1.19</v>
      </c>
      <c r="E166" s="22">
        <v>1990</v>
      </c>
      <c r="F166" s="21">
        <v>3.3</v>
      </c>
      <c r="G166" s="22">
        <v>1995</v>
      </c>
      <c r="H166" s="21">
        <v>6.25</v>
      </c>
      <c r="I166" s="22">
        <v>2000</v>
      </c>
      <c r="J166" s="21">
        <v>8.84</v>
      </c>
      <c r="K166" s="22">
        <v>2005</v>
      </c>
      <c r="L166" s="21">
        <v>8.32</v>
      </c>
      <c r="M166" s="22">
        <v>2007</v>
      </c>
      <c r="N166" s="21">
        <v>8.641</v>
      </c>
      <c r="O166" s="22">
        <v>2009</v>
      </c>
      <c r="P166" s="21">
        <v>7.7650000000000006</v>
      </c>
      <c r="Q166" s="22">
        <v>2011</v>
      </c>
      <c r="R166" s="23" t="s">
        <v>451</v>
      </c>
      <c r="S166" s="22" t="s">
        <v>452</v>
      </c>
      <c r="T166" s="24">
        <v>7.7650000000000006</v>
      </c>
      <c r="U166" s="25">
        <v>2011</v>
      </c>
      <c r="V166" s="21"/>
      <c r="W166" s="21">
        <v>3.7970000000000002</v>
      </c>
      <c r="X166" s="22">
        <v>2011</v>
      </c>
      <c r="Y166" s="26">
        <v>7</v>
      </c>
      <c r="Z166" s="27" t="s">
        <v>464</v>
      </c>
      <c r="AB166" s="21">
        <v>3.968</v>
      </c>
      <c r="AC166" s="17">
        <v>2011</v>
      </c>
      <c r="AD166" s="28">
        <v>7</v>
      </c>
      <c r="AE166" s="29" t="s">
        <v>464</v>
      </c>
    </row>
    <row r="167" spans="2:31" s="19" customFormat="1" ht="12.75" x14ac:dyDescent="0.2">
      <c r="B167" s="19" t="s">
        <v>639</v>
      </c>
      <c r="C167" s="61" t="s">
        <v>250</v>
      </c>
      <c r="D167" s="23" t="s">
        <v>451</v>
      </c>
      <c r="E167" s="22" t="s">
        <v>452</v>
      </c>
      <c r="F167" s="21">
        <v>4.1259999999999994</v>
      </c>
      <c r="G167" s="22">
        <v>1995</v>
      </c>
      <c r="H167" s="21">
        <v>4.7189999999999994</v>
      </c>
      <c r="I167" s="22">
        <v>2000</v>
      </c>
      <c r="J167" s="21">
        <v>4.59</v>
      </c>
      <c r="K167" s="22">
        <v>2005</v>
      </c>
      <c r="L167" s="21">
        <v>4.57</v>
      </c>
      <c r="M167" s="22">
        <v>2007</v>
      </c>
      <c r="N167" s="21">
        <v>4.9510000000000005</v>
      </c>
      <c r="O167" s="22">
        <v>2009</v>
      </c>
      <c r="P167" s="21">
        <v>4.2743146509341194</v>
      </c>
      <c r="Q167" s="22">
        <v>2010</v>
      </c>
      <c r="R167" s="23" t="s">
        <v>451</v>
      </c>
      <c r="S167" s="22" t="s">
        <v>452</v>
      </c>
      <c r="T167" s="24">
        <v>4.2743146509341194</v>
      </c>
      <c r="U167" s="25">
        <v>2010</v>
      </c>
      <c r="V167" s="21"/>
      <c r="W167" s="21">
        <v>2.6339999999999999</v>
      </c>
      <c r="X167" s="22">
        <v>2010</v>
      </c>
      <c r="Y167" s="26">
        <v>4</v>
      </c>
      <c r="Z167" s="27" t="s">
        <v>453</v>
      </c>
      <c r="AB167" s="21">
        <v>1.6403146509341198</v>
      </c>
      <c r="AC167" s="17">
        <v>2010</v>
      </c>
      <c r="AD167" s="28">
        <v>5</v>
      </c>
      <c r="AE167" s="29" t="s">
        <v>640</v>
      </c>
    </row>
    <row r="168" spans="2:31" s="19" customFormat="1" ht="12.75" x14ac:dyDescent="0.2">
      <c r="B168" s="19" t="s">
        <v>641</v>
      </c>
      <c r="C168" s="61" t="s">
        <v>274</v>
      </c>
      <c r="D168" s="21">
        <v>2.02</v>
      </c>
      <c r="E168" s="22">
        <v>1990</v>
      </c>
      <c r="F168" s="21">
        <v>2.61</v>
      </c>
      <c r="G168" s="22">
        <v>1995</v>
      </c>
      <c r="H168" s="21">
        <v>3.82</v>
      </c>
      <c r="I168" s="22">
        <v>2000</v>
      </c>
      <c r="J168" s="21">
        <v>4.6500000000000004</v>
      </c>
      <c r="K168" s="22">
        <v>2005</v>
      </c>
      <c r="L168" s="21">
        <v>4.3499999999999996</v>
      </c>
      <c r="M168" s="22">
        <v>2007</v>
      </c>
      <c r="N168" s="21">
        <v>4.5999999999999996</v>
      </c>
      <c r="O168" s="22">
        <v>2009</v>
      </c>
      <c r="P168" s="21">
        <v>4.3940042813889679</v>
      </c>
      <c r="Q168" s="22">
        <v>2011</v>
      </c>
      <c r="R168" s="23" t="s">
        <v>451</v>
      </c>
      <c r="S168" s="22" t="s">
        <v>452</v>
      </c>
      <c r="T168" s="24">
        <v>4.3940042813889679</v>
      </c>
      <c r="U168" s="25">
        <v>2011</v>
      </c>
      <c r="V168" s="21"/>
      <c r="W168" s="21">
        <v>1.2530448717948717</v>
      </c>
      <c r="X168" s="22">
        <v>2011</v>
      </c>
      <c r="Y168" s="26">
        <v>21</v>
      </c>
      <c r="Z168" s="27" t="s">
        <v>624</v>
      </c>
      <c r="AB168" s="21">
        <v>3.140959409594096</v>
      </c>
      <c r="AC168" s="17">
        <v>2011</v>
      </c>
      <c r="AD168" s="28">
        <v>21</v>
      </c>
      <c r="AE168" s="29" t="s">
        <v>642</v>
      </c>
    </row>
    <row r="169" spans="2:31" s="19" customFormat="1" ht="12.75" x14ac:dyDescent="0.2">
      <c r="B169" s="19" t="s">
        <v>643</v>
      </c>
      <c r="C169" s="61" t="s">
        <v>292</v>
      </c>
      <c r="D169" s="21">
        <v>4.62</v>
      </c>
      <c r="E169" s="22">
        <v>1990</v>
      </c>
      <c r="F169" s="21">
        <v>5.8039999999999994</v>
      </c>
      <c r="G169" s="22">
        <v>1995</v>
      </c>
      <c r="H169" s="21">
        <v>8.245000000000001</v>
      </c>
      <c r="I169" s="22">
        <v>2000</v>
      </c>
      <c r="J169" s="21">
        <v>8.157</v>
      </c>
      <c r="K169" s="22">
        <v>2003</v>
      </c>
      <c r="L169" s="21">
        <v>6.8019999999999996</v>
      </c>
      <c r="M169" s="22">
        <v>2007</v>
      </c>
      <c r="N169" s="21">
        <v>9.7220000000000013</v>
      </c>
      <c r="O169" s="22">
        <v>2009</v>
      </c>
      <c r="P169" s="21">
        <v>8.178390454716272</v>
      </c>
      <c r="Q169" s="22">
        <v>2010</v>
      </c>
      <c r="R169" s="23" t="s">
        <v>451</v>
      </c>
      <c r="S169" s="22" t="s">
        <v>452</v>
      </c>
      <c r="T169" s="24">
        <v>8.178390454716272</v>
      </c>
      <c r="U169" s="25">
        <v>2010</v>
      </c>
      <c r="V169" s="21"/>
      <c r="W169" s="21">
        <v>4.4770000000000003</v>
      </c>
      <c r="X169" s="22">
        <v>2010</v>
      </c>
      <c r="Y169" s="26">
        <v>4</v>
      </c>
      <c r="Z169" s="27" t="s">
        <v>453</v>
      </c>
      <c r="AB169" s="21">
        <v>3.7013904547162726</v>
      </c>
      <c r="AC169" s="17">
        <v>2010</v>
      </c>
      <c r="AD169" s="28">
        <v>6</v>
      </c>
      <c r="AE169" s="29" t="s">
        <v>454</v>
      </c>
    </row>
    <row r="170" spans="2:31" s="19" customFormat="1" ht="12.75" x14ac:dyDescent="0.2">
      <c r="B170" s="19" t="s">
        <v>644</v>
      </c>
      <c r="C170" s="61" t="s">
        <v>294</v>
      </c>
      <c r="D170" s="23" t="s">
        <v>451</v>
      </c>
      <c r="E170" s="22" t="s">
        <v>452</v>
      </c>
      <c r="F170" s="23" t="s">
        <v>451</v>
      </c>
      <c r="G170" s="22" t="s">
        <v>452</v>
      </c>
      <c r="H170" s="23" t="s">
        <v>451</v>
      </c>
      <c r="I170" s="22" t="s">
        <v>452</v>
      </c>
      <c r="J170" s="23" t="s">
        <v>451</v>
      </c>
      <c r="K170" s="22" t="s">
        <v>452</v>
      </c>
      <c r="L170" s="23" t="s">
        <v>451</v>
      </c>
      <c r="M170" s="22" t="s">
        <v>452</v>
      </c>
      <c r="N170" s="23" t="s">
        <v>451</v>
      </c>
      <c r="O170" s="22" t="s">
        <v>452</v>
      </c>
      <c r="P170" s="23" t="s">
        <v>451</v>
      </c>
      <c r="Q170" s="22" t="s">
        <v>452</v>
      </c>
      <c r="R170" s="23">
        <v>3.2703966725442859</v>
      </c>
      <c r="S170" s="22">
        <v>2013</v>
      </c>
      <c r="T170" s="24">
        <v>3.2703966725442859</v>
      </c>
      <c r="U170" s="25">
        <v>2013</v>
      </c>
      <c r="V170" s="21"/>
      <c r="W170" s="21">
        <v>2.2134924685999513</v>
      </c>
      <c r="X170" s="22">
        <v>2013</v>
      </c>
      <c r="Y170" s="26">
        <v>27</v>
      </c>
      <c r="Z170" s="27" t="s">
        <v>468</v>
      </c>
      <c r="AB170" s="21">
        <v>1.0569042039443346</v>
      </c>
      <c r="AC170" s="17">
        <v>2013</v>
      </c>
      <c r="AD170" s="28">
        <v>27</v>
      </c>
      <c r="AE170" s="29" t="s">
        <v>468</v>
      </c>
    </row>
    <row r="171" spans="2:31" s="19" customFormat="1" ht="12.75" x14ac:dyDescent="0.2">
      <c r="B171" s="19" t="s">
        <v>645</v>
      </c>
      <c r="C171" s="61" t="s">
        <v>252</v>
      </c>
      <c r="D171" s="21">
        <v>2.88</v>
      </c>
      <c r="E171" s="22">
        <v>1990</v>
      </c>
      <c r="F171" s="21">
        <v>2.4700000000000002</v>
      </c>
      <c r="G171" s="22">
        <v>1995</v>
      </c>
      <c r="H171" s="21">
        <v>3.05</v>
      </c>
      <c r="I171" s="22">
        <v>2000</v>
      </c>
      <c r="J171" s="21">
        <v>3.29</v>
      </c>
      <c r="K171" s="22">
        <v>2005</v>
      </c>
      <c r="L171" s="21">
        <v>3.26</v>
      </c>
      <c r="M171" s="22">
        <v>2007</v>
      </c>
      <c r="N171" s="21">
        <v>4.21</v>
      </c>
      <c r="O171" s="22">
        <v>2009</v>
      </c>
      <c r="P171" s="21">
        <v>4.3899999999999997</v>
      </c>
      <c r="Q171" s="22">
        <v>2010</v>
      </c>
      <c r="R171" s="23" t="s">
        <v>451</v>
      </c>
      <c r="S171" s="22" t="s">
        <v>452</v>
      </c>
      <c r="T171" s="24">
        <v>4.3900000000000006</v>
      </c>
      <c r="U171" s="25">
        <v>2010</v>
      </c>
      <c r="V171" s="21"/>
      <c r="W171" s="21">
        <v>3.45</v>
      </c>
      <c r="X171" s="22">
        <v>2010</v>
      </c>
      <c r="Y171" s="26">
        <v>21</v>
      </c>
      <c r="Z171" s="27" t="s">
        <v>624</v>
      </c>
      <c r="AB171" s="21">
        <v>0.94</v>
      </c>
      <c r="AC171" s="17">
        <v>2010</v>
      </c>
      <c r="AD171" s="28">
        <v>21</v>
      </c>
      <c r="AE171" s="29" t="s">
        <v>624</v>
      </c>
    </row>
    <row r="172" spans="2:31" s="19" customFormat="1" ht="12.75" x14ac:dyDescent="0.2">
      <c r="B172" s="19" t="s">
        <v>646</v>
      </c>
      <c r="C172" s="61" t="s">
        <v>262</v>
      </c>
      <c r="D172" s="21">
        <v>4.5</v>
      </c>
      <c r="E172" s="22">
        <v>1990</v>
      </c>
      <c r="F172" s="21">
        <v>3.82</v>
      </c>
      <c r="G172" s="22">
        <v>1995</v>
      </c>
      <c r="H172" s="21">
        <v>3.63</v>
      </c>
      <c r="I172" s="22">
        <v>2000</v>
      </c>
      <c r="J172" s="21">
        <v>4.4399999999999995</v>
      </c>
      <c r="K172" s="22">
        <v>2005</v>
      </c>
      <c r="L172" s="21">
        <v>3.9770000000000003</v>
      </c>
      <c r="M172" s="22">
        <v>2007</v>
      </c>
      <c r="N172" s="21">
        <v>4.2519999999999998</v>
      </c>
      <c r="O172" s="22">
        <v>2009</v>
      </c>
      <c r="P172" s="21">
        <v>4.4239999999999995</v>
      </c>
      <c r="Q172" s="22">
        <v>2011</v>
      </c>
      <c r="R172" s="23" t="s">
        <v>451</v>
      </c>
      <c r="S172" s="22" t="s">
        <v>452</v>
      </c>
      <c r="T172" s="24">
        <v>4.4239999999999995</v>
      </c>
      <c r="U172" s="25">
        <v>2011</v>
      </c>
      <c r="V172" s="21"/>
      <c r="W172" s="21">
        <v>2.8149999999999999</v>
      </c>
      <c r="X172" s="22">
        <v>2011</v>
      </c>
      <c r="Y172" s="26">
        <v>1</v>
      </c>
      <c r="Z172" s="27" t="s">
        <v>464</v>
      </c>
      <c r="AB172" s="21">
        <v>1.609</v>
      </c>
      <c r="AC172" s="17">
        <v>2011</v>
      </c>
      <c r="AD172" s="28">
        <v>22</v>
      </c>
      <c r="AE172" s="29" t="s">
        <v>464</v>
      </c>
    </row>
    <row r="173" spans="2:31" s="19" customFormat="1" ht="12.75" x14ac:dyDescent="0.2">
      <c r="B173" s="19" t="s">
        <v>647</v>
      </c>
      <c r="C173" s="61" t="s">
        <v>282</v>
      </c>
      <c r="D173" s="21">
        <v>3.258</v>
      </c>
      <c r="E173" s="22">
        <v>1990</v>
      </c>
      <c r="F173" s="21">
        <v>4.3280000000000003</v>
      </c>
      <c r="G173" s="22">
        <v>1995</v>
      </c>
      <c r="H173" s="21">
        <v>5.3</v>
      </c>
      <c r="I173" s="22">
        <v>2000</v>
      </c>
      <c r="J173" s="21">
        <v>6.92</v>
      </c>
      <c r="K173" s="22">
        <v>2005</v>
      </c>
      <c r="L173" s="21">
        <v>6.8970000000000002</v>
      </c>
      <c r="M173" s="22">
        <v>2007</v>
      </c>
      <c r="N173" s="21">
        <v>8.2170000000000005</v>
      </c>
      <c r="O173" s="22">
        <v>2009</v>
      </c>
      <c r="P173" s="21">
        <v>7.7219999999999995</v>
      </c>
      <c r="Q173" s="22">
        <v>2011</v>
      </c>
      <c r="R173" s="23">
        <v>7.4059999999999997</v>
      </c>
      <c r="S173" s="22">
        <v>2012</v>
      </c>
      <c r="T173" s="24">
        <v>7.7219999999999995</v>
      </c>
      <c r="U173" s="25">
        <v>2011</v>
      </c>
      <c r="V173" s="21"/>
      <c r="W173" s="21">
        <v>2.7570000000000001</v>
      </c>
      <c r="X173" s="22">
        <v>2011</v>
      </c>
      <c r="Y173" s="26">
        <v>15</v>
      </c>
      <c r="Z173" s="27" t="s">
        <v>542</v>
      </c>
      <c r="AB173" s="21">
        <v>4.9649999999999999</v>
      </c>
      <c r="AC173" s="17">
        <v>2011</v>
      </c>
      <c r="AD173" s="28">
        <v>15</v>
      </c>
      <c r="AE173" s="29" t="s">
        <v>542</v>
      </c>
    </row>
    <row r="174" spans="2:31" s="19" customFormat="1" ht="12.75" x14ac:dyDescent="0.2">
      <c r="B174" s="19" t="s">
        <v>648</v>
      </c>
      <c r="C174" s="61" t="s">
        <v>258</v>
      </c>
      <c r="D174" s="21">
        <v>3.85</v>
      </c>
      <c r="E174" s="22">
        <v>1990</v>
      </c>
      <c r="F174" s="21">
        <v>4.17</v>
      </c>
      <c r="G174" s="22">
        <v>1995</v>
      </c>
      <c r="H174" s="21">
        <v>4.76</v>
      </c>
      <c r="I174" s="22">
        <v>2000</v>
      </c>
      <c r="J174" s="21">
        <v>6.31</v>
      </c>
      <c r="K174" s="22">
        <v>2005</v>
      </c>
      <c r="L174" s="21">
        <v>6.54</v>
      </c>
      <c r="M174" s="22">
        <v>2007</v>
      </c>
      <c r="N174" s="21">
        <v>6.95</v>
      </c>
      <c r="O174" s="22">
        <v>2009</v>
      </c>
      <c r="P174" s="23" t="s">
        <v>451</v>
      </c>
      <c r="Q174" s="22" t="s">
        <v>451</v>
      </c>
      <c r="R174" s="23" t="s">
        <v>451</v>
      </c>
      <c r="S174" s="22" t="s">
        <v>452</v>
      </c>
      <c r="T174" s="24">
        <v>6.95</v>
      </c>
      <c r="U174" s="25">
        <v>2009</v>
      </c>
      <c r="V174" s="21"/>
      <c r="W174" s="21">
        <v>4.0599999999999996</v>
      </c>
      <c r="X174" s="22">
        <v>2009</v>
      </c>
      <c r="Y174" s="26">
        <v>21</v>
      </c>
      <c r="Z174" s="27" t="s">
        <v>624</v>
      </c>
      <c r="AB174" s="21">
        <v>2.8900000000000006</v>
      </c>
      <c r="AC174" s="17">
        <v>2009</v>
      </c>
      <c r="AD174" s="28">
        <v>21</v>
      </c>
      <c r="AE174" s="29" t="s">
        <v>624</v>
      </c>
    </row>
    <row r="175" spans="2:31" s="19" customFormat="1" ht="12.75" x14ac:dyDescent="0.2">
      <c r="B175" s="19" t="s">
        <v>649</v>
      </c>
      <c r="C175" s="61" t="s">
        <v>280</v>
      </c>
      <c r="D175" s="21">
        <v>3.36</v>
      </c>
      <c r="E175" s="22">
        <v>1990</v>
      </c>
      <c r="F175" s="21">
        <v>4.7300000000000004</v>
      </c>
      <c r="G175" s="22">
        <v>1995</v>
      </c>
      <c r="H175" s="21">
        <v>5.05</v>
      </c>
      <c r="I175" s="22">
        <v>2000</v>
      </c>
      <c r="J175" s="21">
        <v>3.72</v>
      </c>
      <c r="K175" s="22">
        <v>2005</v>
      </c>
      <c r="L175" s="21">
        <v>5.45</v>
      </c>
      <c r="M175" s="22">
        <v>2007</v>
      </c>
      <c r="N175" s="21">
        <v>6.57</v>
      </c>
      <c r="O175" s="22">
        <v>2009</v>
      </c>
      <c r="P175" s="21">
        <v>6.587335092348285</v>
      </c>
      <c r="Q175" s="22">
        <v>2010</v>
      </c>
      <c r="R175" s="23" t="s">
        <v>451</v>
      </c>
      <c r="S175" s="22" t="s">
        <v>452</v>
      </c>
      <c r="T175" s="24">
        <v>6.587335092348285</v>
      </c>
      <c r="U175" s="25">
        <v>2010</v>
      </c>
      <c r="V175" s="21"/>
      <c r="W175" s="21">
        <v>2.2358839050131927</v>
      </c>
      <c r="X175" s="22">
        <v>2010</v>
      </c>
      <c r="Y175" s="26">
        <v>21</v>
      </c>
      <c r="Z175" s="27" t="s">
        <v>624</v>
      </c>
      <c r="AB175" s="21">
        <v>4.3514511873350923</v>
      </c>
      <c r="AC175" s="17">
        <v>2010</v>
      </c>
      <c r="AD175" s="28">
        <v>21</v>
      </c>
      <c r="AE175" s="29" t="s">
        <v>624</v>
      </c>
    </row>
    <row r="176" spans="2:31" s="19" customFormat="1" ht="12.75" x14ac:dyDescent="0.2">
      <c r="B176" s="19" t="s">
        <v>650</v>
      </c>
      <c r="C176" s="61" t="s">
        <v>312</v>
      </c>
      <c r="D176" s="21">
        <v>1.58</v>
      </c>
      <c r="E176" s="22">
        <v>1990</v>
      </c>
      <c r="F176" s="21">
        <v>4.4400000000000004</v>
      </c>
      <c r="G176" s="22">
        <v>1995</v>
      </c>
      <c r="H176" s="21">
        <v>5.01</v>
      </c>
      <c r="I176" s="22">
        <v>2000</v>
      </c>
      <c r="J176" s="21">
        <v>4.18</v>
      </c>
      <c r="K176" s="22">
        <v>2005</v>
      </c>
      <c r="L176" s="21">
        <v>5.21</v>
      </c>
      <c r="M176" s="22">
        <v>2007</v>
      </c>
      <c r="N176" s="21">
        <v>6.35</v>
      </c>
      <c r="O176" s="22">
        <v>2009</v>
      </c>
      <c r="P176" s="21">
        <v>6.35</v>
      </c>
      <c r="Q176" s="22">
        <v>2010</v>
      </c>
      <c r="R176" s="23" t="s">
        <v>451</v>
      </c>
      <c r="S176" s="22" t="s">
        <v>452</v>
      </c>
      <c r="T176" s="24">
        <v>6.35</v>
      </c>
      <c r="U176" s="25">
        <v>2010</v>
      </c>
      <c r="V176" s="21"/>
      <c r="W176" s="21">
        <v>2.2799999999999998</v>
      </c>
      <c r="X176" s="22">
        <v>2010</v>
      </c>
      <c r="Y176" s="26">
        <v>21</v>
      </c>
      <c r="Z176" s="27" t="s">
        <v>624</v>
      </c>
      <c r="AB176" s="21">
        <v>4.07</v>
      </c>
      <c r="AC176" s="17">
        <v>2010</v>
      </c>
      <c r="AD176" s="28">
        <v>21</v>
      </c>
      <c r="AE176" s="29" t="s">
        <v>624</v>
      </c>
    </row>
    <row r="177" spans="1:31" s="19" customFormat="1" ht="12.75" x14ac:dyDescent="0.2">
      <c r="B177" s="19" t="s">
        <v>651</v>
      </c>
      <c r="C177" s="61" t="s">
        <v>270</v>
      </c>
      <c r="D177" s="21">
        <v>2.31</v>
      </c>
      <c r="E177" s="22">
        <v>1990</v>
      </c>
      <c r="F177" s="21">
        <v>4.2</v>
      </c>
      <c r="G177" s="22">
        <v>1995</v>
      </c>
      <c r="H177" s="21">
        <v>5.71</v>
      </c>
      <c r="I177" s="22">
        <v>2000</v>
      </c>
      <c r="J177" s="21">
        <v>6.55</v>
      </c>
      <c r="K177" s="22">
        <v>2005</v>
      </c>
      <c r="L177" s="21">
        <v>6.06</v>
      </c>
      <c r="M177" s="22">
        <v>2007</v>
      </c>
      <c r="N177" s="21">
        <v>6.82</v>
      </c>
      <c r="O177" s="22">
        <v>2009</v>
      </c>
      <c r="P177" s="21">
        <v>6.85</v>
      </c>
      <c r="Q177" s="22">
        <v>2010</v>
      </c>
      <c r="R177" s="23" t="s">
        <v>451</v>
      </c>
      <c r="S177" s="22" t="s">
        <v>452</v>
      </c>
      <c r="T177" s="24">
        <v>6.85</v>
      </c>
      <c r="U177" s="25">
        <v>2010</v>
      </c>
      <c r="V177" s="21"/>
      <c r="W177" s="21">
        <v>1.58</v>
      </c>
      <c r="X177" s="22">
        <v>2010</v>
      </c>
      <c r="Y177" s="26">
        <v>21</v>
      </c>
      <c r="Z177" s="27" t="s">
        <v>624</v>
      </c>
      <c r="AB177" s="21">
        <v>5.27</v>
      </c>
      <c r="AC177" s="17">
        <v>2010</v>
      </c>
      <c r="AD177" s="28">
        <v>21</v>
      </c>
      <c r="AE177" s="29" t="s">
        <v>624</v>
      </c>
    </row>
    <row r="178" spans="1:31" s="19" customFormat="1" ht="12.75" x14ac:dyDescent="0.2">
      <c r="B178" s="19" t="s">
        <v>652</v>
      </c>
      <c r="C178" s="61" t="s">
        <v>310</v>
      </c>
      <c r="D178" s="21">
        <v>5</v>
      </c>
      <c r="E178" s="22">
        <v>1990</v>
      </c>
      <c r="F178" s="21">
        <v>5.27</v>
      </c>
      <c r="G178" s="22">
        <v>1995</v>
      </c>
      <c r="H178" s="21">
        <v>5.5880000000000001</v>
      </c>
      <c r="I178" s="22">
        <v>2000</v>
      </c>
      <c r="J178" s="21">
        <v>4.843</v>
      </c>
      <c r="K178" s="22">
        <v>2005</v>
      </c>
      <c r="L178" s="21">
        <v>4.484</v>
      </c>
      <c r="M178" s="22">
        <v>2008</v>
      </c>
      <c r="N178" s="21">
        <v>4.7290000000000001</v>
      </c>
      <c r="O178" s="22">
        <v>2009</v>
      </c>
      <c r="P178" s="21">
        <v>5.6129999999999995</v>
      </c>
      <c r="Q178" s="22">
        <v>2010</v>
      </c>
      <c r="R178" s="23" t="s">
        <v>451</v>
      </c>
      <c r="S178" s="22" t="s">
        <v>452</v>
      </c>
      <c r="T178" s="24">
        <v>5.6129999999999995</v>
      </c>
      <c r="U178" s="25">
        <v>2010</v>
      </c>
      <c r="V178" s="21"/>
      <c r="W178" s="21">
        <v>2.6030000000000002</v>
      </c>
      <c r="X178" s="22">
        <v>2010</v>
      </c>
      <c r="Y178" s="26">
        <v>4</v>
      </c>
      <c r="Z178" s="27" t="s">
        <v>453</v>
      </c>
      <c r="AB178" s="21">
        <v>3.01</v>
      </c>
      <c r="AC178" s="17">
        <v>2010</v>
      </c>
      <c r="AD178" s="28">
        <v>23</v>
      </c>
      <c r="AE178" s="29" t="s">
        <v>474</v>
      </c>
    </row>
    <row r="179" spans="1:31" s="19" customFormat="1" ht="12.75" x14ac:dyDescent="0.2">
      <c r="B179" s="19" t="s">
        <v>653</v>
      </c>
      <c r="C179" s="61" t="s">
        <v>1071</v>
      </c>
      <c r="D179" s="23" t="s">
        <v>451</v>
      </c>
      <c r="E179" s="22" t="s">
        <v>452</v>
      </c>
      <c r="F179" s="21">
        <v>3.9140000000000001</v>
      </c>
      <c r="G179" s="22">
        <v>1995</v>
      </c>
      <c r="H179" s="21">
        <v>4.4640000000000004</v>
      </c>
      <c r="I179" s="22">
        <v>2000</v>
      </c>
      <c r="J179" s="21">
        <v>4.694</v>
      </c>
      <c r="K179" s="22">
        <v>2005</v>
      </c>
      <c r="L179" s="21">
        <v>4.5064696840307423</v>
      </c>
      <c r="M179" s="22">
        <v>2007</v>
      </c>
      <c r="N179" s="21">
        <v>6.5839999999999996</v>
      </c>
      <c r="O179" s="22">
        <v>2009</v>
      </c>
      <c r="P179" s="21">
        <v>5.9683313407344158</v>
      </c>
      <c r="Q179" s="22">
        <v>2010</v>
      </c>
      <c r="R179" s="23" t="s">
        <v>451</v>
      </c>
      <c r="S179" s="22" t="s">
        <v>452</v>
      </c>
      <c r="T179" s="24">
        <v>5.9683313407344158</v>
      </c>
      <c r="U179" s="25">
        <v>2010</v>
      </c>
      <c r="V179" s="21"/>
      <c r="W179" s="21">
        <v>4.2460000000000004</v>
      </c>
      <c r="X179" s="22">
        <v>2010</v>
      </c>
      <c r="Y179" s="26">
        <v>4</v>
      </c>
      <c r="Z179" s="27" t="s">
        <v>453</v>
      </c>
      <c r="AB179" s="21">
        <v>1.7223313407344152</v>
      </c>
      <c r="AC179" s="17">
        <v>2010</v>
      </c>
      <c r="AD179" s="28">
        <v>6</v>
      </c>
      <c r="AE179" s="29" t="s">
        <v>454</v>
      </c>
    </row>
    <row r="180" spans="1:31" s="19" customFormat="1" ht="12.75" x14ac:dyDescent="0.2">
      <c r="B180" s="19" t="s">
        <v>654</v>
      </c>
      <c r="C180" s="61" t="s">
        <v>1071</v>
      </c>
      <c r="D180" s="21">
        <v>5.75</v>
      </c>
      <c r="E180" s="22">
        <v>1990</v>
      </c>
      <c r="F180" s="21">
        <v>6.1</v>
      </c>
      <c r="G180" s="22">
        <v>1995</v>
      </c>
      <c r="H180" s="21">
        <v>7.18</v>
      </c>
      <c r="I180" s="22">
        <v>2000</v>
      </c>
      <c r="J180" s="21">
        <v>6.65</v>
      </c>
      <c r="K180" s="22">
        <v>2005</v>
      </c>
      <c r="L180" s="21">
        <v>6.8095888324873091</v>
      </c>
      <c r="M180" s="22">
        <v>2007</v>
      </c>
      <c r="N180" s="21">
        <v>9.2015177664974637</v>
      </c>
      <c r="O180" s="22">
        <v>2009</v>
      </c>
      <c r="P180" s="21">
        <v>8.2468629441624373</v>
      </c>
      <c r="Q180" s="22">
        <v>2010</v>
      </c>
      <c r="R180" s="23" t="s">
        <v>451</v>
      </c>
      <c r="S180" s="22" t="s">
        <v>452</v>
      </c>
      <c r="T180" s="24">
        <v>8.2469999999999999</v>
      </c>
      <c r="U180" s="25">
        <v>2010</v>
      </c>
      <c r="V180" s="21"/>
      <c r="W180" s="21">
        <v>3.8959999999999999</v>
      </c>
      <c r="X180" s="22">
        <v>2010</v>
      </c>
      <c r="Y180" s="26">
        <v>7</v>
      </c>
      <c r="Z180" s="27" t="s">
        <v>464</v>
      </c>
      <c r="AB180" s="21">
        <v>4.351</v>
      </c>
      <c r="AC180" s="17">
        <v>2010</v>
      </c>
      <c r="AD180" s="28">
        <v>6</v>
      </c>
      <c r="AE180" s="29" t="s">
        <v>454</v>
      </c>
    </row>
    <row r="181" spans="1:31" s="19" customFormat="1" ht="12.75" x14ac:dyDescent="0.2">
      <c r="B181" s="19" t="s">
        <v>655</v>
      </c>
      <c r="C181" s="61" t="s">
        <v>244</v>
      </c>
      <c r="D181" s="21">
        <v>3.6</v>
      </c>
      <c r="E181" s="22">
        <v>1990</v>
      </c>
      <c r="F181" s="21">
        <v>3.67</v>
      </c>
      <c r="G181" s="22">
        <v>1995</v>
      </c>
      <c r="H181" s="21">
        <v>4.5999999999999996</v>
      </c>
      <c r="I181" s="22">
        <v>2000</v>
      </c>
      <c r="J181" s="21">
        <v>5.77</v>
      </c>
      <c r="K181" s="22">
        <v>2005</v>
      </c>
      <c r="L181" s="21">
        <v>4.97</v>
      </c>
      <c r="M181" s="22">
        <v>2007</v>
      </c>
      <c r="N181" s="21">
        <v>7.02</v>
      </c>
      <c r="O181" s="22">
        <v>2008</v>
      </c>
      <c r="P181" s="21">
        <v>8.9599641847313851</v>
      </c>
      <c r="Q181" s="22">
        <v>2010</v>
      </c>
      <c r="R181" s="23" t="s">
        <v>451</v>
      </c>
      <c r="S181" s="22" t="s">
        <v>452</v>
      </c>
      <c r="T181" s="24">
        <v>8.9599641847313851</v>
      </c>
      <c r="U181" s="25">
        <v>2010</v>
      </c>
      <c r="V181" s="21"/>
      <c r="W181" s="21">
        <v>3.3170000000000002</v>
      </c>
      <c r="X181" s="22">
        <v>2010</v>
      </c>
      <c r="Y181" s="26">
        <v>21</v>
      </c>
      <c r="Z181" s="27" t="s">
        <v>624</v>
      </c>
      <c r="AB181" s="21">
        <v>5.6429641847313849</v>
      </c>
      <c r="AC181" s="17">
        <v>2010</v>
      </c>
      <c r="AD181" s="28">
        <v>21</v>
      </c>
      <c r="AE181" s="29" t="s">
        <v>624</v>
      </c>
    </row>
    <row r="182" spans="1:31" s="19" customFormat="1" ht="12.75" x14ac:dyDescent="0.2">
      <c r="B182" s="19" t="s">
        <v>656</v>
      </c>
      <c r="C182" s="61" t="s">
        <v>316</v>
      </c>
      <c r="D182" s="21">
        <v>13.84</v>
      </c>
      <c r="E182" s="22">
        <v>1990</v>
      </c>
      <c r="F182" s="21">
        <v>18.07</v>
      </c>
      <c r="G182" s="22">
        <v>1995</v>
      </c>
      <c r="H182" s="21">
        <v>17.79</v>
      </c>
      <c r="I182" s="22">
        <v>2000</v>
      </c>
      <c r="J182" s="21">
        <v>16.350000000000001</v>
      </c>
      <c r="K182" s="22">
        <v>2005</v>
      </c>
      <c r="L182" s="21">
        <v>17.89</v>
      </c>
      <c r="M182" s="22">
        <v>2007</v>
      </c>
      <c r="N182" s="21">
        <v>18.170000000000002</v>
      </c>
      <c r="O182" s="22">
        <v>2009</v>
      </c>
      <c r="P182" s="21">
        <v>17.899310986964622</v>
      </c>
      <c r="Q182" s="22">
        <v>2010</v>
      </c>
      <c r="R182" s="23" t="s">
        <v>451</v>
      </c>
      <c r="S182" s="22" t="s">
        <v>452</v>
      </c>
      <c r="T182" s="24">
        <v>17.899310986964622</v>
      </c>
      <c r="U182" s="25">
        <v>2010</v>
      </c>
      <c r="V182" s="21"/>
      <c r="W182" s="21">
        <v>4.8467039106145249</v>
      </c>
      <c r="X182" s="22">
        <v>2010</v>
      </c>
      <c r="Y182" s="26">
        <v>21</v>
      </c>
      <c r="Z182" s="27" t="s">
        <v>624</v>
      </c>
      <c r="AB182" s="21">
        <v>13.052607076350096</v>
      </c>
      <c r="AC182" s="17">
        <v>2010</v>
      </c>
      <c r="AD182" s="28">
        <v>21</v>
      </c>
      <c r="AE182" s="29" t="s">
        <v>624</v>
      </c>
    </row>
    <row r="183" spans="1:31" s="19" customFormat="1" ht="12.75" x14ac:dyDescent="0.2">
      <c r="B183" s="19" t="s">
        <v>657</v>
      </c>
      <c r="C183" s="61" t="s">
        <v>284</v>
      </c>
      <c r="D183" s="21">
        <v>4.46</v>
      </c>
      <c r="E183" s="22">
        <v>1990</v>
      </c>
      <c r="F183" s="21">
        <v>4.16</v>
      </c>
      <c r="G183" s="22">
        <v>1995</v>
      </c>
      <c r="H183" s="21">
        <v>6.05</v>
      </c>
      <c r="I183" s="22">
        <v>2000</v>
      </c>
      <c r="J183" s="21">
        <v>6.88</v>
      </c>
      <c r="K183" s="22">
        <v>2005</v>
      </c>
      <c r="L183" s="21">
        <v>7.97</v>
      </c>
      <c r="M183" s="22">
        <v>2006</v>
      </c>
      <c r="N183" s="21">
        <v>8.3269652574298867</v>
      </c>
      <c r="O183" s="22">
        <v>2009</v>
      </c>
      <c r="P183" s="21">
        <v>6.8523984930933448</v>
      </c>
      <c r="Q183" s="22">
        <v>2010</v>
      </c>
      <c r="R183" s="23" t="s">
        <v>451</v>
      </c>
      <c r="S183" s="22" t="s">
        <v>452</v>
      </c>
      <c r="T183" s="24">
        <v>6.8523984930933448</v>
      </c>
      <c r="U183" s="25">
        <v>2010</v>
      </c>
      <c r="V183" s="21"/>
      <c r="W183" s="21">
        <v>1.5475931352030137</v>
      </c>
      <c r="X183" s="22">
        <v>2010</v>
      </c>
      <c r="Y183" s="26">
        <v>21</v>
      </c>
      <c r="Z183" s="27" t="s">
        <v>624</v>
      </c>
      <c r="AB183" s="21">
        <v>5.3048053578903307</v>
      </c>
      <c r="AC183" s="17">
        <v>2010</v>
      </c>
      <c r="AD183" s="28">
        <v>21</v>
      </c>
      <c r="AE183" s="29" t="s">
        <v>624</v>
      </c>
    </row>
    <row r="184" spans="1:31" s="19" customFormat="1" ht="12.75" x14ac:dyDescent="0.2">
      <c r="C184" s="61">
        <v>0</v>
      </c>
      <c r="D184" s="21"/>
      <c r="E184" s="22"/>
      <c r="F184" s="21"/>
      <c r="G184" s="22"/>
      <c r="H184" s="21"/>
      <c r="I184" s="22"/>
      <c r="J184" s="21"/>
      <c r="K184" s="22"/>
      <c r="L184" s="21"/>
      <c r="M184" s="22"/>
      <c r="N184" s="21"/>
      <c r="O184" s="22"/>
      <c r="P184" s="21"/>
      <c r="Q184" s="22"/>
      <c r="R184" s="23"/>
      <c r="S184" s="22"/>
      <c r="T184" s="21"/>
      <c r="U184" s="22"/>
      <c r="V184" s="21"/>
      <c r="W184" s="21"/>
      <c r="X184" s="22"/>
      <c r="Y184" s="26"/>
      <c r="Z184" s="27"/>
      <c r="AB184" s="21"/>
      <c r="AC184" s="17"/>
      <c r="AD184" s="28"/>
      <c r="AE184" s="29"/>
    </row>
    <row r="185" spans="1:31" s="11" customFormat="1" ht="15.75" x14ac:dyDescent="0.25">
      <c r="A185" s="11" t="s">
        <v>42</v>
      </c>
      <c r="C185" s="61">
        <v>0</v>
      </c>
      <c r="D185" s="12"/>
      <c r="E185" s="12"/>
      <c r="G185" s="13"/>
      <c r="I185" s="13"/>
      <c r="K185" s="13"/>
      <c r="M185" s="13"/>
      <c r="O185" s="13"/>
      <c r="Q185" s="13"/>
      <c r="R185" s="14"/>
      <c r="S185" s="13"/>
      <c r="T185" s="15"/>
      <c r="U185" s="15"/>
      <c r="V185" s="21"/>
      <c r="X185" s="15"/>
      <c r="Y185" s="13"/>
      <c r="Z185" s="16"/>
      <c r="AC185" s="17"/>
      <c r="AD185" s="14"/>
      <c r="AE185" s="18"/>
    </row>
    <row r="186" spans="1:31" s="19" customFormat="1" ht="12.75" x14ac:dyDescent="0.2">
      <c r="B186" s="19" t="s">
        <v>658</v>
      </c>
      <c r="C186" s="61" t="s">
        <v>290</v>
      </c>
      <c r="D186" s="21">
        <v>18.111999999999998</v>
      </c>
      <c r="E186" s="22">
        <v>1990</v>
      </c>
      <c r="F186" s="21">
        <v>18.870999999999999</v>
      </c>
      <c r="G186" s="22">
        <v>1995</v>
      </c>
      <c r="H186" s="21">
        <v>16.498000000000001</v>
      </c>
      <c r="I186" s="22">
        <v>2000</v>
      </c>
      <c r="J186" s="21">
        <v>16.945</v>
      </c>
      <c r="K186" s="22">
        <v>2005</v>
      </c>
      <c r="L186" s="21">
        <v>16.84</v>
      </c>
      <c r="M186" s="22">
        <v>2007</v>
      </c>
      <c r="N186" s="21">
        <v>19.198</v>
      </c>
      <c r="O186" s="22">
        <v>2009</v>
      </c>
      <c r="P186" s="21">
        <v>18.135000000000002</v>
      </c>
      <c r="Q186" s="22">
        <v>2011</v>
      </c>
      <c r="R186" s="23">
        <v>18.155000000000001</v>
      </c>
      <c r="S186" s="22">
        <v>2013</v>
      </c>
      <c r="T186" s="24">
        <v>18.627000000000002</v>
      </c>
      <c r="U186" s="25">
        <v>2010</v>
      </c>
      <c r="V186" s="21"/>
      <c r="W186" s="21">
        <v>7.968</v>
      </c>
      <c r="X186" s="22">
        <v>2010</v>
      </c>
      <c r="Y186" s="26">
        <v>15</v>
      </c>
      <c r="Z186" s="27" t="s">
        <v>542</v>
      </c>
      <c r="AB186" s="21">
        <v>10.659000000000001</v>
      </c>
      <c r="AC186" s="17">
        <v>2010</v>
      </c>
      <c r="AD186" s="28">
        <v>15</v>
      </c>
      <c r="AE186" s="29" t="s">
        <v>542</v>
      </c>
    </row>
    <row r="187" spans="1:31" s="19" customFormat="1" ht="12.75" x14ac:dyDescent="0.2">
      <c r="B187" s="19" t="s">
        <v>659</v>
      </c>
      <c r="C187" s="61" t="s">
        <v>318</v>
      </c>
      <c r="D187" s="21">
        <v>13.553000000000001</v>
      </c>
      <c r="E187" s="22">
        <v>1990</v>
      </c>
      <c r="F187" s="21">
        <v>15.473000000000001</v>
      </c>
      <c r="G187" s="22">
        <v>1995</v>
      </c>
      <c r="H187" s="21">
        <v>14.542</v>
      </c>
      <c r="I187" s="22">
        <v>2000</v>
      </c>
      <c r="J187" s="21">
        <v>16.004000000000001</v>
      </c>
      <c r="K187" s="22">
        <v>2005</v>
      </c>
      <c r="L187" s="21">
        <v>16.312000000000001</v>
      </c>
      <c r="M187" s="22">
        <v>2007</v>
      </c>
      <c r="N187" s="21">
        <v>19.161000000000001</v>
      </c>
      <c r="O187" s="22">
        <v>2009</v>
      </c>
      <c r="P187" s="21">
        <v>19.558</v>
      </c>
      <c r="Q187" s="22">
        <v>2011</v>
      </c>
      <c r="R187" s="23">
        <v>20.033000000000001</v>
      </c>
      <c r="S187" s="22">
        <v>2013</v>
      </c>
      <c r="T187" s="24">
        <v>19.915999999999997</v>
      </c>
      <c r="U187" s="25">
        <v>2010</v>
      </c>
      <c r="V187" s="21"/>
      <c r="W187" s="21">
        <v>8.5719999999999992</v>
      </c>
      <c r="X187" s="22">
        <v>2010</v>
      </c>
      <c r="Y187" s="26">
        <v>15</v>
      </c>
      <c r="Z187" s="27" t="s">
        <v>542</v>
      </c>
      <c r="AB187" s="21">
        <v>11.343999999999999</v>
      </c>
      <c r="AC187" s="17">
        <v>2010</v>
      </c>
      <c r="AD187" s="28">
        <v>15</v>
      </c>
      <c r="AE187" s="29" t="s">
        <v>542</v>
      </c>
    </row>
    <row r="188" spans="1:31" s="19" customFormat="1" ht="12.75" x14ac:dyDescent="0.2">
      <c r="C188" s="61">
        <v>0</v>
      </c>
      <c r="D188" s="21"/>
      <c r="E188" s="22"/>
      <c r="F188" s="21"/>
      <c r="G188" s="22"/>
      <c r="H188" s="21"/>
      <c r="I188" s="22"/>
      <c r="J188" s="21"/>
      <c r="K188" s="22"/>
      <c r="L188" s="21"/>
      <c r="M188" s="22"/>
      <c r="N188" s="21"/>
      <c r="O188" s="22"/>
      <c r="P188" s="21"/>
      <c r="Q188" s="22"/>
      <c r="R188" s="23"/>
      <c r="S188" s="22"/>
      <c r="T188" s="21"/>
      <c r="U188" s="22"/>
      <c r="V188" s="21"/>
      <c r="W188" s="21"/>
      <c r="X188" s="22"/>
      <c r="Y188" s="26"/>
      <c r="Z188" s="27"/>
      <c r="AB188" s="21"/>
      <c r="AC188" s="17"/>
      <c r="AD188" s="28"/>
      <c r="AE188" s="29"/>
    </row>
    <row r="189" spans="1:31" s="11" customFormat="1" ht="15.75" x14ac:dyDescent="0.25">
      <c r="A189" s="11" t="s">
        <v>660</v>
      </c>
      <c r="C189" s="61">
        <v>0</v>
      </c>
      <c r="D189" s="12"/>
      <c r="E189" s="12"/>
      <c r="G189" s="13"/>
      <c r="I189" s="13"/>
      <c r="K189" s="13"/>
      <c r="M189" s="13"/>
      <c r="O189" s="13"/>
      <c r="Q189" s="13"/>
      <c r="R189" s="14"/>
      <c r="S189" s="13"/>
      <c r="T189" s="15"/>
      <c r="U189" s="15"/>
      <c r="V189" s="21"/>
      <c r="X189" s="15"/>
      <c r="Y189" s="13"/>
      <c r="Z189" s="16"/>
      <c r="AC189" s="17"/>
      <c r="AD189" s="14"/>
      <c r="AE189" s="18"/>
    </row>
    <row r="190" spans="1:31" s="19" customFormat="1" ht="12.75" x14ac:dyDescent="0.2">
      <c r="B190" s="19" t="s">
        <v>31</v>
      </c>
      <c r="C190" s="61" t="s">
        <v>236</v>
      </c>
      <c r="D190" s="21">
        <v>13.21</v>
      </c>
      <c r="E190" s="22">
        <v>1990</v>
      </c>
      <c r="F190" s="21">
        <v>16.190000000000001</v>
      </c>
      <c r="G190" s="22">
        <v>1995</v>
      </c>
      <c r="H190" s="21">
        <v>17.321000000000002</v>
      </c>
      <c r="I190" s="22">
        <v>2000</v>
      </c>
      <c r="J190" s="21">
        <v>16.510000000000002</v>
      </c>
      <c r="K190" s="22">
        <v>2005</v>
      </c>
      <c r="L190" s="21">
        <v>16.393000000000001</v>
      </c>
      <c r="M190" s="22">
        <v>2007</v>
      </c>
      <c r="N190" s="21">
        <v>17.84</v>
      </c>
      <c r="O190" s="22">
        <v>2009</v>
      </c>
      <c r="P190" s="21">
        <v>18.158999999999999</v>
      </c>
      <c r="Q190" s="22">
        <v>2011</v>
      </c>
      <c r="R190" s="23">
        <v>19.518000000000001</v>
      </c>
      <c r="S190" s="22">
        <v>2013</v>
      </c>
      <c r="T190" s="24">
        <v>18.158999999999999</v>
      </c>
      <c r="U190" s="25">
        <v>2011</v>
      </c>
      <c r="V190" s="21"/>
      <c r="W190" s="21">
        <v>7.6115298289269049</v>
      </c>
      <c r="X190" s="22">
        <v>2011</v>
      </c>
      <c r="Y190" s="26">
        <v>15</v>
      </c>
      <c r="Z190" s="27" t="s">
        <v>542</v>
      </c>
      <c r="AB190" s="21">
        <v>10.547470171073094</v>
      </c>
      <c r="AC190" s="17">
        <v>2011</v>
      </c>
      <c r="AD190" s="28">
        <v>15</v>
      </c>
      <c r="AE190" s="29" t="s">
        <v>542</v>
      </c>
    </row>
    <row r="191" spans="1:31" s="19" customFormat="1" ht="12.75" x14ac:dyDescent="0.2">
      <c r="B191" s="19" t="s">
        <v>661</v>
      </c>
      <c r="C191" s="61" t="s">
        <v>1072</v>
      </c>
      <c r="D191" s="23" t="s">
        <v>451</v>
      </c>
      <c r="E191" s="22" t="s">
        <v>452</v>
      </c>
      <c r="F191" s="21">
        <v>8.1666478873239434</v>
      </c>
      <c r="G191" s="22">
        <v>1995</v>
      </c>
      <c r="H191" s="21">
        <v>5.2353802816901407</v>
      </c>
      <c r="I191" s="22">
        <v>2000</v>
      </c>
      <c r="J191" s="21">
        <v>7.5020000000000007</v>
      </c>
      <c r="K191" s="22">
        <v>2005</v>
      </c>
      <c r="L191" s="21">
        <v>6.3430179504658035</v>
      </c>
      <c r="M191" s="22">
        <v>2007</v>
      </c>
      <c r="N191" s="21">
        <v>7.0937493751420142</v>
      </c>
      <c r="O191" s="22">
        <v>2009</v>
      </c>
      <c r="P191" s="21">
        <v>6.7446378095887294</v>
      </c>
      <c r="Q191" s="22">
        <v>2010</v>
      </c>
      <c r="R191" s="23" t="s">
        <v>451</v>
      </c>
      <c r="S191" s="22" t="s">
        <v>452</v>
      </c>
      <c r="T191" s="24">
        <v>6.7446378095887294</v>
      </c>
      <c r="U191" s="25">
        <v>2010</v>
      </c>
      <c r="V191" s="21"/>
      <c r="W191" s="21">
        <v>3.7509999999999999</v>
      </c>
      <c r="X191" s="22">
        <v>2010</v>
      </c>
      <c r="Y191" s="26">
        <v>14</v>
      </c>
      <c r="Z191" s="27" t="s">
        <v>528</v>
      </c>
      <c r="AB191" s="21">
        <v>2.9936378095887299</v>
      </c>
      <c r="AC191" s="17">
        <v>2010</v>
      </c>
      <c r="AD191" s="28">
        <v>6</v>
      </c>
      <c r="AE191" s="29" t="s">
        <v>454</v>
      </c>
    </row>
    <row r="192" spans="1:31" s="19" customFormat="1" ht="12.75" x14ac:dyDescent="0.2">
      <c r="B192" s="19" t="s">
        <v>662</v>
      </c>
      <c r="C192" s="61" t="s">
        <v>66</v>
      </c>
      <c r="D192" s="21">
        <v>1.621</v>
      </c>
      <c r="E192" s="22">
        <v>1990</v>
      </c>
      <c r="F192" s="21">
        <v>2.093</v>
      </c>
      <c r="G192" s="22">
        <v>1995</v>
      </c>
      <c r="H192" s="21">
        <v>2.363</v>
      </c>
      <c r="I192" s="22">
        <v>2000</v>
      </c>
      <c r="J192" s="21">
        <v>2.3330000000000002</v>
      </c>
      <c r="K192" s="22">
        <v>2005</v>
      </c>
      <c r="L192" s="21">
        <v>3.3938739726027398</v>
      </c>
      <c r="M192" s="22">
        <v>2008</v>
      </c>
      <c r="N192" s="21">
        <v>3.6040000000000001</v>
      </c>
      <c r="O192" s="22">
        <v>2009</v>
      </c>
      <c r="P192" s="21">
        <v>3.371</v>
      </c>
      <c r="Q192" s="22">
        <v>2010</v>
      </c>
      <c r="R192" s="23" t="s">
        <v>451</v>
      </c>
      <c r="S192" s="22" t="s">
        <v>452</v>
      </c>
      <c r="T192" s="63" t="s">
        <v>451</v>
      </c>
      <c r="U192" s="25" t="s">
        <v>452</v>
      </c>
      <c r="V192" s="21"/>
      <c r="W192" s="21">
        <v>1.871</v>
      </c>
      <c r="X192" s="22">
        <v>2010</v>
      </c>
      <c r="Y192" s="26">
        <v>14</v>
      </c>
      <c r="Z192" s="27" t="s">
        <v>528</v>
      </c>
      <c r="AB192" s="23" t="s">
        <v>451</v>
      </c>
      <c r="AC192" s="64" t="s">
        <v>452</v>
      </c>
      <c r="AD192" s="28" t="s">
        <v>478</v>
      </c>
      <c r="AE192" s="29" t="s">
        <v>451</v>
      </c>
    </row>
    <row r="193" spans="1:32" s="19" customFormat="1" ht="12.75" x14ac:dyDescent="0.2">
      <c r="B193" s="19" t="s">
        <v>663</v>
      </c>
      <c r="C193" s="61" t="s">
        <v>943</v>
      </c>
      <c r="D193" s="21">
        <v>20</v>
      </c>
      <c r="E193" s="22">
        <v>1990</v>
      </c>
      <c r="F193" s="23" t="s">
        <v>451</v>
      </c>
      <c r="G193" s="22" t="s">
        <v>452</v>
      </c>
      <c r="H193" s="21">
        <v>28.96</v>
      </c>
      <c r="I193" s="22">
        <v>2000</v>
      </c>
      <c r="J193" s="21">
        <v>22.926000000000002</v>
      </c>
      <c r="K193" s="22">
        <v>2005</v>
      </c>
      <c r="L193" s="21">
        <v>24.369999999999997</v>
      </c>
      <c r="M193" s="22">
        <v>2008</v>
      </c>
      <c r="N193" s="21">
        <v>25.792000000000002</v>
      </c>
      <c r="O193" s="22">
        <v>2009</v>
      </c>
      <c r="P193" s="21">
        <v>24.008000000000003</v>
      </c>
      <c r="Q193" s="22">
        <v>2010</v>
      </c>
      <c r="R193" s="23" t="s">
        <v>451</v>
      </c>
      <c r="S193" s="22" t="s">
        <v>452</v>
      </c>
      <c r="T193" s="24">
        <v>24.008000000000003</v>
      </c>
      <c r="U193" s="25">
        <v>2010</v>
      </c>
      <c r="V193" s="21"/>
      <c r="W193" s="21">
        <v>14.365</v>
      </c>
      <c r="X193" s="22">
        <v>2010</v>
      </c>
      <c r="Y193" s="26">
        <v>4</v>
      </c>
      <c r="Z193" s="27" t="s">
        <v>453</v>
      </c>
      <c r="AB193" s="21">
        <v>9.6430000000000007</v>
      </c>
      <c r="AC193" s="17">
        <v>2010</v>
      </c>
      <c r="AD193" s="28">
        <v>13</v>
      </c>
      <c r="AE193" s="29" t="s">
        <v>528</v>
      </c>
    </row>
    <row r="194" spans="1:32" s="19" customFormat="1" ht="12.75" x14ac:dyDescent="0.2">
      <c r="B194" s="19" t="s">
        <v>664</v>
      </c>
      <c r="C194" s="61" t="s">
        <v>1073</v>
      </c>
      <c r="D194" s="21">
        <v>5</v>
      </c>
      <c r="E194" s="22">
        <v>1990</v>
      </c>
      <c r="F194" s="21">
        <v>5</v>
      </c>
      <c r="G194" s="22">
        <v>1995</v>
      </c>
      <c r="H194" s="21">
        <v>6</v>
      </c>
      <c r="I194" s="22">
        <v>2000</v>
      </c>
      <c r="J194" s="21">
        <v>12.521000000000001</v>
      </c>
      <c r="K194" s="22">
        <v>2005</v>
      </c>
      <c r="L194" s="21">
        <v>19.332000000000001</v>
      </c>
      <c r="M194" s="22">
        <v>2007</v>
      </c>
      <c r="N194" s="21">
        <v>9.5849999999999991</v>
      </c>
      <c r="O194" s="22">
        <v>2009</v>
      </c>
      <c r="P194" s="21">
        <v>9.4879999999999995</v>
      </c>
      <c r="Q194" s="22">
        <v>2010</v>
      </c>
      <c r="R194" s="23" t="s">
        <v>451</v>
      </c>
      <c r="S194" s="22" t="s">
        <v>452</v>
      </c>
      <c r="T194" s="24">
        <v>9.4879999999999995</v>
      </c>
      <c r="U194" s="25">
        <v>2010</v>
      </c>
      <c r="V194" s="21"/>
      <c r="W194" s="21">
        <v>8.3339999999999996</v>
      </c>
      <c r="X194" s="22">
        <v>2010</v>
      </c>
      <c r="Y194" s="26">
        <v>4</v>
      </c>
      <c r="Z194" s="27" t="s">
        <v>453</v>
      </c>
      <c r="AB194" s="21">
        <v>1.1539999999999999</v>
      </c>
      <c r="AC194" s="17">
        <v>2010</v>
      </c>
      <c r="AD194" s="28">
        <v>13</v>
      </c>
      <c r="AE194" s="29" t="s">
        <v>528</v>
      </c>
    </row>
    <row r="195" spans="1:32" s="19" customFormat="1" ht="12.75" x14ac:dyDescent="0.2">
      <c r="B195" s="19" t="s">
        <v>665</v>
      </c>
      <c r="C195" s="61" t="s">
        <v>234</v>
      </c>
      <c r="D195" s="21">
        <v>21.454000000000001</v>
      </c>
      <c r="E195" s="22">
        <v>1990</v>
      </c>
      <c r="F195" s="21">
        <v>18.577000000000002</v>
      </c>
      <c r="G195" s="22">
        <v>1995</v>
      </c>
      <c r="H195" s="21">
        <v>19.038</v>
      </c>
      <c r="I195" s="22">
        <v>2000</v>
      </c>
      <c r="J195" s="21">
        <v>18.064</v>
      </c>
      <c r="K195" s="22">
        <v>2005</v>
      </c>
      <c r="L195" s="21">
        <v>18.553000000000001</v>
      </c>
      <c r="M195" s="22">
        <v>2007</v>
      </c>
      <c r="N195" s="21">
        <v>21.236000000000001</v>
      </c>
      <c r="O195" s="22">
        <v>2009</v>
      </c>
      <c r="P195" s="21">
        <v>21.395</v>
      </c>
      <c r="Q195" s="22">
        <v>2011</v>
      </c>
      <c r="R195" s="23">
        <v>22.370999999999999</v>
      </c>
      <c r="S195" s="22">
        <v>2013</v>
      </c>
      <c r="T195" s="24">
        <v>21.195</v>
      </c>
      <c r="U195" s="25">
        <v>2010</v>
      </c>
      <c r="V195" s="21"/>
      <c r="W195" s="21">
        <v>8.3849999999999998</v>
      </c>
      <c r="X195" s="22">
        <v>2010</v>
      </c>
      <c r="Y195" s="26">
        <v>15</v>
      </c>
      <c r="Z195" s="27" t="s">
        <v>542</v>
      </c>
      <c r="AB195" s="21">
        <v>12.81</v>
      </c>
      <c r="AC195" s="17">
        <v>2010</v>
      </c>
      <c r="AD195" s="28">
        <v>15</v>
      </c>
      <c r="AE195" s="29" t="s">
        <v>542</v>
      </c>
    </row>
    <row r="196" spans="1:32" s="19" customFormat="1" ht="12.75" x14ac:dyDescent="0.2">
      <c r="B196" s="19" t="s">
        <v>666</v>
      </c>
      <c r="C196" s="61" t="s">
        <v>226</v>
      </c>
      <c r="D196" s="23" t="s">
        <v>451</v>
      </c>
      <c r="E196" s="22" t="s">
        <v>452</v>
      </c>
      <c r="F196" s="23" t="s">
        <v>451</v>
      </c>
      <c r="G196" s="22" t="s">
        <v>452</v>
      </c>
      <c r="H196" s="23" t="s">
        <v>451</v>
      </c>
      <c r="I196" s="22" t="s">
        <v>452</v>
      </c>
      <c r="J196" s="23" t="s">
        <v>451</v>
      </c>
      <c r="K196" s="22" t="s">
        <v>452</v>
      </c>
      <c r="L196" s="21">
        <v>13.946</v>
      </c>
      <c r="M196" s="22">
        <v>2008</v>
      </c>
      <c r="N196" s="21">
        <v>14.378350830143379</v>
      </c>
      <c r="O196" s="22">
        <v>2009</v>
      </c>
      <c r="P196" s="21">
        <v>15.786999999999999</v>
      </c>
      <c r="Q196" s="22">
        <v>2010</v>
      </c>
      <c r="R196" s="23" t="s">
        <v>451</v>
      </c>
      <c r="S196" s="22" t="s">
        <v>452</v>
      </c>
      <c r="T196" s="24">
        <v>15.786999999999999</v>
      </c>
      <c r="U196" s="25">
        <v>2010</v>
      </c>
      <c r="V196" s="21"/>
      <c r="W196" s="21">
        <v>8.7850000000000001</v>
      </c>
      <c r="X196" s="22">
        <v>2010</v>
      </c>
      <c r="Y196" s="26">
        <v>4</v>
      </c>
      <c r="Z196" s="27" t="s">
        <v>453</v>
      </c>
      <c r="AB196" s="21">
        <v>7.0019999999999998</v>
      </c>
      <c r="AC196" s="17">
        <v>2010</v>
      </c>
      <c r="AD196" s="28">
        <v>13</v>
      </c>
      <c r="AE196" s="29" t="s">
        <v>528</v>
      </c>
    </row>
    <row r="197" spans="1:32" s="19" customFormat="1" ht="12.75" x14ac:dyDescent="0.2">
      <c r="B197" s="19" t="s">
        <v>667</v>
      </c>
      <c r="C197" s="61" t="s">
        <v>74</v>
      </c>
      <c r="D197" s="21">
        <v>3.2810000000000001</v>
      </c>
      <c r="E197" s="22">
        <v>1990</v>
      </c>
      <c r="F197" s="21">
        <v>3.234</v>
      </c>
      <c r="G197" s="22">
        <v>1995</v>
      </c>
      <c r="H197" s="21">
        <v>3.7909999999999999</v>
      </c>
      <c r="I197" s="22">
        <v>2000</v>
      </c>
      <c r="J197" s="21">
        <v>3.4630000000000001</v>
      </c>
      <c r="K197" s="22">
        <v>2005</v>
      </c>
      <c r="L197" s="21">
        <v>3.3780000000000001</v>
      </c>
      <c r="M197" s="22">
        <v>2008</v>
      </c>
      <c r="N197" s="21">
        <v>3.1560000000000001</v>
      </c>
      <c r="O197" s="22">
        <v>2009</v>
      </c>
      <c r="P197" s="21">
        <v>4.595610402805546</v>
      </c>
      <c r="Q197" s="22">
        <v>2011</v>
      </c>
      <c r="R197" s="23">
        <v>4.3906386157101966</v>
      </c>
      <c r="S197" s="22">
        <v>2012</v>
      </c>
      <c r="T197" s="24">
        <v>4.3906386157101966</v>
      </c>
      <c r="U197" s="25">
        <v>2012</v>
      </c>
      <c r="V197" s="21"/>
      <c r="W197" s="21">
        <v>3.2708826092368986</v>
      </c>
      <c r="X197" s="22">
        <v>2012</v>
      </c>
      <c r="Y197" s="26">
        <v>14</v>
      </c>
      <c r="Z197" s="27" t="s">
        <v>468</v>
      </c>
      <c r="AB197" s="21">
        <v>1.1197560064732979</v>
      </c>
      <c r="AC197" s="17">
        <v>2012</v>
      </c>
      <c r="AD197" s="28">
        <v>27</v>
      </c>
      <c r="AE197" s="29" t="s">
        <v>468</v>
      </c>
    </row>
    <row r="198" spans="1:32" s="19" customFormat="1" ht="12.75" x14ac:dyDescent="0.2">
      <c r="B198" s="19" t="s">
        <v>668</v>
      </c>
      <c r="C198" s="61" t="s">
        <v>25</v>
      </c>
      <c r="D198" s="21">
        <v>3.8</v>
      </c>
      <c r="E198" s="22">
        <v>1990</v>
      </c>
      <c r="F198" s="21">
        <v>4</v>
      </c>
      <c r="G198" s="22">
        <v>1995</v>
      </c>
      <c r="H198" s="21">
        <v>4</v>
      </c>
      <c r="I198" s="22">
        <v>2000</v>
      </c>
      <c r="J198" s="21">
        <v>8.0709999999999997</v>
      </c>
      <c r="K198" s="22">
        <v>2005</v>
      </c>
      <c r="L198" s="21">
        <v>6.2689999999999992</v>
      </c>
      <c r="M198" s="22">
        <v>2007</v>
      </c>
      <c r="N198" s="21">
        <v>8.4290000000000003</v>
      </c>
      <c r="O198" s="22">
        <v>2009</v>
      </c>
      <c r="P198" s="21">
        <v>8.2490000000000006</v>
      </c>
      <c r="Q198" s="22">
        <v>2010</v>
      </c>
      <c r="R198" s="23" t="s">
        <v>451</v>
      </c>
      <c r="S198" s="22" t="s">
        <v>452</v>
      </c>
      <c r="T198" s="24">
        <v>8.2490000000000006</v>
      </c>
      <c r="U198" s="25">
        <v>2010</v>
      </c>
      <c r="V198" s="21"/>
      <c r="W198" s="21">
        <v>6.95</v>
      </c>
      <c r="X198" s="22">
        <v>2010</v>
      </c>
      <c r="Y198" s="26">
        <v>4</v>
      </c>
      <c r="Z198" s="27" t="s">
        <v>453</v>
      </c>
      <c r="AB198" s="21">
        <v>1.2989999999999999</v>
      </c>
      <c r="AC198" s="17">
        <v>2010</v>
      </c>
      <c r="AD198" s="28">
        <v>13</v>
      </c>
      <c r="AE198" s="29" t="s">
        <v>528</v>
      </c>
    </row>
    <row r="199" spans="1:32" s="19" customFormat="1" ht="12.75" x14ac:dyDescent="0.2">
      <c r="B199" s="19" t="s">
        <v>669</v>
      </c>
      <c r="C199" s="61" t="s">
        <v>224</v>
      </c>
      <c r="D199" s="21">
        <v>3.1830000000000003</v>
      </c>
      <c r="E199" s="22">
        <v>1990</v>
      </c>
      <c r="F199" s="21">
        <v>3.056</v>
      </c>
      <c r="G199" s="22">
        <v>1995</v>
      </c>
      <c r="H199" s="21">
        <v>6.3550000000000004</v>
      </c>
      <c r="I199" s="22">
        <v>2000</v>
      </c>
      <c r="J199" s="21">
        <v>8.1120000000000001</v>
      </c>
      <c r="K199" s="22">
        <v>2005</v>
      </c>
      <c r="L199" s="23" t="s">
        <v>451</v>
      </c>
      <c r="M199" s="22" t="s">
        <v>452</v>
      </c>
      <c r="N199" s="23" t="s">
        <v>451</v>
      </c>
      <c r="O199" s="22" t="s">
        <v>452</v>
      </c>
      <c r="P199" s="21">
        <v>5.1840624516129035</v>
      </c>
      <c r="Q199" s="22" t="s">
        <v>528</v>
      </c>
      <c r="R199" s="23" t="s">
        <v>451</v>
      </c>
      <c r="S199" s="22" t="s">
        <v>452</v>
      </c>
      <c r="T199" s="24">
        <v>8.1120000000000001</v>
      </c>
      <c r="U199" s="25">
        <v>2005</v>
      </c>
      <c r="V199" s="21"/>
      <c r="W199" s="21">
        <v>7.0590000000000002</v>
      </c>
      <c r="X199" s="22">
        <v>2011</v>
      </c>
      <c r="Y199" s="26">
        <v>14</v>
      </c>
      <c r="Z199" s="27" t="s">
        <v>528</v>
      </c>
      <c r="AB199" s="21">
        <v>1.0529999999999999</v>
      </c>
      <c r="AC199" s="17">
        <v>2011</v>
      </c>
      <c r="AD199" s="28">
        <v>13</v>
      </c>
      <c r="AE199" s="29" t="s">
        <v>528</v>
      </c>
    </row>
    <row r="200" spans="1:32" s="19" customFormat="1" ht="12.75" x14ac:dyDescent="0.2">
      <c r="B200" s="19" t="s">
        <v>670</v>
      </c>
      <c r="C200" s="61" t="s">
        <v>478</v>
      </c>
      <c r="D200" s="23" t="s">
        <v>451</v>
      </c>
      <c r="E200" s="22" t="s">
        <v>452</v>
      </c>
      <c r="F200" s="23" t="s">
        <v>451</v>
      </c>
      <c r="G200" s="22" t="s">
        <v>452</v>
      </c>
      <c r="H200" s="23" t="s">
        <v>451</v>
      </c>
      <c r="I200" s="22" t="s">
        <v>452</v>
      </c>
      <c r="J200" s="21">
        <v>13.36</v>
      </c>
      <c r="K200" s="22">
        <v>2005</v>
      </c>
      <c r="L200" s="23" t="s">
        <v>451</v>
      </c>
      <c r="M200" s="22" t="s">
        <v>452</v>
      </c>
      <c r="N200" s="23" t="s">
        <v>451</v>
      </c>
      <c r="O200" s="22" t="s">
        <v>452</v>
      </c>
      <c r="P200" s="23" t="s">
        <v>451</v>
      </c>
      <c r="Q200" s="22" t="s">
        <v>451</v>
      </c>
      <c r="R200" s="23" t="s">
        <v>451</v>
      </c>
      <c r="S200" s="22" t="s">
        <v>452</v>
      </c>
      <c r="T200" s="24">
        <f>W200+AB200</f>
        <v>13.357758219999999</v>
      </c>
      <c r="U200" s="25">
        <v>2005</v>
      </c>
      <c r="V200" s="21"/>
      <c r="W200" s="21">
        <v>8.68</v>
      </c>
      <c r="X200" s="22">
        <v>2005</v>
      </c>
      <c r="Y200" s="26">
        <v>4</v>
      </c>
      <c r="Z200" s="27" t="s">
        <v>453</v>
      </c>
      <c r="AB200" s="21">
        <v>4.6777582199999994</v>
      </c>
      <c r="AC200" s="17">
        <v>2005</v>
      </c>
      <c r="AD200" s="28">
        <v>6</v>
      </c>
      <c r="AE200" s="29" t="s">
        <v>454</v>
      </c>
    </row>
    <row r="201" spans="1:32" s="19" customFormat="1" ht="12.75" x14ac:dyDescent="0.2">
      <c r="B201" s="19" t="s">
        <v>671</v>
      </c>
      <c r="C201" s="61" t="s">
        <v>46</v>
      </c>
      <c r="D201" s="23" t="s">
        <v>451</v>
      </c>
      <c r="E201" s="22" t="s">
        <v>452</v>
      </c>
      <c r="F201" s="21">
        <v>4.2789999999999999</v>
      </c>
      <c r="G201" s="22">
        <v>1995</v>
      </c>
      <c r="H201" s="21">
        <v>5.0760000000000005</v>
      </c>
      <c r="I201" s="22">
        <v>2000</v>
      </c>
      <c r="J201" s="21">
        <v>4.1970000000000001</v>
      </c>
      <c r="K201" s="22">
        <v>2005</v>
      </c>
      <c r="L201" s="21">
        <v>6.0060000000000002</v>
      </c>
      <c r="M201" s="22">
        <v>2007</v>
      </c>
      <c r="N201" s="21">
        <v>5.2117868429999996</v>
      </c>
      <c r="O201" s="22">
        <v>2009</v>
      </c>
      <c r="P201" s="21">
        <v>5.4334828499999999</v>
      </c>
      <c r="Q201" s="22">
        <v>2010</v>
      </c>
      <c r="R201" s="23" t="s">
        <v>451</v>
      </c>
      <c r="S201" s="22" t="s">
        <v>452</v>
      </c>
      <c r="T201" s="24">
        <v>5.4334828499999999</v>
      </c>
      <c r="U201" s="25">
        <v>2010</v>
      </c>
      <c r="V201" s="21"/>
      <c r="W201" s="21">
        <v>4.68</v>
      </c>
      <c r="X201" s="22">
        <v>2010</v>
      </c>
      <c r="Y201" s="26">
        <v>4</v>
      </c>
      <c r="Z201" s="27" t="s">
        <v>453</v>
      </c>
      <c r="AB201" s="21">
        <v>0.75348285000000004</v>
      </c>
      <c r="AC201" s="17">
        <v>2010</v>
      </c>
      <c r="AD201" s="28">
        <v>13</v>
      </c>
      <c r="AE201" s="29" t="s">
        <v>528</v>
      </c>
    </row>
    <row r="202" spans="1:32" s="76" customFormat="1" ht="15.75" x14ac:dyDescent="0.25">
      <c r="A202" s="65"/>
      <c r="B202" s="65" t="s">
        <v>672</v>
      </c>
      <c r="C202" s="61" t="s">
        <v>230</v>
      </c>
      <c r="D202" s="66" t="s">
        <v>451</v>
      </c>
      <c r="E202" s="67" t="s">
        <v>452</v>
      </c>
      <c r="F202" s="68">
        <v>3.8740000000000001</v>
      </c>
      <c r="G202" s="67">
        <v>1995</v>
      </c>
      <c r="H202" s="68">
        <v>5.0309999999999997</v>
      </c>
      <c r="I202" s="67">
        <v>2000</v>
      </c>
      <c r="J202" s="68">
        <v>4.3420000000000005</v>
      </c>
      <c r="K202" s="67">
        <v>2005</v>
      </c>
      <c r="L202" s="68">
        <v>4.5979999999999999</v>
      </c>
      <c r="M202" s="67">
        <v>2007</v>
      </c>
      <c r="N202" s="68">
        <v>6.0939999999999994</v>
      </c>
      <c r="O202" s="67">
        <v>2009</v>
      </c>
      <c r="P202" s="68">
        <v>5.5390000000000006</v>
      </c>
      <c r="Q202" s="67">
        <v>2011</v>
      </c>
      <c r="R202" s="66">
        <v>4.9450423940149628</v>
      </c>
      <c r="S202" s="67">
        <v>2012</v>
      </c>
      <c r="T202" s="69">
        <v>4.9450423940149628</v>
      </c>
      <c r="U202" s="70">
        <v>2012</v>
      </c>
      <c r="V202" s="21"/>
      <c r="W202" s="68">
        <v>3.871042394014963</v>
      </c>
      <c r="X202" s="67">
        <v>2012</v>
      </c>
      <c r="Y202" s="71">
        <v>14</v>
      </c>
      <c r="Z202" s="72" t="s">
        <v>528</v>
      </c>
      <c r="AA202" s="65"/>
      <c r="AB202" s="68">
        <v>1.0740000000000001</v>
      </c>
      <c r="AC202" s="73">
        <v>2012</v>
      </c>
      <c r="AD202" s="74">
        <v>14</v>
      </c>
      <c r="AE202" s="75" t="s">
        <v>528</v>
      </c>
      <c r="AF202" s="19"/>
    </row>
    <row r="203" spans="1:32" s="76" customFormat="1" ht="15.75" x14ac:dyDescent="0.25">
      <c r="A203" s="19"/>
      <c r="B203" s="19"/>
      <c r="C203" s="20"/>
      <c r="D203" s="23"/>
      <c r="E203" s="22"/>
      <c r="F203" s="21"/>
      <c r="G203" s="22"/>
      <c r="H203" s="21"/>
      <c r="I203" s="22"/>
      <c r="J203" s="21"/>
      <c r="K203" s="22"/>
      <c r="L203" s="21"/>
      <c r="M203" s="22"/>
      <c r="N203" s="21"/>
      <c r="O203" s="22"/>
      <c r="P203" s="21"/>
      <c r="Q203" s="22"/>
      <c r="R203" s="23"/>
      <c r="S203" s="22"/>
      <c r="T203" s="21"/>
      <c r="U203" s="22"/>
      <c r="V203" s="19"/>
      <c r="W203" s="21"/>
      <c r="X203" s="22"/>
      <c r="Y203" s="26"/>
      <c r="Z203" s="27"/>
      <c r="AA203" s="19"/>
      <c r="AB203" s="21"/>
      <c r="AC203" s="17"/>
      <c r="AD203" s="28"/>
      <c r="AE203" s="29"/>
      <c r="AF203" s="19"/>
    </row>
    <row r="204" spans="1:32" s="34" customFormat="1" ht="22.5" x14ac:dyDescent="0.25">
      <c r="B204" s="77" t="s">
        <v>673</v>
      </c>
      <c r="C204" s="20"/>
      <c r="D204" s="20"/>
      <c r="E204" s="12"/>
      <c r="F204" s="78"/>
      <c r="G204" s="22"/>
      <c r="H204" s="78"/>
      <c r="I204" s="22"/>
      <c r="J204" s="78"/>
      <c r="K204" s="22"/>
      <c r="L204" s="78"/>
      <c r="M204" s="22"/>
      <c r="N204" s="78"/>
      <c r="O204" s="22"/>
      <c r="P204" s="78"/>
      <c r="Q204" s="22"/>
      <c r="R204" s="79"/>
      <c r="S204" s="22"/>
      <c r="T204" s="78"/>
      <c r="U204" s="15"/>
      <c r="W204" s="78"/>
      <c r="X204" s="80"/>
      <c r="Y204" s="81"/>
      <c r="Z204" s="82"/>
      <c r="AB204" s="78"/>
      <c r="AC204" s="17"/>
      <c r="AD204" s="83"/>
      <c r="AE204" s="84"/>
    </row>
  </sheetData>
  <mergeCells count="4">
    <mergeCell ref="A1:AB1"/>
    <mergeCell ref="D2:Q2"/>
    <mergeCell ref="W2:Z2"/>
    <mergeCell ref="AB2:A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X208"/>
  <sheetViews>
    <sheetView topLeftCell="B1" workbookViewId="0">
      <selection activeCell="C21" sqref="C21"/>
    </sheetView>
  </sheetViews>
  <sheetFormatPr defaultColWidth="11.42578125" defaultRowHeight="15" x14ac:dyDescent="0.25"/>
  <cols>
    <col min="1" max="1" width="8" customWidth="1"/>
    <col min="2" max="2" width="9.42578125" customWidth="1"/>
    <col min="3" max="3" width="10" customWidth="1"/>
    <col min="4" max="4" width="22.85546875" hidden="1" customWidth="1"/>
    <col min="5" max="5" width="11.42578125" hidden="1" customWidth="1"/>
    <col min="6" max="6" width="11.42578125" customWidth="1"/>
    <col min="10" max="10" width="0" hidden="1" customWidth="1"/>
    <col min="11" max="16" width="0" style="99" hidden="1" customWidth="1"/>
  </cols>
  <sheetData>
    <row r="1" spans="1:24" s="97" customFormat="1" ht="15" customHeight="1" x14ac:dyDescent="0.25">
      <c r="A1" s="96"/>
      <c r="B1" s="304" t="s">
        <v>0</v>
      </c>
      <c r="C1" s="304" t="s">
        <v>1</v>
      </c>
      <c r="D1" s="95"/>
      <c r="E1" s="95"/>
      <c r="F1" s="95"/>
      <c r="G1" s="304" t="s">
        <v>905</v>
      </c>
      <c r="H1" s="304" t="s">
        <v>906</v>
      </c>
      <c r="I1" s="304" t="s">
        <v>917</v>
      </c>
      <c r="J1" s="304" t="s">
        <v>907</v>
      </c>
      <c r="K1" s="313" t="s">
        <v>908</v>
      </c>
      <c r="L1" s="313" t="s">
        <v>909</v>
      </c>
      <c r="M1" s="313" t="s">
        <v>910</v>
      </c>
      <c r="N1" s="313" t="s">
        <v>911</v>
      </c>
      <c r="O1" s="313" t="s">
        <v>912</v>
      </c>
      <c r="P1" s="100"/>
      <c r="Q1" s="313" t="s">
        <v>913</v>
      </c>
      <c r="R1" s="313" t="s">
        <v>914</v>
      </c>
      <c r="S1" s="313" t="s">
        <v>915</v>
      </c>
      <c r="T1" s="313" t="s">
        <v>916</v>
      </c>
      <c r="U1" s="313" t="s">
        <v>918</v>
      </c>
      <c r="V1" s="313" t="s">
        <v>919</v>
      </c>
      <c r="W1" s="313" t="s">
        <v>920</v>
      </c>
      <c r="X1" s="313" t="s">
        <v>921</v>
      </c>
    </row>
    <row r="2" spans="1:24" s="97" customFormat="1" x14ac:dyDescent="0.25">
      <c r="A2" s="96"/>
      <c r="B2" s="304"/>
      <c r="C2" s="304"/>
      <c r="D2" s="95"/>
      <c r="E2" s="95"/>
      <c r="F2" s="95"/>
      <c r="G2" s="304"/>
      <c r="H2" s="304"/>
      <c r="I2" s="304"/>
      <c r="J2" s="304"/>
      <c r="K2" s="313"/>
      <c r="L2" s="313"/>
      <c r="M2" s="313"/>
      <c r="N2" s="313"/>
      <c r="O2" s="313"/>
      <c r="P2" s="100"/>
      <c r="Q2" s="313"/>
      <c r="R2" s="313"/>
      <c r="S2" s="313"/>
      <c r="T2" s="313"/>
      <c r="U2" s="313"/>
      <c r="V2" s="313"/>
      <c r="W2" s="313"/>
      <c r="X2" s="313"/>
    </row>
    <row r="3" spans="1:24" s="97" customFormat="1" x14ac:dyDescent="0.25">
      <c r="A3" s="98"/>
      <c r="B3" s="304"/>
      <c r="C3" s="304"/>
      <c r="D3" s="95"/>
      <c r="E3" s="95"/>
      <c r="F3" s="95"/>
      <c r="G3" s="304"/>
      <c r="H3" s="304"/>
      <c r="I3" s="304"/>
      <c r="J3" s="304"/>
      <c r="K3" s="313"/>
      <c r="L3" s="313"/>
      <c r="M3" s="313"/>
      <c r="N3" s="313"/>
      <c r="O3" s="313"/>
      <c r="P3" s="100"/>
      <c r="Q3" s="313"/>
      <c r="R3" s="313"/>
      <c r="S3" s="313"/>
      <c r="T3" s="313"/>
      <c r="U3" s="313"/>
      <c r="V3" s="313"/>
      <c r="W3" s="313"/>
      <c r="X3" s="313"/>
    </row>
    <row r="4" spans="1:24" x14ac:dyDescent="0.25">
      <c r="A4">
        <v>20</v>
      </c>
      <c r="B4" t="s">
        <v>23</v>
      </c>
      <c r="C4" t="s">
        <v>33</v>
      </c>
      <c r="D4" t="s">
        <v>695</v>
      </c>
      <c r="E4">
        <v>250</v>
      </c>
      <c r="F4" t="s">
        <v>543</v>
      </c>
      <c r="G4">
        <v>127338621</v>
      </c>
      <c r="H4">
        <v>1.0599369674696049</v>
      </c>
      <c r="I4">
        <v>65281090</v>
      </c>
      <c r="J4" s="85">
        <v>40.900001525878906</v>
      </c>
      <c r="K4" s="99">
        <v>0</v>
      </c>
      <c r="L4" s="99">
        <v>0</v>
      </c>
      <c r="M4" s="99">
        <v>0</v>
      </c>
      <c r="N4" s="99">
        <v>0</v>
      </c>
      <c r="O4" s="99">
        <f>SUM(K4:M4)</f>
        <v>0</v>
      </c>
      <c r="P4" s="99">
        <f t="shared" ref="P4:P67" si="0">O4*G4/100</f>
        <v>0</v>
      </c>
      <c r="Q4" s="101">
        <f>IFERROR(VLOOKUP($C4,'GAR13 eq'!$C$4:$H$208,6,FALSE),0)*H4</f>
        <v>79507.143854256021</v>
      </c>
      <c r="R4" s="101">
        <f>IFERROR(VLOOKUP($C4,'GAR13 wd'!$C$4:$H$208,6,FALSE),0)*H4</f>
        <v>94491.04878858685</v>
      </c>
      <c r="S4" s="85">
        <f>Q4*1000000/$G4</f>
        <v>624.37572536815856</v>
      </c>
      <c r="T4" s="85">
        <f>R4*1000000/$G4</f>
        <v>742.04548507390268</v>
      </c>
      <c r="U4" s="85">
        <f>Q4*1000000/$I4</f>
        <v>1217.9199804147881</v>
      </c>
      <c r="V4" s="85">
        <f>R4*1000000/$I4</f>
        <v>1447.4490053488207</v>
      </c>
      <c r="W4" s="85">
        <f>Q4*1000000/($I4/2)</f>
        <v>2435.8399608295763</v>
      </c>
      <c r="X4" s="85">
        <f>R4*1000000/($I4/2)</f>
        <v>2894.8980106976414</v>
      </c>
    </row>
    <row r="5" spans="1:24" x14ac:dyDescent="0.25">
      <c r="A5">
        <v>23</v>
      </c>
      <c r="B5" t="s">
        <v>23</v>
      </c>
      <c r="C5" t="s">
        <v>102</v>
      </c>
      <c r="D5" t="s">
        <v>696</v>
      </c>
      <c r="E5">
        <v>250</v>
      </c>
      <c r="F5" t="s">
        <v>547</v>
      </c>
      <c r="G5">
        <v>50219669</v>
      </c>
      <c r="H5">
        <v>0.78386482964058446</v>
      </c>
      <c r="I5">
        <v>25765461</v>
      </c>
      <c r="J5" s="85">
        <v>31.6</v>
      </c>
      <c r="K5" s="99">
        <v>0</v>
      </c>
      <c r="L5" s="99">
        <v>0</v>
      </c>
      <c r="M5" s="99">
        <v>0</v>
      </c>
      <c r="N5" s="99">
        <v>0</v>
      </c>
      <c r="O5" s="99">
        <f t="shared" ref="O5:O68" si="1">SUM(K5:M5)</f>
        <v>0</v>
      </c>
      <c r="P5" s="99">
        <f t="shared" si="0"/>
        <v>0</v>
      </c>
      <c r="Q5" s="101">
        <f>IFERROR(VLOOKUP($C5,'GAR13 eq'!$C$4:$H$208,6,FALSE),0)*H5</f>
        <v>128.55383206105586</v>
      </c>
      <c r="R5" s="101">
        <f>IFERROR(VLOOKUP($C5,'GAR13 wd'!$C$4:$H$208,6,FALSE),0)*H5</f>
        <v>6781.9201195673722</v>
      </c>
      <c r="S5" s="85">
        <f t="shared" ref="S5:S68" si="2">Q5*1000000/$G5</f>
        <v>2.5598303338290789</v>
      </c>
      <c r="T5" s="85">
        <f t="shared" ref="T5:T68" si="3">R5*1000000/$G5</f>
        <v>135.04509795887688</v>
      </c>
      <c r="U5" s="85">
        <f t="shared" ref="U5:U68" si="4">Q5*1000000/$I5</f>
        <v>4.9893860645868457</v>
      </c>
      <c r="V5" s="85">
        <f t="shared" ref="V5:V68" si="5">R5*1000000/$I5</f>
        <v>263.21749568413981</v>
      </c>
      <c r="W5" s="85">
        <f t="shared" ref="W5:W68" si="6">Q5*1000000/($I5/2)</f>
        <v>9.9787721291736915</v>
      </c>
      <c r="X5" s="85">
        <f t="shared" ref="X5:X68" si="7">R5*1000000/($I5/2)</f>
        <v>526.43499136827961</v>
      </c>
    </row>
    <row r="6" spans="1:24" x14ac:dyDescent="0.25">
      <c r="A6">
        <v>37</v>
      </c>
      <c r="B6" t="s">
        <v>23</v>
      </c>
      <c r="C6" t="s">
        <v>29</v>
      </c>
      <c r="D6" t="s">
        <v>697</v>
      </c>
      <c r="E6">
        <v>250</v>
      </c>
      <c r="F6" t="s">
        <v>561</v>
      </c>
      <c r="G6">
        <v>98393574</v>
      </c>
      <c r="H6">
        <v>0.42319924923752661</v>
      </c>
      <c r="I6">
        <v>41278567</v>
      </c>
      <c r="J6" s="85">
        <v>46.299999237060547</v>
      </c>
      <c r="K6" s="99">
        <v>0</v>
      </c>
      <c r="L6" s="99">
        <v>0</v>
      </c>
      <c r="M6" s="99">
        <v>0</v>
      </c>
      <c r="N6" s="99">
        <v>0</v>
      </c>
      <c r="O6" s="99">
        <f t="shared" si="1"/>
        <v>0</v>
      </c>
      <c r="P6" s="99">
        <f t="shared" si="0"/>
        <v>0</v>
      </c>
      <c r="Q6" s="101">
        <f>IFERROR(VLOOKUP($C6,'GAR13 eq'!$C$4:$H$208,6,FALSE),0)*H6</f>
        <v>2117.7736830344306</v>
      </c>
      <c r="R6" s="101">
        <f>IFERROR(VLOOKUP($C6,'GAR13 wd'!$C$4:$H$208,6,FALSE),0)*H6</f>
        <v>862.98790904516432</v>
      </c>
      <c r="S6" s="85">
        <f t="shared" si="2"/>
        <v>21.523495864012734</v>
      </c>
      <c r="T6" s="85">
        <f t="shared" si="3"/>
        <v>8.7707751020931948</v>
      </c>
      <c r="U6" s="85">
        <f t="shared" si="4"/>
        <v>51.304438040071275</v>
      </c>
      <c r="V6" s="85">
        <f t="shared" si="5"/>
        <v>20.906440600158536</v>
      </c>
      <c r="W6" s="85">
        <f t="shared" si="6"/>
        <v>102.60887608014255</v>
      </c>
      <c r="X6" s="85">
        <f t="shared" si="7"/>
        <v>41.812881200317072</v>
      </c>
    </row>
    <row r="7" spans="1:24" x14ac:dyDescent="0.25">
      <c r="A7">
        <v>12</v>
      </c>
      <c r="B7" t="s">
        <v>23</v>
      </c>
      <c r="C7" t="s">
        <v>66</v>
      </c>
      <c r="D7" t="s">
        <v>698</v>
      </c>
      <c r="E7">
        <v>250</v>
      </c>
      <c r="F7" t="s">
        <v>662</v>
      </c>
      <c r="G7">
        <v>881065</v>
      </c>
      <c r="H7">
        <v>0.57517484376318018</v>
      </c>
      <c r="I7">
        <v>342174</v>
      </c>
      <c r="J7" s="85">
        <v>42.5</v>
      </c>
      <c r="K7" s="99">
        <v>0</v>
      </c>
      <c r="L7" s="99">
        <v>0</v>
      </c>
      <c r="M7" s="99">
        <v>0</v>
      </c>
      <c r="N7" s="99">
        <v>0</v>
      </c>
      <c r="O7" s="99">
        <f t="shared" si="1"/>
        <v>0</v>
      </c>
      <c r="P7" s="99">
        <f t="shared" si="0"/>
        <v>0</v>
      </c>
      <c r="Q7" s="101">
        <f>IFERROR(VLOOKUP($C7,'GAR13 eq'!$C$4:$H$208,6,FALSE),0)*H7</f>
        <v>1.5529720781605867</v>
      </c>
      <c r="R7" s="101">
        <f>IFERROR(VLOOKUP($C7,'GAR13 wd'!$C$4:$H$208,6,FALSE),0)*H7</f>
        <v>7.304720515792388</v>
      </c>
      <c r="S7" s="85">
        <f t="shared" si="2"/>
        <v>1.7626078418284539</v>
      </c>
      <c r="T7" s="85">
        <f t="shared" si="3"/>
        <v>8.2907850337856903</v>
      </c>
      <c r="U7" s="85">
        <f t="shared" si="4"/>
        <v>4.538544945438832</v>
      </c>
      <c r="V7" s="85">
        <f t="shared" si="5"/>
        <v>21.347970669286354</v>
      </c>
      <c r="W7" s="85">
        <f t="shared" si="6"/>
        <v>9.077089890877664</v>
      </c>
      <c r="X7" s="85">
        <f t="shared" si="7"/>
        <v>42.695941338572709</v>
      </c>
    </row>
    <row r="8" spans="1:24" x14ac:dyDescent="0.25">
      <c r="A8">
        <v>14</v>
      </c>
      <c r="B8" t="s">
        <v>23</v>
      </c>
      <c r="C8" t="s">
        <v>92</v>
      </c>
      <c r="D8" t="s">
        <v>699</v>
      </c>
      <c r="E8">
        <v>250</v>
      </c>
      <c r="F8" t="s">
        <v>536</v>
      </c>
      <c r="G8">
        <v>7187500</v>
      </c>
      <c r="H8">
        <v>0.71656814237769062</v>
      </c>
      <c r="I8">
        <v>3730586</v>
      </c>
      <c r="J8" s="85">
        <v>50.9</v>
      </c>
      <c r="K8" s="99">
        <v>0</v>
      </c>
      <c r="L8" s="99">
        <v>0</v>
      </c>
      <c r="M8" s="99">
        <v>0</v>
      </c>
      <c r="N8" s="99">
        <v>0</v>
      </c>
      <c r="O8" s="99">
        <f t="shared" si="1"/>
        <v>0</v>
      </c>
      <c r="P8" s="99">
        <f t="shared" si="0"/>
        <v>0</v>
      </c>
      <c r="Q8" s="101">
        <f>IFERROR(VLOOKUP($C8,'GAR13 eq'!$C$4:$H$208,6,FALSE),0)*H8</f>
        <v>29.594264280198619</v>
      </c>
      <c r="R8" s="101">
        <f>IFERROR(VLOOKUP($C8,'GAR13 wd'!$C$4:$H$208,6,FALSE),0)*H8</f>
        <v>664.25866798411926</v>
      </c>
      <c r="S8" s="85">
        <f t="shared" si="2"/>
        <v>4.1174628563754601</v>
      </c>
      <c r="T8" s="85">
        <f t="shared" si="3"/>
        <v>92.418597284747037</v>
      </c>
      <c r="U8" s="85">
        <f t="shared" si="4"/>
        <v>7.9328728194976925</v>
      </c>
      <c r="V8" s="85">
        <f t="shared" si="5"/>
        <v>178.05746013739378</v>
      </c>
      <c r="W8" s="85">
        <f t="shared" si="6"/>
        <v>15.865745638995385</v>
      </c>
      <c r="X8" s="85">
        <f t="shared" si="7"/>
        <v>356.11492027478755</v>
      </c>
    </row>
    <row r="9" spans="1:24" x14ac:dyDescent="0.25">
      <c r="A9">
        <v>5</v>
      </c>
      <c r="B9" t="s">
        <v>23</v>
      </c>
      <c r="C9" t="s">
        <v>70</v>
      </c>
      <c r="D9" t="s">
        <v>700</v>
      </c>
      <c r="E9">
        <v>250</v>
      </c>
      <c r="F9" t="s">
        <v>531</v>
      </c>
      <c r="G9">
        <v>156594962</v>
      </c>
      <c r="H9">
        <v>0.32425493281829854</v>
      </c>
      <c r="I9">
        <v>76038745</v>
      </c>
      <c r="J9" s="85">
        <v>34.1</v>
      </c>
      <c r="K9" s="99">
        <v>12.37</v>
      </c>
      <c r="L9" s="99">
        <v>16.07</v>
      </c>
      <c r="M9" s="99">
        <v>21.27</v>
      </c>
      <c r="N9" s="99">
        <v>41.41</v>
      </c>
      <c r="O9" s="99">
        <f t="shared" si="1"/>
        <v>49.709999999999994</v>
      </c>
      <c r="P9" s="99">
        <f t="shared" si="0"/>
        <v>77843355.610199988</v>
      </c>
      <c r="Q9" s="101">
        <f>IFERROR(VLOOKUP($C9,'GAR13 eq'!$C$4:$H$208,6,FALSE),0)*H9</f>
        <v>64.072774724895794</v>
      </c>
      <c r="R9" s="101">
        <f>IFERROR(VLOOKUP($C9,'GAR13 wd'!$C$4:$H$208,6,FALSE),0)*H9</f>
        <v>18.839211596743144</v>
      </c>
      <c r="S9" s="85">
        <f t="shared" si="2"/>
        <v>0.40916242710857964</v>
      </c>
      <c r="T9" s="85">
        <f t="shared" si="3"/>
        <v>0.12030534926623722</v>
      </c>
      <c r="U9" s="85">
        <f t="shared" si="4"/>
        <v>0.84263324867994338</v>
      </c>
      <c r="V9" s="85">
        <f t="shared" si="5"/>
        <v>0.24775805540640031</v>
      </c>
      <c r="W9" s="85">
        <f t="shared" si="6"/>
        <v>1.6852664973598868</v>
      </c>
      <c r="X9" s="85">
        <f t="shared" si="7"/>
        <v>0.49551611081280061</v>
      </c>
    </row>
    <row r="10" spans="1:24" x14ac:dyDescent="0.25">
      <c r="A10">
        <v>9</v>
      </c>
      <c r="B10" t="s">
        <v>23</v>
      </c>
      <c r="C10" t="s">
        <v>96</v>
      </c>
      <c r="D10" t="s">
        <v>701</v>
      </c>
      <c r="E10">
        <v>250</v>
      </c>
      <c r="F10" t="s">
        <v>534</v>
      </c>
      <c r="G10">
        <v>1357380000</v>
      </c>
      <c r="H10">
        <v>0.57188018061913981</v>
      </c>
      <c r="I10">
        <v>787632272</v>
      </c>
      <c r="J10" s="85">
        <v>28</v>
      </c>
      <c r="K10" s="99">
        <v>0</v>
      </c>
      <c r="L10" s="99">
        <v>0</v>
      </c>
      <c r="M10" s="99">
        <v>0</v>
      </c>
      <c r="N10" s="99">
        <v>0</v>
      </c>
      <c r="O10" s="99">
        <f t="shared" si="1"/>
        <v>0</v>
      </c>
      <c r="P10" s="99">
        <f t="shared" si="0"/>
        <v>0</v>
      </c>
      <c r="Q10" s="101">
        <f>IFERROR(VLOOKUP($C10,'GAR13 eq'!$C$4:$H$208,6,FALSE),0)*H10</f>
        <v>1344.6046806717213</v>
      </c>
      <c r="R10" s="101">
        <f>IFERROR(VLOOKUP($C10,'GAR13 wd'!$C$4:$H$208,6,FALSE),0)*H10</f>
        <v>5120.6151372637778</v>
      </c>
      <c r="S10" s="85">
        <f t="shared" si="2"/>
        <v>0.99058825138997275</v>
      </c>
      <c r="T10" s="85">
        <f t="shared" si="3"/>
        <v>3.7724256562375884</v>
      </c>
      <c r="U10" s="85">
        <f t="shared" si="4"/>
        <v>1.7071477750110793</v>
      </c>
      <c r="V10" s="85">
        <f t="shared" si="5"/>
        <v>6.5012764449852023</v>
      </c>
      <c r="W10" s="85">
        <f t="shared" si="6"/>
        <v>3.4142955500221586</v>
      </c>
      <c r="X10" s="85">
        <f t="shared" si="7"/>
        <v>13.002552889970405</v>
      </c>
    </row>
    <row r="11" spans="1:24" x14ac:dyDescent="0.25">
      <c r="A11">
        <v>40</v>
      </c>
      <c r="B11" t="s">
        <v>23</v>
      </c>
      <c r="C11" t="s">
        <v>25</v>
      </c>
      <c r="D11" t="s">
        <v>702</v>
      </c>
      <c r="E11">
        <v>250</v>
      </c>
      <c r="F11" t="s">
        <v>668</v>
      </c>
      <c r="G11">
        <v>561231</v>
      </c>
      <c r="H11">
        <v>0.94445231669932761</v>
      </c>
      <c r="I11">
        <v>217269</v>
      </c>
      <c r="J11" s="85">
        <v>0</v>
      </c>
      <c r="K11" s="99">
        <v>0</v>
      </c>
      <c r="L11" s="99">
        <v>0</v>
      </c>
      <c r="M11" s="99">
        <v>0</v>
      </c>
      <c r="N11" s="99">
        <v>0</v>
      </c>
      <c r="O11" s="99">
        <f t="shared" si="1"/>
        <v>0</v>
      </c>
      <c r="P11" s="99">
        <f t="shared" si="0"/>
        <v>0</v>
      </c>
      <c r="Q11" s="101">
        <f>IFERROR(VLOOKUP($C11,'GAR13 eq'!$C$4:$H$208,6,FALSE),0)*H11</f>
        <v>11.711208727071662</v>
      </c>
      <c r="R11" s="101">
        <f>IFERROR(VLOOKUP($C11,'GAR13 wd'!$C$4:$H$208,6,FALSE),0)*H11</f>
        <v>0.18889046333986553</v>
      </c>
      <c r="S11" s="85">
        <f t="shared" si="2"/>
        <v>20.867002583734084</v>
      </c>
      <c r="T11" s="85">
        <f t="shared" si="3"/>
        <v>0.3365645578021626</v>
      </c>
      <c r="U11" s="85">
        <f t="shared" si="4"/>
        <v>53.901885345224876</v>
      </c>
      <c r="V11" s="85">
        <f t="shared" si="5"/>
        <v>0.869385247503627</v>
      </c>
      <c r="W11" s="85">
        <f t="shared" si="6"/>
        <v>107.80377069044975</v>
      </c>
      <c r="X11" s="85">
        <f t="shared" si="7"/>
        <v>1.738770495007254</v>
      </c>
    </row>
    <row r="12" spans="1:24" x14ac:dyDescent="0.25">
      <c r="A12">
        <v>50</v>
      </c>
      <c r="B12" t="s">
        <v>23</v>
      </c>
      <c r="C12" t="s">
        <v>46</v>
      </c>
      <c r="D12" t="s">
        <v>703</v>
      </c>
      <c r="E12">
        <v>250</v>
      </c>
      <c r="F12" t="s">
        <v>671</v>
      </c>
      <c r="G12">
        <v>252763</v>
      </c>
      <c r="H12">
        <v>1.1041499025605175</v>
      </c>
      <c r="I12">
        <v>109790</v>
      </c>
      <c r="J12" s="85">
        <v>0</v>
      </c>
      <c r="K12" s="99">
        <v>0</v>
      </c>
      <c r="L12" s="99">
        <v>0</v>
      </c>
      <c r="M12" s="99">
        <v>0</v>
      </c>
      <c r="N12" s="99">
        <v>0</v>
      </c>
      <c r="O12" s="99">
        <f t="shared" si="1"/>
        <v>0</v>
      </c>
      <c r="P12" s="99">
        <f t="shared" si="0"/>
        <v>0</v>
      </c>
      <c r="Q12" s="101">
        <f>IFERROR(VLOOKUP($C12,'GAR13 eq'!$C$4:$H$208,6,FALSE),0)*H12</f>
        <v>11.151914015861227</v>
      </c>
      <c r="R12" s="101">
        <f>IFERROR(VLOOKUP($C12,'GAR13 wd'!$C$4:$H$208,6,FALSE),0)*H12</f>
        <v>0.22082998051210351</v>
      </c>
      <c r="S12" s="85">
        <f t="shared" si="2"/>
        <v>44.120041366264942</v>
      </c>
      <c r="T12" s="85">
        <f t="shared" si="3"/>
        <v>0.87366418547059299</v>
      </c>
      <c r="U12" s="85">
        <f t="shared" si="4"/>
        <v>101.57495232590605</v>
      </c>
      <c r="V12" s="85">
        <f t="shared" si="5"/>
        <v>2.0113851945723975</v>
      </c>
      <c r="W12" s="85">
        <f t="shared" si="6"/>
        <v>203.14990465181211</v>
      </c>
      <c r="X12" s="85">
        <f t="shared" si="7"/>
        <v>4.022770389144795</v>
      </c>
    </row>
    <row r="13" spans="1:24" x14ac:dyDescent="0.25">
      <c r="A13">
        <v>35</v>
      </c>
      <c r="B13" t="s">
        <v>23</v>
      </c>
      <c r="C13" t="s">
        <v>76</v>
      </c>
      <c r="D13" t="s">
        <v>704</v>
      </c>
      <c r="E13">
        <v>250</v>
      </c>
      <c r="F13" t="s">
        <v>560</v>
      </c>
      <c r="G13">
        <v>182142594</v>
      </c>
      <c r="H13">
        <v>0.27647369293467294</v>
      </c>
      <c r="I13">
        <v>63777830</v>
      </c>
      <c r="J13" s="85">
        <v>31.2</v>
      </c>
      <c r="K13" s="99">
        <v>0</v>
      </c>
      <c r="L13" s="99">
        <v>0</v>
      </c>
      <c r="M13" s="99">
        <v>0</v>
      </c>
      <c r="N13" s="99">
        <v>0</v>
      </c>
      <c r="O13" s="99">
        <f t="shared" si="1"/>
        <v>0</v>
      </c>
      <c r="P13" s="99">
        <f t="shared" si="0"/>
        <v>0</v>
      </c>
      <c r="Q13" s="101">
        <f>IFERROR(VLOOKUP($C13,'GAR13 eq'!$C$4:$H$208,6,FALSE),0)*H13</f>
        <v>113.10538777957471</v>
      </c>
      <c r="R13" s="101">
        <f>IFERROR(VLOOKUP($C13,'GAR13 wd'!$C$4:$H$208,6,FALSE),0)*H13</f>
        <v>6.6353686304321506</v>
      </c>
      <c r="S13" s="85">
        <f t="shared" si="2"/>
        <v>0.62097165355828143</v>
      </c>
      <c r="T13" s="85">
        <f t="shared" si="3"/>
        <v>3.6429527463697757E-2</v>
      </c>
      <c r="U13" s="85">
        <f t="shared" si="4"/>
        <v>1.7734279730052702</v>
      </c>
      <c r="V13" s="85">
        <f t="shared" si="5"/>
        <v>0.10403879577640303</v>
      </c>
      <c r="W13" s="85">
        <f t="shared" si="6"/>
        <v>3.5468559460105404</v>
      </c>
      <c r="X13" s="85">
        <f t="shared" si="7"/>
        <v>0.20807759155280606</v>
      </c>
    </row>
    <row r="14" spans="1:24" x14ac:dyDescent="0.25">
      <c r="A14">
        <v>51</v>
      </c>
      <c r="B14" t="s">
        <v>23</v>
      </c>
      <c r="C14" t="s">
        <v>104</v>
      </c>
      <c r="D14" t="s">
        <v>705</v>
      </c>
      <c r="E14">
        <v>250</v>
      </c>
      <c r="F14" t="s">
        <v>573</v>
      </c>
      <c r="G14">
        <v>89708900</v>
      </c>
      <c r="H14">
        <v>0.36094234268067171</v>
      </c>
      <c r="I14">
        <v>52857923</v>
      </c>
      <c r="J14" s="85">
        <v>36.700000000000003</v>
      </c>
      <c r="K14" s="99">
        <v>0</v>
      </c>
      <c r="L14" s="99">
        <v>0</v>
      </c>
      <c r="M14" s="99">
        <v>0</v>
      </c>
      <c r="N14" s="99">
        <v>0</v>
      </c>
      <c r="O14" s="99">
        <f t="shared" si="1"/>
        <v>0</v>
      </c>
      <c r="P14" s="99">
        <f t="shared" si="0"/>
        <v>0</v>
      </c>
      <c r="Q14" s="101">
        <f>IFERROR(VLOOKUP($C14,'GAR13 eq'!$C$4:$H$208,6,FALSE),0)*H14</f>
        <v>2.4905021644966348</v>
      </c>
      <c r="R14" s="101">
        <f>IFERROR(VLOOKUP($C14,'GAR13 wd'!$C$4:$H$208,6,FALSE),0)*H14</f>
        <v>8.157296944583182</v>
      </c>
      <c r="S14" s="85">
        <f t="shared" si="2"/>
        <v>2.7762041051630715E-2</v>
      </c>
      <c r="T14" s="85">
        <f t="shared" si="3"/>
        <v>9.0930743154616564E-2</v>
      </c>
      <c r="U14" s="85">
        <f t="shared" si="4"/>
        <v>4.7116913097335185E-2</v>
      </c>
      <c r="V14" s="85">
        <f t="shared" si="5"/>
        <v>0.15432496173909788</v>
      </c>
      <c r="W14" s="85">
        <f t="shared" si="6"/>
        <v>9.423382619467037E-2</v>
      </c>
      <c r="X14" s="85">
        <f t="shared" si="7"/>
        <v>0.30864992347819575</v>
      </c>
    </row>
    <row r="15" spans="1:24" x14ac:dyDescent="0.25">
      <c r="A15">
        <v>15</v>
      </c>
      <c r="B15" t="s">
        <v>23</v>
      </c>
      <c r="C15" t="s">
        <v>98</v>
      </c>
      <c r="D15" t="s">
        <v>706</v>
      </c>
      <c r="E15">
        <v>250</v>
      </c>
      <c r="F15" t="s">
        <v>537</v>
      </c>
      <c r="G15">
        <v>1252139596</v>
      </c>
      <c r="H15">
        <v>0.27704090196268744</v>
      </c>
      <c r="I15">
        <v>484343281</v>
      </c>
      <c r="J15" s="85">
        <v>48.200000762939453</v>
      </c>
      <c r="K15" s="99">
        <v>12.14</v>
      </c>
      <c r="L15" s="99">
        <v>15.69</v>
      </c>
      <c r="M15" s="99">
        <v>20.82</v>
      </c>
      <c r="N15" s="99">
        <v>42.81</v>
      </c>
      <c r="O15" s="99">
        <f t="shared" si="1"/>
        <v>48.65</v>
      </c>
      <c r="P15" s="99">
        <f t="shared" si="0"/>
        <v>609165913.454</v>
      </c>
      <c r="Q15" s="101">
        <f>IFERROR(VLOOKUP($C15,'GAR13 eq'!$C$4:$H$208,6,FALSE),0)*H15</f>
        <v>145.05861626766315</v>
      </c>
      <c r="R15" s="101">
        <f>IFERROR(VLOOKUP($C15,'GAR13 wd'!$C$4:$H$208,6,FALSE),0)*H15</f>
        <v>63.69170336122184</v>
      </c>
      <c r="S15" s="85">
        <f t="shared" si="2"/>
        <v>0.11584859765720815</v>
      </c>
      <c r="T15" s="85">
        <f t="shared" si="3"/>
        <v>5.0866296030160713E-2</v>
      </c>
      <c r="U15" s="85">
        <f t="shared" si="4"/>
        <v>0.29949546521666964</v>
      </c>
      <c r="V15" s="85">
        <f t="shared" si="5"/>
        <v>0.13150116014765537</v>
      </c>
      <c r="W15" s="85">
        <f t="shared" si="6"/>
        <v>0.59899093043333929</v>
      </c>
      <c r="X15" s="85">
        <f t="shared" si="7"/>
        <v>0.26300232029531073</v>
      </c>
    </row>
    <row r="16" spans="1:24" x14ac:dyDescent="0.25">
      <c r="A16">
        <v>41</v>
      </c>
      <c r="B16" t="s">
        <v>23</v>
      </c>
      <c r="C16" t="s">
        <v>108</v>
      </c>
      <c r="D16" t="s">
        <v>707</v>
      </c>
      <c r="E16">
        <v>250</v>
      </c>
      <c r="F16" t="s">
        <v>565</v>
      </c>
      <c r="G16">
        <v>20483000</v>
      </c>
      <c r="H16">
        <v>0.33689190310043138</v>
      </c>
      <c r="I16">
        <v>8368337</v>
      </c>
      <c r="J16" s="85">
        <v>31.6</v>
      </c>
      <c r="K16" s="99">
        <v>11.39</v>
      </c>
      <c r="L16" s="99">
        <v>15.33</v>
      </c>
      <c r="M16" s="99">
        <v>20.97</v>
      </c>
      <c r="N16" s="99">
        <v>44.59</v>
      </c>
      <c r="O16" s="99">
        <f t="shared" si="1"/>
        <v>47.69</v>
      </c>
      <c r="P16" s="99">
        <f t="shared" si="0"/>
        <v>9768342.6999999993</v>
      </c>
      <c r="Q16" s="101">
        <f>IFERROR(VLOOKUP($C16,'GAR13 eq'!$C$4:$H$208,6,FALSE),0)*H16</f>
        <v>6.7378380620086276E-2</v>
      </c>
      <c r="R16" s="101">
        <f>IFERROR(VLOOKUP($C16,'GAR13 wd'!$C$4:$H$208,6,FALSE),0)*H16</f>
        <v>1.5833919445720275</v>
      </c>
      <c r="S16" s="85">
        <f t="shared" si="2"/>
        <v>3.2894781340666052E-3</v>
      </c>
      <c r="T16" s="85">
        <f t="shared" si="3"/>
        <v>7.7302736150565224E-2</v>
      </c>
      <c r="U16" s="85">
        <f t="shared" si="4"/>
        <v>8.0515854727272896E-3</v>
      </c>
      <c r="V16" s="85">
        <f t="shared" si="5"/>
        <v>0.18921225860909133</v>
      </c>
      <c r="W16" s="85">
        <f t="shared" si="6"/>
        <v>1.6103170945454579E-2</v>
      </c>
      <c r="X16" s="85">
        <f t="shared" si="7"/>
        <v>0.37842451721818265</v>
      </c>
    </row>
    <row r="17" spans="1:24" x14ac:dyDescent="0.25">
      <c r="A17">
        <v>16</v>
      </c>
      <c r="B17" t="s">
        <v>23</v>
      </c>
      <c r="C17" t="s">
        <v>84</v>
      </c>
      <c r="D17" t="s">
        <v>708</v>
      </c>
      <c r="E17">
        <v>250</v>
      </c>
      <c r="F17" t="s">
        <v>538</v>
      </c>
      <c r="G17">
        <v>249865631</v>
      </c>
      <c r="H17">
        <v>0.36356598636662674</v>
      </c>
      <c r="I17">
        <v>118378606</v>
      </c>
      <c r="J17" s="85">
        <v>40.4</v>
      </c>
      <c r="K17" s="99">
        <v>11.33</v>
      </c>
      <c r="L17" s="99">
        <v>15.57</v>
      </c>
      <c r="M17" s="99">
        <v>21.82</v>
      </c>
      <c r="N17" s="99">
        <v>43.65</v>
      </c>
      <c r="O17" s="99">
        <f t="shared" si="1"/>
        <v>48.72</v>
      </c>
      <c r="P17" s="99">
        <f t="shared" si="0"/>
        <v>121734535.4232</v>
      </c>
      <c r="Q17" s="101">
        <f>IFERROR(VLOOKUP($C17,'GAR13 eq'!$C$4:$H$208,6,FALSE),0)*H17</f>
        <v>365.34745969982322</v>
      </c>
      <c r="R17" s="101">
        <f>IFERROR(VLOOKUP($C17,'GAR13 wd'!$C$4:$H$208,6,FALSE),0)*H17</f>
        <v>14.869848842395033</v>
      </c>
      <c r="S17" s="85">
        <f t="shared" si="2"/>
        <v>1.462175723158273</v>
      </c>
      <c r="T17" s="85">
        <f t="shared" si="3"/>
        <v>5.9511381308760443E-2</v>
      </c>
      <c r="U17" s="85">
        <f t="shared" si="4"/>
        <v>3.0862625608196739</v>
      </c>
      <c r="V17" s="85">
        <f t="shared" si="5"/>
        <v>0.12561263681712076</v>
      </c>
      <c r="W17" s="85">
        <f t="shared" si="6"/>
        <v>6.1725251216393477</v>
      </c>
      <c r="X17" s="85">
        <f t="shared" si="7"/>
        <v>0.25122527363424152</v>
      </c>
    </row>
    <row r="18" spans="1:24" x14ac:dyDescent="0.25">
      <c r="A18">
        <v>26</v>
      </c>
      <c r="B18" t="s">
        <v>23</v>
      </c>
      <c r="C18" t="s">
        <v>100</v>
      </c>
      <c r="D18" t="s">
        <v>709</v>
      </c>
      <c r="E18">
        <v>250</v>
      </c>
      <c r="F18" t="s">
        <v>550</v>
      </c>
      <c r="G18">
        <v>6769727</v>
      </c>
      <c r="H18">
        <v>0.3420061927265769</v>
      </c>
      <c r="I18">
        <v>3320949</v>
      </c>
      <c r="J18" s="85">
        <v>29.9</v>
      </c>
      <c r="K18" s="99">
        <v>0</v>
      </c>
      <c r="L18" s="99">
        <v>0</v>
      </c>
      <c r="M18" s="99">
        <v>0</v>
      </c>
      <c r="N18" s="99">
        <v>0</v>
      </c>
      <c r="O18" s="99">
        <f t="shared" si="1"/>
        <v>0</v>
      </c>
      <c r="P18" s="99">
        <f t="shared" si="0"/>
        <v>0</v>
      </c>
      <c r="Q18" s="101">
        <f>IFERROR(VLOOKUP($C18,'GAR13 eq'!$C$4:$H$208,6,FALSE),0)*H18</f>
        <v>0.27360495418126152</v>
      </c>
      <c r="R18" s="101">
        <f>IFERROR(VLOOKUP($C18,'GAR13 wd'!$C$4:$H$208,6,FALSE),0)*H18</f>
        <v>0.20520371563594614</v>
      </c>
      <c r="S18" s="85">
        <f t="shared" si="2"/>
        <v>4.041595092110236E-2</v>
      </c>
      <c r="T18" s="85">
        <f t="shared" si="3"/>
        <v>3.0311963190826768E-2</v>
      </c>
      <c r="U18" s="85">
        <f t="shared" si="4"/>
        <v>8.2387580833448978E-2</v>
      </c>
      <c r="V18" s="85">
        <f t="shared" si="5"/>
        <v>6.1790685625086723E-2</v>
      </c>
      <c r="W18" s="85">
        <f t="shared" si="6"/>
        <v>0.16477516166689796</v>
      </c>
      <c r="X18" s="85">
        <f t="shared" si="7"/>
        <v>0.12358137125017345</v>
      </c>
    </row>
    <row r="19" spans="1:24" x14ac:dyDescent="0.25">
      <c r="A19">
        <v>6</v>
      </c>
      <c r="B19" t="s">
        <v>23</v>
      </c>
      <c r="C19" t="s">
        <v>36</v>
      </c>
      <c r="D19" t="s">
        <v>710</v>
      </c>
      <c r="E19">
        <v>250</v>
      </c>
      <c r="F19" t="s">
        <v>532</v>
      </c>
      <c r="G19">
        <v>753947</v>
      </c>
      <c r="H19">
        <v>0.32576761554456313</v>
      </c>
      <c r="I19">
        <v>382768</v>
      </c>
      <c r="J19" s="85">
        <v>0</v>
      </c>
      <c r="K19" s="99">
        <v>0</v>
      </c>
      <c r="L19" s="99">
        <v>0</v>
      </c>
      <c r="M19" s="99">
        <v>0</v>
      </c>
      <c r="N19" s="99">
        <v>0</v>
      </c>
      <c r="O19" s="99">
        <f t="shared" si="1"/>
        <v>0</v>
      </c>
      <c r="P19" s="99">
        <f t="shared" si="0"/>
        <v>0</v>
      </c>
      <c r="Q19" s="101">
        <f>IFERROR(VLOOKUP($C19,'GAR13 eq'!$C$4:$H$208,6,FALSE),0)*H19</f>
        <v>1.4659542699505341</v>
      </c>
      <c r="R19" s="101">
        <f>IFERROR(VLOOKUP($C19,'GAR13 wd'!$C$4:$H$208,6,FALSE),0)*H19</f>
        <v>0</v>
      </c>
      <c r="S19" s="85">
        <f t="shared" si="2"/>
        <v>1.9443731057362577</v>
      </c>
      <c r="T19" s="85">
        <f t="shared" si="3"/>
        <v>0</v>
      </c>
      <c r="U19" s="85">
        <f t="shared" si="4"/>
        <v>3.8298767659536175</v>
      </c>
      <c r="V19" s="85">
        <f t="shared" si="5"/>
        <v>0</v>
      </c>
      <c r="W19" s="85">
        <f t="shared" si="6"/>
        <v>7.659753531907235</v>
      </c>
      <c r="X19" s="85">
        <f t="shared" si="7"/>
        <v>0</v>
      </c>
    </row>
    <row r="20" spans="1:24" x14ac:dyDescent="0.25">
      <c r="A20">
        <v>8</v>
      </c>
      <c r="B20" t="s">
        <v>23</v>
      </c>
      <c r="C20" t="s">
        <v>106</v>
      </c>
      <c r="D20" t="s">
        <v>711</v>
      </c>
      <c r="E20">
        <v>250</v>
      </c>
      <c r="F20" t="s">
        <v>533</v>
      </c>
      <c r="G20">
        <v>15135169</v>
      </c>
      <c r="H20">
        <v>0.33123480277833262</v>
      </c>
      <c r="I20">
        <v>8433164</v>
      </c>
      <c r="J20" s="85">
        <v>46</v>
      </c>
      <c r="K20" s="99">
        <v>0</v>
      </c>
      <c r="L20" s="99">
        <v>0</v>
      </c>
      <c r="M20" s="99">
        <v>0</v>
      </c>
      <c r="N20" s="99">
        <v>0</v>
      </c>
      <c r="O20" s="99">
        <f t="shared" si="1"/>
        <v>0</v>
      </c>
      <c r="P20" s="99">
        <f t="shared" si="0"/>
        <v>0</v>
      </c>
      <c r="Q20" s="101">
        <f>IFERROR(VLOOKUP($C20,'GAR13 eq'!$C$4:$H$208,6,FALSE),0)*H20</f>
        <v>3.312348027783326E-2</v>
      </c>
      <c r="R20" s="101">
        <f>IFERROR(VLOOKUP($C20,'GAR13 wd'!$C$4:$H$208,6,FALSE),0)*H20</f>
        <v>0.13249392111133304</v>
      </c>
      <c r="S20" s="85">
        <f t="shared" si="2"/>
        <v>2.1885107644211478E-3</v>
      </c>
      <c r="T20" s="85">
        <f t="shared" si="3"/>
        <v>8.754043057684591E-3</v>
      </c>
      <c r="U20" s="85">
        <f t="shared" si="4"/>
        <v>3.9277642742194105E-3</v>
      </c>
      <c r="V20" s="85">
        <f t="shared" si="5"/>
        <v>1.5711057096877642E-2</v>
      </c>
      <c r="W20" s="85">
        <f t="shared" si="6"/>
        <v>7.8555285484388209E-3</v>
      </c>
      <c r="X20" s="85">
        <f t="shared" si="7"/>
        <v>3.1422114193755284E-2</v>
      </c>
    </row>
    <row r="21" spans="1:24" x14ac:dyDescent="0.25">
      <c r="A21">
        <v>29</v>
      </c>
      <c r="B21" t="s">
        <v>23</v>
      </c>
      <c r="C21" t="s">
        <v>90</v>
      </c>
      <c r="D21" t="s">
        <v>712</v>
      </c>
      <c r="E21">
        <v>250</v>
      </c>
      <c r="F21" t="s">
        <v>554</v>
      </c>
      <c r="G21">
        <v>29716965</v>
      </c>
      <c r="H21">
        <v>0.4512780944570472</v>
      </c>
      <c r="I21">
        <v>12717901</v>
      </c>
      <c r="J21" s="85">
        <v>44.2</v>
      </c>
      <c r="K21" s="99">
        <v>0</v>
      </c>
      <c r="L21" s="99">
        <v>0</v>
      </c>
      <c r="M21" s="99">
        <v>0</v>
      </c>
      <c r="N21" s="99">
        <v>0</v>
      </c>
      <c r="O21" s="99">
        <f t="shared" si="1"/>
        <v>0</v>
      </c>
      <c r="P21" s="99">
        <f t="shared" si="0"/>
        <v>0</v>
      </c>
      <c r="Q21" s="101">
        <f>IFERROR(VLOOKUP($C21,'GAR13 eq'!$C$4:$H$208,6,FALSE),0)*H21</f>
        <v>73.152179111487342</v>
      </c>
      <c r="R21" s="101">
        <f>IFERROR(VLOOKUP($C21,'GAR13 wd'!$C$4:$H$208,6,FALSE),0)*H21</f>
        <v>2.8881798045251021</v>
      </c>
      <c r="S21" s="85">
        <f t="shared" si="2"/>
        <v>2.4616302207001066</v>
      </c>
      <c r="T21" s="85">
        <f t="shared" si="3"/>
        <v>9.7189595388529823E-2</v>
      </c>
      <c r="U21" s="85">
        <f t="shared" si="4"/>
        <v>5.7519066323513091</v>
      </c>
      <c r="V21" s="85">
        <f t="shared" si="5"/>
        <v>0.22709563508358038</v>
      </c>
      <c r="W21" s="85">
        <f t="shared" si="6"/>
        <v>11.503813264702618</v>
      </c>
      <c r="X21" s="85">
        <f t="shared" si="7"/>
        <v>0.45419127016716077</v>
      </c>
    </row>
    <row r="22" spans="1:24" x14ac:dyDescent="0.25">
      <c r="A22">
        <v>36</v>
      </c>
      <c r="B22" t="s">
        <v>23</v>
      </c>
      <c r="C22" t="s">
        <v>74</v>
      </c>
      <c r="D22" t="s">
        <v>713</v>
      </c>
      <c r="E22">
        <v>250</v>
      </c>
      <c r="F22" t="s">
        <v>667</v>
      </c>
      <c r="G22">
        <v>7321262</v>
      </c>
      <c r="H22">
        <v>0.82268442542183118</v>
      </c>
      <c r="I22">
        <v>3193448</v>
      </c>
      <c r="J22" s="85">
        <v>50.4</v>
      </c>
      <c r="K22" s="99">
        <v>0</v>
      </c>
      <c r="L22" s="99">
        <v>0</v>
      </c>
      <c r="M22" s="99">
        <v>0</v>
      </c>
      <c r="N22" s="99">
        <v>0</v>
      </c>
      <c r="O22" s="99">
        <f t="shared" si="1"/>
        <v>0</v>
      </c>
      <c r="P22" s="99">
        <f t="shared" si="0"/>
        <v>0</v>
      </c>
      <c r="Q22" s="101">
        <f>IFERROR(VLOOKUP($C22,'GAR13 eq'!$C$4:$H$208,6,FALSE),0)*H22</f>
        <v>70.668592143735296</v>
      </c>
      <c r="R22" s="101">
        <f>IFERROR(VLOOKUP($C22,'GAR13 wd'!$C$4:$H$208,6,FALSE),0)*H22</f>
        <v>0.24680532762654933</v>
      </c>
      <c r="S22" s="85">
        <f t="shared" si="2"/>
        <v>9.6525151188053773</v>
      </c>
      <c r="T22" s="85">
        <f t="shared" si="3"/>
        <v>3.371076292947163E-2</v>
      </c>
      <c r="U22" s="85">
        <f t="shared" si="4"/>
        <v>22.129244673386037</v>
      </c>
      <c r="V22" s="85">
        <f t="shared" si="5"/>
        <v>7.7284905727774286E-2</v>
      </c>
      <c r="W22" s="85">
        <f t="shared" si="6"/>
        <v>44.258489346772073</v>
      </c>
      <c r="X22" s="85">
        <f t="shared" si="7"/>
        <v>0.15456981145554857</v>
      </c>
    </row>
    <row r="23" spans="1:24" x14ac:dyDescent="0.25">
      <c r="A23">
        <v>45</v>
      </c>
      <c r="B23" t="s">
        <v>23</v>
      </c>
      <c r="C23" t="s">
        <v>94</v>
      </c>
      <c r="D23" t="s">
        <v>714</v>
      </c>
      <c r="E23">
        <v>250</v>
      </c>
      <c r="F23" t="s">
        <v>569</v>
      </c>
      <c r="G23">
        <v>67010502</v>
      </c>
      <c r="H23">
        <v>0.40159642610765806</v>
      </c>
      <c r="I23">
        <v>39423475</v>
      </c>
      <c r="J23" s="85">
        <v>42</v>
      </c>
      <c r="K23" s="99">
        <v>10.5</v>
      </c>
      <c r="L23" s="99">
        <v>14.62</v>
      </c>
      <c r="M23" s="99">
        <v>21.45</v>
      </c>
      <c r="N23" s="99">
        <v>46.67</v>
      </c>
      <c r="O23" s="99">
        <f t="shared" si="1"/>
        <v>46.569999999999993</v>
      </c>
      <c r="P23" s="99">
        <f t="shared" si="0"/>
        <v>31206790.781399995</v>
      </c>
      <c r="Q23" s="101">
        <f>IFERROR(VLOOKUP($C23,'GAR13 eq'!$C$4:$H$208,6,FALSE),0)*H23</f>
        <v>32.328512301666471</v>
      </c>
      <c r="R23" s="101">
        <f>IFERROR(VLOOKUP($C23,'GAR13 wd'!$C$4:$H$208,6,FALSE),0)*H23</f>
        <v>2.9316539105859039</v>
      </c>
      <c r="S23" s="85">
        <f t="shared" si="2"/>
        <v>0.48243948839043876</v>
      </c>
      <c r="T23" s="85">
        <f t="shared" si="3"/>
        <v>4.3749170996896937E-2</v>
      </c>
      <c r="U23" s="85">
        <f t="shared" si="4"/>
        <v>0.82003203171882921</v>
      </c>
      <c r="V23" s="85">
        <f t="shared" si="5"/>
        <v>7.4363153186924894E-2</v>
      </c>
      <c r="W23" s="85">
        <f t="shared" si="6"/>
        <v>1.6400640634376584</v>
      </c>
      <c r="X23" s="85">
        <f t="shared" si="7"/>
        <v>0.14872630637384979</v>
      </c>
    </row>
    <row r="24" spans="1:24" x14ac:dyDescent="0.25">
      <c r="A24">
        <v>28</v>
      </c>
      <c r="B24" t="s">
        <v>23</v>
      </c>
      <c r="C24" t="s">
        <v>112</v>
      </c>
      <c r="D24" t="s">
        <v>715</v>
      </c>
      <c r="E24">
        <v>250</v>
      </c>
      <c r="F24" t="s">
        <v>553</v>
      </c>
      <c r="G24">
        <v>566375</v>
      </c>
      <c r="H24">
        <v>0.64094569318622785</v>
      </c>
      <c r="I24">
        <v>348913</v>
      </c>
      <c r="J24" s="85">
        <v>0</v>
      </c>
      <c r="K24" s="99">
        <v>0</v>
      </c>
      <c r="L24" s="99">
        <v>0</v>
      </c>
      <c r="M24" s="99">
        <v>0</v>
      </c>
      <c r="N24" s="99">
        <v>0</v>
      </c>
      <c r="O24" s="99">
        <f t="shared" si="1"/>
        <v>0</v>
      </c>
      <c r="P24" s="99">
        <f t="shared" si="0"/>
        <v>0</v>
      </c>
      <c r="Q24" s="101">
        <f>IFERROR(VLOOKUP($C24,'GAR13 eq'!$C$4:$H$208,6,FALSE),0)*H24</f>
        <v>1.9228370795586835</v>
      </c>
      <c r="R24" s="101">
        <f>IFERROR(VLOOKUP($C24,'GAR13 wd'!$C$4:$H$208,6,FALSE),0)*H24</f>
        <v>43.456117998026244</v>
      </c>
      <c r="S24" s="85">
        <f t="shared" si="2"/>
        <v>3.3949893260802182</v>
      </c>
      <c r="T24" s="85">
        <f t="shared" si="3"/>
        <v>76.726758769412925</v>
      </c>
      <c r="U24" s="85">
        <f t="shared" si="4"/>
        <v>5.5109356187894507</v>
      </c>
      <c r="V24" s="85">
        <f t="shared" si="5"/>
        <v>124.54714498464158</v>
      </c>
      <c r="W24" s="85">
        <f t="shared" si="6"/>
        <v>11.021871237578901</v>
      </c>
      <c r="X24" s="85">
        <f t="shared" si="7"/>
        <v>249.09428996928315</v>
      </c>
    </row>
    <row r="25" spans="1:24" x14ac:dyDescent="0.25">
      <c r="A25">
        <v>48</v>
      </c>
      <c r="B25" t="s">
        <v>23</v>
      </c>
      <c r="C25" t="s">
        <v>110</v>
      </c>
      <c r="D25" t="s">
        <v>716</v>
      </c>
      <c r="E25">
        <v>250</v>
      </c>
      <c r="F25" t="s">
        <v>571</v>
      </c>
      <c r="G25">
        <v>9346129</v>
      </c>
      <c r="H25">
        <v>0</v>
      </c>
      <c r="I25">
        <v>6248007</v>
      </c>
      <c r="J25" s="85">
        <v>0</v>
      </c>
      <c r="K25" s="99">
        <v>0</v>
      </c>
      <c r="L25" s="99">
        <v>0</v>
      </c>
      <c r="M25" s="99">
        <v>0</v>
      </c>
      <c r="N25" s="99">
        <v>0</v>
      </c>
      <c r="O25" s="99">
        <f t="shared" si="1"/>
        <v>0</v>
      </c>
      <c r="P25" s="99">
        <f t="shared" si="0"/>
        <v>0</v>
      </c>
      <c r="Q25" s="101">
        <f>IFERROR(VLOOKUP($C25,'GAR13 eq'!$C$4:$H$208,6,FALSE),0)*H25</f>
        <v>0</v>
      </c>
      <c r="R25" s="101">
        <f>IFERROR(VLOOKUP($C25,'GAR13 wd'!$C$4:$H$208,6,FALSE),0)*H25</f>
        <v>0</v>
      </c>
      <c r="S25" s="85">
        <f t="shared" si="2"/>
        <v>0</v>
      </c>
      <c r="T25" s="85">
        <f t="shared" si="3"/>
        <v>0</v>
      </c>
      <c r="U25" s="85">
        <f t="shared" si="4"/>
        <v>0</v>
      </c>
      <c r="V25" s="85">
        <f t="shared" si="5"/>
        <v>0</v>
      </c>
      <c r="W25" s="85">
        <f t="shared" si="6"/>
        <v>0</v>
      </c>
      <c r="X25" s="85">
        <f t="shared" si="7"/>
        <v>0</v>
      </c>
    </row>
    <row r="26" spans="1:24" x14ac:dyDescent="0.25">
      <c r="A26">
        <v>7</v>
      </c>
      <c r="B26" t="s">
        <v>23</v>
      </c>
      <c r="C26" t="s">
        <v>126</v>
      </c>
      <c r="D26" t="s">
        <v>717</v>
      </c>
      <c r="E26">
        <v>250</v>
      </c>
      <c r="F26" t="s">
        <v>580</v>
      </c>
      <c r="G26">
        <v>417784</v>
      </c>
      <c r="H26">
        <v>0.53739964739444612</v>
      </c>
      <c r="I26">
        <v>196800</v>
      </c>
      <c r="J26" s="85">
        <v>0</v>
      </c>
      <c r="K26" s="99">
        <v>0</v>
      </c>
      <c r="L26" s="99">
        <v>0</v>
      </c>
      <c r="M26" s="99">
        <v>0</v>
      </c>
      <c r="N26" s="99">
        <v>0</v>
      </c>
      <c r="O26" s="99">
        <f t="shared" si="1"/>
        <v>0</v>
      </c>
      <c r="P26" s="99">
        <f t="shared" si="0"/>
        <v>0</v>
      </c>
      <c r="Q26" s="101">
        <f>IFERROR(VLOOKUP($C26,'GAR13 eq'!$C$4:$H$208,6,FALSE),0)*H26</f>
        <v>3.278137849106121</v>
      </c>
      <c r="R26" s="101">
        <f>IFERROR(VLOOKUP($C26,'GAR13 wd'!$C$4:$H$208,6,FALSE),0)*H26</f>
        <v>5.9651360860783518</v>
      </c>
      <c r="S26" s="85">
        <f t="shared" si="2"/>
        <v>7.8464896910990385</v>
      </c>
      <c r="T26" s="85">
        <f t="shared" si="3"/>
        <v>14.278038618229399</v>
      </c>
      <c r="U26" s="85">
        <f t="shared" si="4"/>
        <v>16.657204517815654</v>
      </c>
      <c r="V26" s="85">
        <f t="shared" si="5"/>
        <v>30.310650843894063</v>
      </c>
      <c r="W26" s="85">
        <f t="shared" si="6"/>
        <v>33.314409035631307</v>
      </c>
      <c r="X26" s="85">
        <f t="shared" si="7"/>
        <v>60.621301687788126</v>
      </c>
    </row>
    <row r="27" spans="1:24" x14ac:dyDescent="0.25">
      <c r="A27">
        <v>32</v>
      </c>
      <c r="B27" t="s">
        <v>23</v>
      </c>
      <c r="C27" t="s">
        <v>116</v>
      </c>
      <c r="D27" t="s">
        <v>718</v>
      </c>
      <c r="E27">
        <v>250</v>
      </c>
      <c r="F27" t="s">
        <v>558</v>
      </c>
      <c r="G27">
        <v>27797457</v>
      </c>
      <c r="H27">
        <v>0.30928129702154855</v>
      </c>
      <c r="I27">
        <v>14762011</v>
      </c>
      <c r="J27" s="85">
        <v>46.7</v>
      </c>
      <c r="K27" s="99">
        <v>12.16</v>
      </c>
      <c r="L27" s="99">
        <v>16.22</v>
      </c>
      <c r="M27" s="99">
        <v>21.89</v>
      </c>
      <c r="N27" s="99">
        <v>41.46</v>
      </c>
      <c r="O27" s="99">
        <f t="shared" si="1"/>
        <v>50.269999999999996</v>
      </c>
      <c r="P27" s="99">
        <f t="shared" si="0"/>
        <v>13973781.633899998</v>
      </c>
      <c r="Q27" s="101">
        <f>IFERROR(VLOOKUP($C27,'GAR13 eq'!$C$4:$H$208,6,FALSE),0)*H27</f>
        <v>9.6495764670723148</v>
      </c>
      <c r="R27" s="101">
        <f>IFERROR(VLOOKUP($C27,'GAR13 wd'!$C$4:$H$208,6,FALSE),0)*H27</f>
        <v>0.64949072374525196</v>
      </c>
      <c r="S27" s="85">
        <f t="shared" si="2"/>
        <v>0.34713882162214749</v>
      </c>
      <c r="T27" s="85">
        <f t="shared" si="3"/>
        <v>2.3365112993798391E-2</v>
      </c>
      <c r="U27" s="85">
        <f t="shared" si="4"/>
        <v>0.65367628211849427</v>
      </c>
      <c r="V27" s="85">
        <f t="shared" si="5"/>
        <v>4.3997442065667886E-2</v>
      </c>
      <c r="W27" s="85">
        <f t="shared" si="6"/>
        <v>1.3073525642369885</v>
      </c>
      <c r="X27" s="85">
        <f t="shared" si="7"/>
        <v>8.7994884131335771E-2</v>
      </c>
    </row>
    <row r="28" spans="1:24" x14ac:dyDescent="0.25">
      <c r="A28">
        <v>33</v>
      </c>
      <c r="B28" t="s">
        <v>23</v>
      </c>
      <c r="C28" t="s">
        <v>118</v>
      </c>
      <c r="D28" t="s">
        <v>719</v>
      </c>
      <c r="E28">
        <v>250</v>
      </c>
      <c r="F28" t="e">
        <v>#N/A</v>
      </c>
      <c r="G28">
        <v>262000</v>
      </c>
      <c r="H28">
        <v>0</v>
      </c>
      <c r="I28">
        <v>112737</v>
      </c>
      <c r="J28" s="85">
        <v>0</v>
      </c>
      <c r="K28" s="99">
        <v>0</v>
      </c>
      <c r="L28" s="99">
        <v>0</v>
      </c>
      <c r="M28" s="99">
        <v>0</v>
      </c>
      <c r="N28" s="99">
        <v>0</v>
      </c>
      <c r="O28" s="99">
        <f t="shared" si="1"/>
        <v>0</v>
      </c>
      <c r="P28" s="99">
        <f t="shared" si="0"/>
        <v>0</v>
      </c>
      <c r="Q28" s="101">
        <f>IFERROR(VLOOKUP($C28,'GAR13 eq'!$C$4:$H$208,6,FALSE),0)*H28</f>
        <v>0</v>
      </c>
      <c r="R28" s="101">
        <f>IFERROR(VLOOKUP($C28,'GAR13 wd'!$C$4:$H$208,6,FALSE),0)*H28</f>
        <v>0</v>
      </c>
      <c r="S28" s="85">
        <f t="shared" si="2"/>
        <v>0</v>
      </c>
      <c r="T28" s="85">
        <f t="shared" si="3"/>
        <v>0</v>
      </c>
      <c r="U28" s="85">
        <f t="shared" si="4"/>
        <v>0</v>
      </c>
      <c r="V28" s="85">
        <f t="shared" si="5"/>
        <v>0</v>
      </c>
      <c r="W28" s="85">
        <f t="shared" si="6"/>
        <v>0</v>
      </c>
      <c r="X28" s="85">
        <f t="shared" si="7"/>
        <v>0</v>
      </c>
    </row>
    <row r="29" spans="1:24" x14ac:dyDescent="0.25">
      <c r="A29">
        <v>34</v>
      </c>
      <c r="B29" t="s">
        <v>23</v>
      </c>
      <c r="C29" t="s">
        <v>128</v>
      </c>
      <c r="D29" t="s">
        <v>720</v>
      </c>
      <c r="E29">
        <v>250</v>
      </c>
      <c r="F29" t="s">
        <v>559</v>
      </c>
      <c r="G29">
        <v>3632444</v>
      </c>
      <c r="H29">
        <v>0.50351520324302768</v>
      </c>
      <c r="I29">
        <v>1595244</v>
      </c>
      <c r="J29" s="85">
        <v>0</v>
      </c>
      <c r="K29" s="99">
        <v>0</v>
      </c>
      <c r="L29" s="99">
        <v>0</v>
      </c>
      <c r="M29" s="99">
        <v>0</v>
      </c>
      <c r="N29" s="99">
        <v>0</v>
      </c>
      <c r="O29" s="99">
        <f t="shared" si="1"/>
        <v>0</v>
      </c>
      <c r="P29" s="99">
        <f t="shared" si="0"/>
        <v>0</v>
      </c>
      <c r="Q29" s="101">
        <f>IFERROR(VLOOKUP($C29,'GAR13 eq'!$C$4:$H$208,6,FALSE),0)*H29</f>
        <v>11.379443593292427</v>
      </c>
      <c r="R29" s="101">
        <f>IFERROR(VLOOKUP($C29,'GAR13 wd'!$C$4:$H$208,6,FALSE),0)*H29</f>
        <v>1.2084364877832663</v>
      </c>
      <c r="S29" s="85">
        <f t="shared" si="2"/>
        <v>3.1327237510867136</v>
      </c>
      <c r="T29" s="85">
        <f t="shared" si="3"/>
        <v>0.33267862843398721</v>
      </c>
      <c r="U29" s="85">
        <f t="shared" si="4"/>
        <v>7.133356146954589</v>
      </c>
      <c r="V29" s="85">
        <f t="shared" si="5"/>
        <v>0.75752454657924817</v>
      </c>
      <c r="W29" s="85">
        <f t="shared" si="6"/>
        <v>14.266712293909178</v>
      </c>
      <c r="X29" s="85">
        <f t="shared" si="7"/>
        <v>1.5150490931584963</v>
      </c>
    </row>
    <row r="30" spans="1:24" x14ac:dyDescent="0.25">
      <c r="A30">
        <v>1</v>
      </c>
      <c r="B30" t="s">
        <v>23</v>
      </c>
      <c r="C30" t="s">
        <v>65</v>
      </c>
      <c r="D30" t="str">
        <f>C30&amp;$C$3</f>
        <v>AFG</v>
      </c>
      <c r="E30">
        <v>250</v>
      </c>
      <c r="F30" t="s">
        <v>526</v>
      </c>
      <c r="G30">
        <v>30551674</v>
      </c>
      <c r="H30">
        <v>0.34094458994392673</v>
      </c>
      <c r="I30">
        <v>7512205</v>
      </c>
      <c r="J30" s="85">
        <v>0</v>
      </c>
      <c r="K30" s="99">
        <v>0</v>
      </c>
      <c r="L30" s="99">
        <v>0</v>
      </c>
      <c r="M30" s="99">
        <v>0</v>
      </c>
      <c r="N30" s="99">
        <v>0</v>
      </c>
      <c r="O30" s="99">
        <f t="shared" si="1"/>
        <v>0</v>
      </c>
      <c r="P30" s="99">
        <f t="shared" si="0"/>
        <v>0</v>
      </c>
      <c r="Q30" s="101">
        <f>IFERROR(VLOOKUP($C30,'GAR13 eq'!$C$4:$H$208,6,FALSE),0)*H30</f>
        <v>13.433216843790714</v>
      </c>
      <c r="R30" s="101">
        <f>IFERROR(VLOOKUP($C30,'GAR13 wd'!$C$4:$H$208,6,FALSE),0)*H30</f>
        <v>0</v>
      </c>
      <c r="S30" s="85">
        <f t="shared" si="2"/>
        <v>0.43968840606870557</v>
      </c>
      <c r="T30" s="85">
        <f t="shared" si="3"/>
        <v>0</v>
      </c>
      <c r="U30" s="85">
        <f t="shared" si="4"/>
        <v>1.7881856051306793</v>
      </c>
      <c r="V30" s="85">
        <f t="shared" si="5"/>
        <v>0</v>
      </c>
      <c r="W30" s="85">
        <f t="shared" si="6"/>
        <v>3.5763712102613585</v>
      </c>
      <c r="X30" s="85">
        <f t="shared" si="7"/>
        <v>0</v>
      </c>
    </row>
    <row r="31" spans="1:24" x14ac:dyDescent="0.25">
      <c r="A31">
        <v>2</v>
      </c>
      <c r="B31" t="s">
        <v>23</v>
      </c>
      <c r="C31" t="s">
        <v>55</v>
      </c>
      <c r="D31" t="s">
        <v>721</v>
      </c>
      <c r="E31">
        <v>250</v>
      </c>
      <c r="F31" t="s">
        <v>527</v>
      </c>
      <c r="G31">
        <v>2976566</v>
      </c>
      <c r="H31">
        <v>0.45080953102813726</v>
      </c>
      <c r="I31">
        <v>1480504</v>
      </c>
      <c r="J31" s="85">
        <v>28</v>
      </c>
      <c r="K31" s="99">
        <v>12.79</v>
      </c>
      <c r="L31" s="99">
        <v>16.510000000000002</v>
      </c>
      <c r="M31" s="99">
        <v>21.41</v>
      </c>
      <c r="N31" s="99">
        <v>40.47</v>
      </c>
      <c r="O31" s="99">
        <f t="shared" si="1"/>
        <v>50.71</v>
      </c>
      <c r="P31" s="99">
        <f t="shared" si="0"/>
        <v>1509416.6186000002</v>
      </c>
      <c r="Q31" s="101">
        <f>IFERROR(VLOOKUP($C31,'GAR13 eq'!$C$4:$H$208,6,FALSE),0)*H31</f>
        <v>12.577585915685029</v>
      </c>
      <c r="R31" s="101">
        <f>IFERROR(VLOOKUP($C31,'GAR13 wd'!$C$4:$H$208,6,FALSE),0)*H31</f>
        <v>0</v>
      </c>
      <c r="S31" s="85">
        <f t="shared" si="2"/>
        <v>4.2255357064768697</v>
      </c>
      <c r="T31" s="85">
        <f t="shared" si="3"/>
        <v>0</v>
      </c>
      <c r="U31" s="85">
        <f t="shared" si="4"/>
        <v>8.4954758080255299</v>
      </c>
      <c r="V31" s="85">
        <f t="shared" si="5"/>
        <v>0</v>
      </c>
      <c r="W31" s="85">
        <f t="shared" si="6"/>
        <v>16.99095161605106</v>
      </c>
      <c r="X31" s="85">
        <f t="shared" si="7"/>
        <v>0</v>
      </c>
    </row>
    <row r="32" spans="1:24" x14ac:dyDescent="0.25">
      <c r="A32">
        <v>3</v>
      </c>
      <c r="B32" t="s">
        <v>23</v>
      </c>
      <c r="C32" t="s">
        <v>53</v>
      </c>
      <c r="D32" t="s">
        <v>722</v>
      </c>
      <c r="E32">
        <v>250</v>
      </c>
      <c r="F32" t="s">
        <v>529</v>
      </c>
      <c r="G32">
        <v>9416598</v>
      </c>
      <c r="H32">
        <v>0.45578264043262329</v>
      </c>
      <c r="I32">
        <v>4741442</v>
      </c>
      <c r="J32" s="85">
        <v>31.700000762939453</v>
      </c>
      <c r="K32" s="99">
        <v>0</v>
      </c>
      <c r="L32" s="99">
        <v>0</v>
      </c>
      <c r="M32" s="99">
        <v>0</v>
      </c>
      <c r="N32" s="99">
        <v>0</v>
      </c>
      <c r="O32" s="99">
        <f t="shared" si="1"/>
        <v>0</v>
      </c>
      <c r="P32" s="99">
        <f t="shared" si="0"/>
        <v>0</v>
      </c>
      <c r="Q32" s="101">
        <f>IFERROR(VLOOKUP($C32,'GAR13 eq'!$C$4:$H$208,6,FALSE),0)*H32</f>
        <v>58.203443183245994</v>
      </c>
      <c r="R32" s="101">
        <f>IFERROR(VLOOKUP($C32,'GAR13 wd'!$C$4:$H$208,6,FALSE),0)*H32</f>
        <v>0</v>
      </c>
      <c r="S32" s="85">
        <f t="shared" si="2"/>
        <v>6.1809416928752823</v>
      </c>
      <c r="T32" s="85">
        <f t="shared" si="3"/>
        <v>0</v>
      </c>
      <c r="U32" s="85">
        <f t="shared" si="4"/>
        <v>12.275472985485427</v>
      </c>
      <c r="V32" s="85">
        <f t="shared" si="5"/>
        <v>0</v>
      </c>
      <c r="W32" s="85">
        <f t="shared" si="6"/>
        <v>24.550945970970854</v>
      </c>
      <c r="X32" s="85">
        <f t="shared" si="7"/>
        <v>0</v>
      </c>
    </row>
    <row r="33" spans="1:24" x14ac:dyDescent="0.25">
      <c r="A33">
        <v>4</v>
      </c>
      <c r="B33" t="s">
        <v>23</v>
      </c>
      <c r="C33" t="s">
        <v>130</v>
      </c>
      <c r="D33" t="s">
        <v>723</v>
      </c>
      <c r="E33">
        <v>250</v>
      </c>
      <c r="F33" t="s">
        <v>530</v>
      </c>
      <c r="G33">
        <v>1332171</v>
      </c>
      <c r="H33">
        <v>0.56162877141380763</v>
      </c>
      <c r="I33">
        <v>741723</v>
      </c>
      <c r="J33" s="85">
        <v>0</v>
      </c>
      <c r="K33" s="99">
        <v>0</v>
      </c>
      <c r="L33" s="99">
        <v>0</v>
      </c>
      <c r="M33" s="99">
        <v>0</v>
      </c>
      <c r="N33" s="99">
        <v>0</v>
      </c>
      <c r="O33" s="99">
        <f t="shared" si="1"/>
        <v>0</v>
      </c>
      <c r="P33" s="99">
        <f t="shared" si="0"/>
        <v>0</v>
      </c>
      <c r="Q33" s="101">
        <f>IFERROR(VLOOKUP($C33,'GAR13 eq'!$C$4:$H$208,6,FALSE),0)*H33</f>
        <v>9.6038519911761107</v>
      </c>
      <c r="R33" s="101">
        <f>IFERROR(VLOOKUP($C33,'GAR13 wd'!$C$4:$H$208,6,FALSE),0)*H33</f>
        <v>0</v>
      </c>
      <c r="S33" s="85">
        <f t="shared" si="2"/>
        <v>7.2091735904595655</v>
      </c>
      <c r="T33" s="85">
        <f t="shared" si="3"/>
        <v>0</v>
      </c>
      <c r="U33" s="85">
        <f t="shared" si="4"/>
        <v>12.948030452306467</v>
      </c>
      <c r="V33" s="85">
        <f t="shared" si="5"/>
        <v>0</v>
      </c>
      <c r="W33" s="85">
        <f t="shared" si="6"/>
        <v>25.896060904612934</v>
      </c>
      <c r="X33" s="85">
        <f t="shared" si="7"/>
        <v>0</v>
      </c>
    </row>
    <row r="34" spans="1:24" x14ac:dyDescent="0.25">
      <c r="A34">
        <v>10</v>
      </c>
      <c r="B34" t="s">
        <v>23</v>
      </c>
      <c r="C34" t="s">
        <v>57</v>
      </c>
      <c r="D34" t="s">
        <v>724</v>
      </c>
      <c r="E34">
        <v>250</v>
      </c>
      <c r="F34" t="s">
        <v>584</v>
      </c>
      <c r="G34">
        <v>1141166</v>
      </c>
      <c r="H34">
        <v>0</v>
      </c>
      <c r="I34">
        <v>593905</v>
      </c>
      <c r="J34" s="85">
        <v>29</v>
      </c>
      <c r="K34" s="99">
        <v>0</v>
      </c>
      <c r="L34" s="99">
        <v>0</v>
      </c>
      <c r="M34" s="99">
        <v>0</v>
      </c>
      <c r="N34" s="99">
        <v>0</v>
      </c>
      <c r="O34" s="99">
        <f t="shared" si="1"/>
        <v>0</v>
      </c>
      <c r="P34" s="99">
        <f t="shared" si="0"/>
        <v>0</v>
      </c>
      <c r="Q34" s="101">
        <f>IFERROR(VLOOKUP($C34,'GAR13 eq'!$C$4:$H$208,6,FALSE),0)*H34</f>
        <v>0</v>
      </c>
      <c r="R34" s="101">
        <f>IFERROR(VLOOKUP($C34,'GAR13 wd'!$C$4:$H$208,6,FALSE),0)*H34</f>
        <v>0</v>
      </c>
      <c r="S34" s="85">
        <f t="shared" si="2"/>
        <v>0</v>
      </c>
      <c r="T34" s="85">
        <f t="shared" si="3"/>
        <v>0</v>
      </c>
      <c r="U34" s="85">
        <f t="shared" si="4"/>
        <v>0</v>
      </c>
      <c r="V34" s="85">
        <f t="shared" si="5"/>
        <v>0</v>
      </c>
      <c r="W34" s="85">
        <f t="shared" si="6"/>
        <v>0</v>
      </c>
      <c r="X34" s="85">
        <f t="shared" si="7"/>
        <v>0</v>
      </c>
    </row>
    <row r="35" spans="1:24" x14ac:dyDescent="0.25">
      <c r="A35">
        <v>13</v>
      </c>
      <c r="B35" t="s">
        <v>23</v>
      </c>
      <c r="C35" t="s">
        <v>40</v>
      </c>
      <c r="D35" t="s">
        <v>725</v>
      </c>
      <c r="E35">
        <v>250</v>
      </c>
      <c r="F35" t="s">
        <v>535</v>
      </c>
      <c r="G35">
        <v>4476900</v>
      </c>
      <c r="H35">
        <v>0.50277445448977998</v>
      </c>
      <c r="I35">
        <v>2393615</v>
      </c>
      <c r="J35" s="85">
        <v>31.299999237060547</v>
      </c>
      <c r="K35" s="99">
        <v>9.94</v>
      </c>
      <c r="L35" s="99">
        <v>15.1</v>
      </c>
      <c r="M35" s="99">
        <v>22.32</v>
      </c>
      <c r="N35" s="99">
        <v>47.61</v>
      </c>
      <c r="O35" s="99">
        <f t="shared" si="1"/>
        <v>47.36</v>
      </c>
      <c r="P35" s="99">
        <f t="shared" si="0"/>
        <v>2120259.84</v>
      </c>
      <c r="Q35" s="101">
        <f>IFERROR(VLOOKUP($C35,'GAR13 eq'!$C$4:$H$208,6,FALSE),0)*H35</f>
        <v>25.138722724489</v>
      </c>
      <c r="R35" s="101">
        <f>IFERROR(VLOOKUP($C35,'GAR13 wd'!$C$4:$H$208,6,FALSE),0)*H35</f>
        <v>0</v>
      </c>
      <c r="S35" s="85">
        <f t="shared" si="2"/>
        <v>5.6152075598045519</v>
      </c>
      <c r="T35" s="85">
        <f t="shared" si="3"/>
        <v>0</v>
      </c>
      <c r="U35" s="85">
        <f t="shared" si="4"/>
        <v>10.50240858470932</v>
      </c>
      <c r="V35" s="85">
        <f t="shared" si="5"/>
        <v>0</v>
      </c>
      <c r="W35" s="85">
        <f t="shared" si="6"/>
        <v>21.00481716941864</v>
      </c>
      <c r="X35" s="85">
        <f t="shared" si="7"/>
        <v>0</v>
      </c>
    </row>
    <row r="36" spans="1:24" x14ac:dyDescent="0.25">
      <c r="A36">
        <v>17</v>
      </c>
      <c r="B36" t="s">
        <v>23</v>
      </c>
      <c r="C36" t="s">
        <v>120</v>
      </c>
      <c r="D36" t="s">
        <v>726</v>
      </c>
      <c r="E36">
        <v>250</v>
      </c>
      <c r="F36" t="s">
        <v>539</v>
      </c>
      <c r="G36">
        <v>77447168</v>
      </c>
      <c r="H36">
        <v>0.30560755317088895</v>
      </c>
      <c r="I36">
        <v>26129887</v>
      </c>
      <c r="J36" s="85">
        <v>46</v>
      </c>
      <c r="K36" s="99">
        <v>0</v>
      </c>
      <c r="L36" s="99">
        <v>0</v>
      </c>
      <c r="M36" s="99">
        <v>0</v>
      </c>
      <c r="N36" s="99">
        <v>0</v>
      </c>
      <c r="O36" s="99">
        <f t="shared" si="1"/>
        <v>0</v>
      </c>
      <c r="P36" s="99">
        <f t="shared" si="0"/>
        <v>0</v>
      </c>
      <c r="Q36" s="101">
        <f>IFERROR(VLOOKUP($C36,'GAR13 eq'!$C$4:$H$208,6,FALSE),0)*H36</f>
        <v>526.07284202836831</v>
      </c>
      <c r="R36" s="101">
        <f>IFERROR(VLOOKUP($C36,'GAR13 wd'!$C$4:$H$208,6,FALSE),0)*H36</f>
        <v>0.12224302126835558</v>
      </c>
      <c r="S36" s="85">
        <f t="shared" si="2"/>
        <v>6.7926672545130158</v>
      </c>
      <c r="T36" s="85">
        <f t="shared" si="3"/>
        <v>1.57840531068038E-3</v>
      </c>
      <c r="U36" s="85">
        <f t="shared" si="4"/>
        <v>20.132993381424431</v>
      </c>
      <c r="V36" s="85">
        <f t="shared" si="5"/>
        <v>4.6782835788136239E-3</v>
      </c>
      <c r="W36" s="85">
        <f t="shared" si="6"/>
        <v>40.265986762848861</v>
      </c>
      <c r="X36" s="85">
        <f t="shared" si="7"/>
        <v>9.3565671576272477E-3</v>
      </c>
    </row>
    <row r="37" spans="1:24" x14ac:dyDescent="0.25">
      <c r="A37">
        <v>18</v>
      </c>
      <c r="B37" t="s">
        <v>23</v>
      </c>
      <c r="C37" t="s">
        <v>86</v>
      </c>
      <c r="D37" t="s">
        <v>727</v>
      </c>
      <c r="E37">
        <v>250</v>
      </c>
      <c r="F37" t="s">
        <v>540</v>
      </c>
      <c r="G37">
        <v>33417476</v>
      </c>
      <c r="H37">
        <v>0.43913637828277791</v>
      </c>
      <c r="I37">
        <v>8178832</v>
      </c>
      <c r="J37" s="85">
        <v>56.799999237060547</v>
      </c>
      <c r="K37" s="99">
        <v>0</v>
      </c>
      <c r="L37" s="99">
        <v>0</v>
      </c>
      <c r="M37" s="99">
        <v>0</v>
      </c>
      <c r="N37" s="99">
        <v>0</v>
      </c>
      <c r="O37" s="99">
        <f t="shared" si="1"/>
        <v>0</v>
      </c>
      <c r="P37" s="99">
        <f t="shared" si="0"/>
        <v>0</v>
      </c>
      <c r="Q37" s="101">
        <f>IFERROR(VLOOKUP($C37,'GAR13 eq'!$C$4:$H$208,6,FALSE),0)*H37</f>
        <v>24.372068994694175</v>
      </c>
      <c r="R37" s="101">
        <f>IFERROR(VLOOKUP($C37,'GAR13 wd'!$C$4:$H$208,6,FALSE),0)*H37</f>
        <v>0</v>
      </c>
      <c r="S37" s="85">
        <f t="shared" si="2"/>
        <v>0.72932105927731261</v>
      </c>
      <c r="T37" s="85">
        <f t="shared" si="3"/>
        <v>0</v>
      </c>
      <c r="U37" s="85">
        <f t="shared" si="4"/>
        <v>2.97989602851534</v>
      </c>
      <c r="V37" s="85">
        <f t="shared" si="5"/>
        <v>0</v>
      </c>
      <c r="W37" s="85">
        <f t="shared" si="6"/>
        <v>5.9597920570306799</v>
      </c>
      <c r="X37" s="85">
        <f t="shared" si="7"/>
        <v>0</v>
      </c>
    </row>
    <row r="38" spans="1:24" x14ac:dyDescent="0.25">
      <c r="A38">
        <v>19</v>
      </c>
      <c r="B38" t="s">
        <v>23</v>
      </c>
      <c r="C38" t="s">
        <v>68</v>
      </c>
      <c r="D38" t="s">
        <v>728</v>
      </c>
      <c r="E38">
        <v>250</v>
      </c>
      <c r="F38" t="s">
        <v>541</v>
      </c>
      <c r="G38">
        <v>8059400</v>
      </c>
      <c r="H38">
        <v>1.1035030010777986</v>
      </c>
      <c r="I38">
        <v>3651864</v>
      </c>
      <c r="J38" s="85">
        <v>31.600000381469727</v>
      </c>
      <c r="K38" s="99">
        <v>0</v>
      </c>
      <c r="L38" s="99">
        <v>0</v>
      </c>
      <c r="M38" s="99">
        <v>0</v>
      </c>
      <c r="N38" s="99">
        <v>0</v>
      </c>
      <c r="O38" s="99">
        <f t="shared" si="1"/>
        <v>0</v>
      </c>
      <c r="P38" s="99">
        <f t="shared" si="0"/>
        <v>0</v>
      </c>
      <c r="Q38" s="101">
        <f>IFERROR(VLOOKUP($C38,'GAR13 eq'!$C$4:$H$208,6,FALSE),0)*H38</f>
        <v>211.32082470639844</v>
      </c>
      <c r="R38" s="101">
        <f>IFERROR(VLOOKUP($C38,'GAR13 wd'!$C$4:$H$208,6,FALSE),0)*H38</f>
        <v>0</v>
      </c>
      <c r="S38" s="85">
        <f t="shared" si="2"/>
        <v>26.220416495818352</v>
      </c>
      <c r="T38" s="85">
        <f t="shared" si="3"/>
        <v>0</v>
      </c>
      <c r="U38" s="85">
        <f t="shared" si="4"/>
        <v>57.866564775248591</v>
      </c>
      <c r="V38" s="85">
        <f t="shared" si="5"/>
        <v>0</v>
      </c>
      <c r="W38" s="85">
        <f t="shared" si="6"/>
        <v>115.73312955049718</v>
      </c>
      <c r="X38" s="85">
        <f t="shared" si="7"/>
        <v>0</v>
      </c>
    </row>
    <row r="39" spans="1:24" x14ac:dyDescent="0.25">
      <c r="A39">
        <v>21</v>
      </c>
      <c r="B39" t="s">
        <v>23</v>
      </c>
      <c r="C39" t="s">
        <v>72</v>
      </c>
      <c r="D39" t="s">
        <v>729</v>
      </c>
      <c r="E39">
        <v>250</v>
      </c>
      <c r="F39" t="s">
        <v>544</v>
      </c>
      <c r="G39">
        <v>6459000</v>
      </c>
      <c r="H39">
        <v>0.44256982148411927</v>
      </c>
      <c r="I39">
        <v>1718877</v>
      </c>
      <c r="J39" s="85">
        <v>42.3</v>
      </c>
      <c r="K39" s="99">
        <v>11.57</v>
      </c>
      <c r="L39" s="99">
        <v>15.67</v>
      </c>
      <c r="M39" s="99">
        <v>21.46</v>
      </c>
      <c r="N39" s="99">
        <v>43.59</v>
      </c>
      <c r="O39" s="99">
        <f t="shared" si="1"/>
        <v>48.7</v>
      </c>
      <c r="P39" s="99">
        <f t="shared" si="0"/>
        <v>3145533</v>
      </c>
      <c r="Q39" s="101">
        <f>IFERROR(VLOOKUP($C39,'GAR13 eq'!$C$4:$H$208,6,FALSE),0)*H39</f>
        <v>11.374044412141865</v>
      </c>
      <c r="R39" s="101">
        <f>IFERROR(VLOOKUP($C39,'GAR13 wd'!$C$4:$H$208,6,FALSE),0)*H39</f>
        <v>0</v>
      </c>
      <c r="S39" s="85">
        <f t="shared" si="2"/>
        <v>1.7609605840132938</v>
      </c>
      <c r="T39" s="85">
        <f t="shared" si="3"/>
        <v>0</v>
      </c>
      <c r="U39" s="85">
        <f t="shared" si="4"/>
        <v>6.6171368935309882</v>
      </c>
      <c r="V39" s="85">
        <f t="shared" si="5"/>
        <v>0</v>
      </c>
      <c r="W39" s="85">
        <f t="shared" si="6"/>
        <v>13.234273787061976</v>
      </c>
      <c r="X39" s="85">
        <f t="shared" si="7"/>
        <v>0</v>
      </c>
    </row>
    <row r="40" spans="1:24" x14ac:dyDescent="0.25">
      <c r="A40">
        <v>22</v>
      </c>
      <c r="B40" t="s">
        <v>23</v>
      </c>
      <c r="C40" t="s">
        <v>82</v>
      </c>
      <c r="D40" t="s">
        <v>730</v>
      </c>
      <c r="E40">
        <v>250</v>
      </c>
      <c r="F40" t="s">
        <v>545</v>
      </c>
      <c r="G40">
        <v>17037508</v>
      </c>
      <c r="H40">
        <v>0.56761238698900607</v>
      </c>
      <c r="I40">
        <v>9037123</v>
      </c>
      <c r="J40" s="85">
        <v>29.100000381469727</v>
      </c>
      <c r="K40" s="99">
        <v>0</v>
      </c>
      <c r="L40" s="99">
        <v>0</v>
      </c>
      <c r="M40" s="99">
        <v>0</v>
      </c>
      <c r="N40" s="99">
        <v>0</v>
      </c>
      <c r="O40" s="99">
        <f t="shared" si="1"/>
        <v>0</v>
      </c>
      <c r="P40" s="99">
        <f t="shared" si="0"/>
        <v>0</v>
      </c>
      <c r="Q40" s="101">
        <f>IFERROR(VLOOKUP($C40,'GAR13 eq'!$C$4:$H$208,6,FALSE),0)*H40</f>
        <v>102.28375213541889</v>
      </c>
      <c r="R40" s="101">
        <f>IFERROR(VLOOKUP($C40,'GAR13 wd'!$C$4:$H$208,6,FALSE),0)*H40</f>
        <v>0</v>
      </c>
      <c r="S40" s="85">
        <f t="shared" si="2"/>
        <v>6.0034455822658392</v>
      </c>
      <c r="T40" s="85">
        <f t="shared" si="3"/>
        <v>0</v>
      </c>
      <c r="U40" s="85">
        <f t="shared" si="4"/>
        <v>11.318176385938189</v>
      </c>
      <c r="V40" s="85">
        <f t="shared" si="5"/>
        <v>0</v>
      </c>
      <c r="W40" s="85">
        <f t="shared" si="6"/>
        <v>22.636352771876378</v>
      </c>
      <c r="X40" s="85">
        <f t="shared" si="7"/>
        <v>0</v>
      </c>
    </row>
    <row r="41" spans="1:24" x14ac:dyDescent="0.25">
      <c r="A41">
        <v>24</v>
      </c>
      <c r="B41" t="s">
        <v>23</v>
      </c>
      <c r="C41" t="s">
        <v>122</v>
      </c>
      <c r="D41" t="s">
        <v>731</v>
      </c>
      <c r="E41">
        <v>250</v>
      </c>
      <c r="F41" t="s">
        <v>548</v>
      </c>
      <c r="G41">
        <v>3368572</v>
      </c>
      <c r="H41">
        <v>0</v>
      </c>
      <c r="I41">
        <v>1662316</v>
      </c>
      <c r="J41" s="85">
        <v>0</v>
      </c>
      <c r="K41" s="99">
        <v>0</v>
      </c>
      <c r="L41" s="99">
        <v>0</v>
      </c>
      <c r="M41" s="99">
        <v>0</v>
      </c>
      <c r="N41" s="99">
        <v>0</v>
      </c>
      <c r="O41" s="99">
        <f t="shared" si="1"/>
        <v>0</v>
      </c>
      <c r="P41" s="99">
        <f t="shared" si="0"/>
        <v>0</v>
      </c>
      <c r="Q41" s="101">
        <f>IFERROR(VLOOKUP($C41,'GAR13 eq'!$C$4:$H$208,6,FALSE),0)*H41</f>
        <v>0</v>
      </c>
      <c r="R41" s="101">
        <f>IFERROR(VLOOKUP($C41,'GAR13 wd'!$C$4:$H$208,6,FALSE),0)*H41</f>
        <v>0</v>
      </c>
      <c r="S41" s="85">
        <f t="shared" si="2"/>
        <v>0</v>
      </c>
      <c r="T41" s="85">
        <f t="shared" si="3"/>
        <v>0</v>
      </c>
      <c r="U41" s="85">
        <f t="shared" si="4"/>
        <v>0</v>
      </c>
      <c r="V41" s="85">
        <f t="shared" si="5"/>
        <v>0</v>
      </c>
      <c r="W41" s="85">
        <f t="shared" si="6"/>
        <v>0</v>
      </c>
      <c r="X41" s="85">
        <f t="shared" si="7"/>
        <v>0</v>
      </c>
    </row>
    <row r="42" spans="1:24" x14ac:dyDescent="0.25">
      <c r="A42">
        <v>25</v>
      </c>
      <c r="B42" t="s">
        <v>23</v>
      </c>
      <c r="C42" t="s">
        <v>43</v>
      </c>
      <c r="D42" t="s">
        <v>732</v>
      </c>
      <c r="E42">
        <v>250</v>
      </c>
      <c r="F42" t="s">
        <v>549</v>
      </c>
      <c r="G42">
        <v>5719500</v>
      </c>
      <c r="H42">
        <v>0.39333386994451069</v>
      </c>
      <c r="I42">
        <v>2625871</v>
      </c>
      <c r="J42" s="85">
        <v>31.200000762939453</v>
      </c>
      <c r="K42" s="99">
        <v>11.37</v>
      </c>
      <c r="L42" s="99">
        <v>15.97</v>
      </c>
      <c r="M42" s="99">
        <v>22.22</v>
      </c>
      <c r="N42" s="99">
        <v>43.67</v>
      </c>
      <c r="O42" s="99">
        <f t="shared" si="1"/>
        <v>49.56</v>
      </c>
      <c r="P42" s="99">
        <f t="shared" si="0"/>
        <v>2834584.2</v>
      </c>
      <c r="Q42" s="101">
        <f>IFERROR(VLOOKUP($C42,'GAR13 eq'!$C$4:$H$208,6,FALSE),0)*H42</f>
        <v>7.7093438509124104</v>
      </c>
      <c r="R42" s="101">
        <f>IFERROR(VLOOKUP($C42,'GAR13 wd'!$C$4:$H$208,6,FALSE),0)*H42</f>
        <v>0</v>
      </c>
      <c r="S42" s="85">
        <f t="shared" si="2"/>
        <v>1.3479052104051772</v>
      </c>
      <c r="T42" s="85">
        <f t="shared" si="3"/>
        <v>0</v>
      </c>
      <c r="U42" s="85">
        <f t="shared" si="4"/>
        <v>2.9359187297900053</v>
      </c>
      <c r="V42" s="85">
        <f t="shared" si="5"/>
        <v>0</v>
      </c>
      <c r="W42" s="85">
        <f t="shared" si="6"/>
        <v>5.8718374595800107</v>
      </c>
      <c r="X42" s="85">
        <f t="shared" si="7"/>
        <v>0</v>
      </c>
    </row>
    <row r="43" spans="1:24" x14ac:dyDescent="0.25">
      <c r="A43">
        <v>27</v>
      </c>
      <c r="B43" t="s">
        <v>23</v>
      </c>
      <c r="C43" t="s">
        <v>50</v>
      </c>
      <c r="D43" t="s">
        <v>733</v>
      </c>
      <c r="E43">
        <v>250</v>
      </c>
      <c r="F43" t="s">
        <v>551</v>
      </c>
      <c r="G43">
        <v>4467390</v>
      </c>
      <c r="H43">
        <v>0.57823205232845976</v>
      </c>
      <c r="I43">
        <v>1636637</v>
      </c>
      <c r="J43" s="85">
        <v>51.1</v>
      </c>
      <c r="K43" s="99">
        <v>0</v>
      </c>
      <c r="L43" s="99">
        <v>0</v>
      </c>
      <c r="M43" s="99">
        <v>0</v>
      </c>
      <c r="N43" s="99">
        <v>0</v>
      </c>
      <c r="O43" s="99">
        <f t="shared" si="1"/>
        <v>0</v>
      </c>
      <c r="P43" s="99">
        <f t="shared" si="0"/>
        <v>0</v>
      </c>
      <c r="Q43" s="101">
        <f>IFERROR(VLOOKUP($C43,'GAR13 eq'!$C$4:$H$208,6,FALSE),0)*H43</f>
        <v>30.819768389106905</v>
      </c>
      <c r="R43" s="101">
        <f>IFERROR(VLOOKUP($C43,'GAR13 wd'!$C$4:$H$208,6,FALSE),0)*H43</f>
        <v>0</v>
      </c>
      <c r="S43" s="85">
        <f t="shared" si="2"/>
        <v>6.898830948071895</v>
      </c>
      <c r="T43" s="85">
        <f t="shared" si="3"/>
        <v>0</v>
      </c>
      <c r="U43" s="85">
        <f t="shared" si="4"/>
        <v>18.831157055050632</v>
      </c>
      <c r="V43" s="85">
        <f t="shared" si="5"/>
        <v>0</v>
      </c>
      <c r="W43" s="85">
        <f t="shared" si="6"/>
        <v>37.662314110101264</v>
      </c>
      <c r="X43" s="85">
        <f t="shared" si="7"/>
        <v>0</v>
      </c>
    </row>
    <row r="44" spans="1:24" x14ac:dyDescent="0.25">
      <c r="A44">
        <v>30</v>
      </c>
      <c r="B44" t="s">
        <v>23</v>
      </c>
      <c r="C44" t="s">
        <v>88</v>
      </c>
      <c r="D44" t="s">
        <v>734</v>
      </c>
      <c r="E44">
        <v>250</v>
      </c>
      <c r="F44" t="s">
        <v>556</v>
      </c>
      <c r="G44">
        <v>2839073</v>
      </c>
      <c r="H44">
        <v>0.43003771688391212</v>
      </c>
      <c r="I44">
        <v>1270921</v>
      </c>
      <c r="J44" s="85">
        <v>24.469999313354492</v>
      </c>
      <c r="K44" s="99">
        <v>0</v>
      </c>
      <c r="L44" s="99">
        <v>0</v>
      </c>
      <c r="M44" s="99">
        <v>0</v>
      </c>
      <c r="N44" s="99">
        <v>0</v>
      </c>
      <c r="O44" s="99">
        <f t="shared" si="1"/>
        <v>0</v>
      </c>
      <c r="P44" s="99">
        <f t="shared" si="0"/>
        <v>0</v>
      </c>
      <c r="Q44" s="101">
        <f>IFERROR(VLOOKUP($C44,'GAR13 eq'!$C$4:$H$208,6,FALSE),0)*H44</f>
        <v>0.86007543376782425</v>
      </c>
      <c r="R44" s="101">
        <f>IFERROR(VLOOKUP($C44,'GAR13 wd'!$C$4:$H$208,6,FALSE),0)*H44</f>
        <v>0</v>
      </c>
      <c r="S44" s="85">
        <f t="shared" si="2"/>
        <v>0.30294234553596339</v>
      </c>
      <c r="T44" s="85">
        <f t="shared" si="3"/>
        <v>0</v>
      </c>
      <c r="U44" s="85">
        <f t="shared" si="4"/>
        <v>0.67673398564334386</v>
      </c>
      <c r="V44" s="85">
        <f t="shared" si="5"/>
        <v>0</v>
      </c>
      <c r="W44" s="85">
        <f t="shared" si="6"/>
        <v>1.3534679712866877</v>
      </c>
      <c r="X44" s="85">
        <f t="shared" si="7"/>
        <v>0</v>
      </c>
    </row>
    <row r="45" spans="1:24" x14ac:dyDescent="0.25">
      <c r="A45">
        <v>39</v>
      </c>
      <c r="B45" t="s">
        <v>23</v>
      </c>
      <c r="C45" t="s">
        <v>114</v>
      </c>
      <c r="D45" t="s">
        <v>735</v>
      </c>
      <c r="E45">
        <v>250</v>
      </c>
      <c r="F45" t="s">
        <v>563</v>
      </c>
      <c r="G45">
        <v>28828870</v>
      </c>
      <c r="H45">
        <v>0.48068805369821338</v>
      </c>
      <c r="I45">
        <v>10382733</v>
      </c>
      <c r="J45" s="85">
        <v>0</v>
      </c>
      <c r="K45" s="99">
        <v>0</v>
      </c>
      <c r="L45" s="99">
        <v>0</v>
      </c>
      <c r="M45" s="99">
        <v>0</v>
      </c>
      <c r="N45" s="99">
        <v>0</v>
      </c>
      <c r="O45" s="99">
        <f t="shared" si="1"/>
        <v>0</v>
      </c>
      <c r="P45" s="99">
        <f t="shared" si="0"/>
        <v>0</v>
      </c>
      <c r="Q45" s="101">
        <f>IFERROR(VLOOKUP($C45,'GAR13 eq'!$C$4:$H$208,6,FALSE),0)*H45</f>
        <v>39.704833235472421</v>
      </c>
      <c r="R45" s="101">
        <f>IFERROR(VLOOKUP($C45,'GAR13 wd'!$C$4:$H$208,6,FALSE),0)*H45</f>
        <v>0</v>
      </c>
      <c r="S45" s="85">
        <f t="shared" si="2"/>
        <v>1.3772594359568175</v>
      </c>
      <c r="T45" s="85">
        <f t="shared" si="3"/>
        <v>0</v>
      </c>
      <c r="U45" s="85">
        <f t="shared" si="4"/>
        <v>3.8241215714082619</v>
      </c>
      <c r="V45" s="85">
        <f t="shared" si="5"/>
        <v>0</v>
      </c>
      <c r="W45" s="85">
        <f t="shared" si="6"/>
        <v>7.6482431428165238</v>
      </c>
      <c r="X45" s="85">
        <f t="shared" si="7"/>
        <v>0</v>
      </c>
    </row>
    <row r="46" spans="1:24" x14ac:dyDescent="0.25">
      <c r="A46">
        <v>42</v>
      </c>
      <c r="B46" t="s">
        <v>23</v>
      </c>
      <c r="C46" t="s">
        <v>78</v>
      </c>
      <c r="D46" t="s">
        <v>736</v>
      </c>
      <c r="E46">
        <v>250</v>
      </c>
      <c r="F46" t="s">
        <v>566</v>
      </c>
      <c r="G46">
        <v>22845550</v>
      </c>
      <c r="H46">
        <v>0</v>
      </c>
      <c r="I46">
        <v>6313323</v>
      </c>
      <c r="J46" s="85">
        <v>0</v>
      </c>
      <c r="K46" s="99">
        <v>0</v>
      </c>
      <c r="L46" s="99">
        <v>0</v>
      </c>
      <c r="M46" s="99">
        <v>0</v>
      </c>
      <c r="N46" s="99">
        <v>0</v>
      </c>
      <c r="O46" s="99">
        <f t="shared" si="1"/>
        <v>0</v>
      </c>
      <c r="P46" s="99">
        <f t="shared" si="0"/>
        <v>0</v>
      </c>
      <c r="Q46" s="101">
        <f>IFERROR(VLOOKUP($C46,'GAR13 eq'!$C$4:$H$208,6,FALSE),0)*H46</f>
        <v>0</v>
      </c>
      <c r="R46" s="101">
        <f>IFERROR(VLOOKUP($C46,'GAR13 wd'!$C$4:$H$208,6,FALSE),0)*H46</f>
        <v>0</v>
      </c>
      <c r="S46" s="85">
        <f t="shared" si="2"/>
        <v>0</v>
      </c>
      <c r="T46" s="85">
        <f t="shared" si="3"/>
        <v>0</v>
      </c>
      <c r="U46" s="85">
        <f t="shared" si="4"/>
        <v>0</v>
      </c>
      <c r="V46" s="85">
        <f t="shared" si="5"/>
        <v>0</v>
      </c>
      <c r="W46" s="85">
        <f t="shared" si="6"/>
        <v>0</v>
      </c>
      <c r="X46" s="85">
        <f t="shared" si="7"/>
        <v>0</v>
      </c>
    </row>
    <row r="47" spans="1:24" x14ac:dyDescent="0.25">
      <c r="A47">
        <v>44</v>
      </c>
      <c r="B47" t="s">
        <v>23</v>
      </c>
      <c r="C47" t="s">
        <v>61</v>
      </c>
      <c r="D47" t="s">
        <v>737</v>
      </c>
      <c r="E47">
        <v>250</v>
      </c>
      <c r="F47" t="s">
        <v>568</v>
      </c>
      <c r="G47">
        <v>8207834</v>
      </c>
      <c r="H47">
        <v>0.41271281964212958</v>
      </c>
      <c r="I47">
        <v>3483609</v>
      </c>
      <c r="J47" s="85">
        <v>31.799999237060547</v>
      </c>
      <c r="K47" s="99">
        <v>0</v>
      </c>
      <c r="L47" s="99">
        <v>0</v>
      </c>
      <c r="M47" s="99">
        <v>0</v>
      </c>
      <c r="N47" s="99">
        <v>0</v>
      </c>
      <c r="O47" s="99">
        <f t="shared" si="1"/>
        <v>0</v>
      </c>
      <c r="P47" s="99">
        <f t="shared" si="0"/>
        <v>0</v>
      </c>
      <c r="Q47" s="101">
        <f>IFERROR(VLOOKUP($C47,'GAR13 eq'!$C$4:$H$208,6,FALSE),0)*H47</f>
        <v>8.4606128026636558</v>
      </c>
      <c r="R47" s="101">
        <f>IFERROR(VLOOKUP($C47,'GAR13 wd'!$C$4:$H$208,6,FALSE),0)*H47</f>
        <v>0</v>
      </c>
      <c r="S47" s="85">
        <f t="shared" si="2"/>
        <v>1.0307972606005014</v>
      </c>
      <c r="T47" s="85">
        <f t="shared" si="3"/>
        <v>0</v>
      </c>
      <c r="U47" s="85">
        <f t="shared" si="4"/>
        <v>2.4286918545289256</v>
      </c>
      <c r="V47" s="85">
        <f t="shared" si="5"/>
        <v>0</v>
      </c>
      <c r="W47" s="85">
        <f t="shared" si="6"/>
        <v>4.8573837090578511</v>
      </c>
      <c r="X47" s="85">
        <f t="shared" si="7"/>
        <v>0</v>
      </c>
    </row>
    <row r="48" spans="1:24" x14ac:dyDescent="0.25">
      <c r="A48">
        <v>46</v>
      </c>
      <c r="B48" t="s">
        <v>23</v>
      </c>
      <c r="C48" t="s">
        <v>63</v>
      </c>
      <c r="D48" t="s">
        <v>738</v>
      </c>
      <c r="E48">
        <v>250</v>
      </c>
      <c r="F48" t="s">
        <v>618</v>
      </c>
      <c r="G48">
        <v>74932641</v>
      </c>
      <c r="H48">
        <v>0.57684641296354666</v>
      </c>
      <c r="I48">
        <v>27050107</v>
      </c>
      <c r="J48" s="85">
        <v>46</v>
      </c>
      <c r="K48" s="99">
        <v>10.56</v>
      </c>
      <c r="L48" s="99">
        <v>15.57</v>
      </c>
      <c r="M48" s="99">
        <v>22.35</v>
      </c>
      <c r="N48" s="99">
        <v>45.99</v>
      </c>
      <c r="O48" s="99">
        <f t="shared" si="1"/>
        <v>48.480000000000004</v>
      </c>
      <c r="P48" s="99">
        <f t="shared" si="0"/>
        <v>36327344.356800005</v>
      </c>
      <c r="Q48" s="101">
        <f>IFERROR(VLOOKUP($C48,'GAR13 eq'!$C$4:$H$208,6,FALSE),0)*H48</f>
        <v>1018.7684499349197</v>
      </c>
      <c r="R48" s="101">
        <f>IFERROR(VLOOKUP($C48,'GAR13 wd'!$C$4:$H$208,6,FALSE),0)*H48</f>
        <v>0</v>
      </c>
      <c r="S48" s="85">
        <f t="shared" si="2"/>
        <v>13.595789983365457</v>
      </c>
      <c r="T48" s="85">
        <f t="shared" si="3"/>
        <v>0</v>
      </c>
      <c r="U48" s="85">
        <f t="shared" si="4"/>
        <v>37.662270612641926</v>
      </c>
      <c r="V48" s="85">
        <f t="shared" si="5"/>
        <v>0</v>
      </c>
      <c r="W48" s="85">
        <f t="shared" si="6"/>
        <v>75.324541225283852</v>
      </c>
      <c r="X48" s="85">
        <f t="shared" si="7"/>
        <v>0</v>
      </c>
    </row>
    <row r="49" spans="1:24" x14ac:dyDescent="0.25">
      <c r="A49">
        <v>47</v>
      </c>
      <c r="B49" t="s">
        <v>23</v>
      </c>
      <c r="C49" t="s">
        <v>80</v>
      </c>
      <c r="D49" t="s">
        <v>739</v>
      </c>
      <c r="E49">
        <v>250</v>
      </c>
      <c r="F49" t="e">
        <v>#N/A</v>
      </c>
      <c r="G49">
        <v>5240072</v>
      </c>
      <c r="H49">
        <v>0.57044849764614736</v>
      </c>
      <c r="I49">
        <v>2258871</v>
      </c>
      <c r="J49" s="85">
        <v>31.600000381469727</v>
      </c>
      <c r="K49" s="99">
        <v>0</v>
      </c>
      <c r="L49" s="99">
        <v>0</v>
      </c>
      <c r="M49" s="99">
        <v>0</v>
      </c>
      <c r="N49" s="99">
        <v>0</v>
      </c>
      <c r="O49" s="99">
        <f t="shared" si="1"/>
        <v>0</v>
      </c>
      <c r="P49" s="99">
        <f t="shared" si="0"/>
        <v>0</v>
      </c>
      <c r="Q49" s="101">
        <f>IFERROR(VLOOKUP($C49,'GAR13 eq'!$C$4:$H$208,6,FALSE),0)*H49</f>
        <v>9.9828487088075786</v>
      </c>
      <c r="R49" s="101">
        <f>IFERROR(VLOOKUP($C49,'GAR13 wd'!$C$4:$H$208,6,FALSE),0)*H49</f>
        <v>0</v>
      </c>
      <c r="S49" s="85">
        <f t="shared" si="2"/>
        <v>1.9050976224768625</v>
      </c>
      <c r="T49" s="85">
        <f t="shared" si="3"/>
        <v>0</v>
      </c>
      <c r="U49" s="85">
        <f t="shared" si="4"/>
        <v>4.4193974373957516</v>
      </c>
      <c r="V49" s="85">
        <f t="shared" si="5"/>
        <v>0</v>
      </c>
      <c r="W49" s="85">
        <f t="shared" si="6"/>
        <v>8.8387948747915033</v>
      </c>
      <c r="X49" s="85">
        <f t="shared" si="7"/>
        <v>0</v>
      </c>
    </row>
    <row r="50" spans="1:24" x14ac:dyDescent="0.25">
      <c r="A50">
        <v>49</v>
      </c>
      <c r="B50" t="s">
        <v>23</v>
      </c>
      <c r="C50" t="s">
        <v>59</v>
      </c>
      <c r="D50" t="s">
        <v>740</v>
      </c>
      <c r="E50">
        <v>250</v>
      </c>
      <c r="F50" t="s">
        <v>572</v>
      </c>
      <c r="G50">
        <v>30241100</v>
      </c>
      <c r="H50">
        <v>0.3634772156379098</v>
      </c>
      <c r="I50">
        <v>12998643</v>
      </c>
      <c r="J50" s="85">
        <v>30.600000381469727</v>
      </c>
      <c r="K50" s="99">
        <v>0</v>
      </c>
      <c r="L50" s="99">
        <v>0</v>
      </c>
      <c r="M50" s="99">
        <v>0</v>
      </c>
      <c r="N50" s="99">
        <v>0</v>
      </c>
      <c r="O50" s="99">
        <f t="shared" si="1"/>
        <v>0</v>
      </c>
      <c r="P50" s="99">
        <f t="shared" si="0"/>
        <v>0</v>
      </c>
      <c r="Q50" s="101">
        <f>IFERROR(VLOOKUP($C50,'GAR13 eq'!$C$4:$H$208,6,FALSE),0)*H50</f>
        <v>56.120882094493275</v>
      </c>
      <c r="R50" s="101">
        <f>IFERROR(VLOOKUP($C50,'GAR13 wd'!$C$4:$H$208,6,FALSE),0)*H50</f>
        <v>0</v>
      </c>
      <c r="S50" s="85">
        <f t="shared" si="2"/>
        <v>1.8557817703222859</v>
      </c>
      <c r="T50" s="85">
        <f t="shared" si="3"/>
        <v>0</v>
      </c>
      <c r="U50" s="85">
        <f t="shared" si="4"/>
        <v>4.3174416048270023</v>
      </c>
      <c r="V50" s="85">
        <f t="shared" si="5"/>
        <v>0</v>
      </c>
      <c r="W50" s="85">
        <f t="shared" si="6"/>
        <v>8.6348832096540047</v>
      </c>
      <c r="X50" s="85">
        <f t="shared" si="7"/>
        <v>0</v>
      </c>
    </row>
    <row r="51" spans="1:24" x14ac:dyDescent="0.25">
      <c r="A51">
        <v>52</v>
      </c>
      <c r="B51" t="s">
        <v>23</v>
      </c>
      <c r="C51" t="s">
        <v>124</v>
      </c>
      <c r="D51" t="s">
        <v>741</v>
      </c>
      <c r="E51">
        <v>250</v>
      </c>
      <c r="F51" t="s">
        <v>574</v>
      </c>
      <c r="G51">
        <v>24407381</v>
      </c>
      <c r="H51">
        <v>0.37215235962774074</v>
      </c>
      <c r="I51">
        <v>6858155</v>
      </c>
      <c r="J51" s="85">
        <v>39.299999999999997</v>
      </c>
      <c r="K51" s="99">
        <v>0</v>
      </c>
      <c r="L51" s="99">
        <v>0</v>
      </c>
      <c r="M51" s="99">
        <v>0</v>
      </c>
      <c r="N51" s="99">
        <v>0</v>
      </c>
      <c r="O51" s="99">
        <f t="shared" si="1"/>
        <v>0</v>
      </c>
      <c r="P51" s="99">
        <f t="shared" si="0"/>
        <v>0</v>
      </c>
      <c r="Q51" s="101">
        <f>IFERROR(VLOOKUP($C51,'GAR13 eq'!$C$4:$H$208,6,FALSE),0)*H51</f>
        <v>2.9772188770219259</v>
      </c>
      <c r="R51" s="101">
        <f>IFERROR(VLOOKUP($C51,'GAR13 wd'!$C$4:$H$208,6,FALSE),0)*H51</f>
        <v>0</v>
      </c>
      <c r="S51" s="85">
        <f t="shared" si="2"/>
        <v>0.1219802680599744</v>
      </c>
      <c r="T51" s="85">
        <f t="shared" si="3"/>
        <v>0</v>
      </c>
      <c r="U51" s="85">
        <f t="shared" si="4"/>
        <v>0.43411367591165934</v>
      </c>
      <c r="V51" s="85">
        <f t="shared" si="5"/>
        <v>0</v>
      </c>
      <c r="W51" s="85">
        <f t="shared" si="6"/>
        <v>0.86822735182331867</v>
      </c>
      <c r="X51" s="85">
        <f t="shared" si="7"/>
        <v>0</v>
      </c>
    </row>
    <row r="52" spans="1:24" x14ac:dyDescent="0.25">
      <c r="A52">
        <v>43</v>
      </c>
      <c r="B52" t="s">
        <v>23</v>
      </c>
      <c r="C52" t="s">
        <v>132</v>
      </c>
      <c r="D52" t="s">
        <v>742</v>
      </c>
      <c r="E52">
        <v>250</v>
      </c>
      <c r="F52" t="s">
        <v>567</v>
      </c>
      <c r="G52">
        <v>0</v>
      </c>
      <c r="H52">
        <v>0</v>
      </c>
      <c r="I52">
        <v>0</v>
      </c>
      <c r="J52" s="85">
        <v>41.700000762939453</v>
      </c>
      <c r="K52" s="99">
        <v>0</v>
      </c>
      <c r="L52" s="99">
        <v>0</v>
      </c>
      <c r="M52" s="99">
        <v>0</v>
      </c>
      <c r="N52" s="99">
        <v>0</v>
      </c>
      <c r="O52" s="99">
        <f t="shared" si="1"/>
        <v>0</v>
      </c>
      <c r="P52" s="99">
        <f t="shared" si="0"/>
        <v>0</v>
      </c>
      <c r="Q52" s="101">
        <f>IFERROR(VLOOKUP($C52,'GAR13 eq'!$C$4:$H$208,6,FALSE),0)*H52</f>
        <v>0</v>
      </c>
      <c r="R52" s="101">
        <f>IFERROR(VLOOKUP($C52,'GAR13 wd'!$C$4:$H$208,6,FALSE),0)*H52</f>
        <v>0</v>
      </c>
      <c r="S52" s="85" t="e">
        <f t="shared" si="2"/>
        <v>#DIV/0!</v>
      </c>
      <c r="T52" s="85" t="e">
        <f t="shared" si="3"/>
        <v>#DIV/0!</v>
      </c>
      <c r="U52" s="85" t="e">
        <f t="shared" si="4"/>
        <v>#DIV/0!</v>
      </c>
      <c r="V52" s="85" t="e">
        <f t="shared" si="5"/>
        <v>#DIV/0!</v>
      </c>
      <c r="W52" s="85" t="e">
        <f t="shared" si="6"/>
        <v>#DIV/0!</v>
      </c>
      <c r="X52" s="85" t="e">
        <f t="shared" si="7"/>
        <v>#DIV/0!</v>
      </c>
    </row>
    <row r="53" spans="1:24" x14ac:dyDescent="0.25">
      <c r="A53">
        <v>11</v>
      </c>
      <c r="B53" t="s">
        <v>23</v>
      </c>
      <c r="C53" t="s">
        <v>136</v>
      </c>
      <c r="D53" t="s">
        <v>743</v>
      </c>
      <c r="E53">
        <v>250</v>
      </c>
      <c r="F53" t="e">
        <v>#N/A</v>
      </c>
      <c r="G53">
        <v>24895480</v>
      </c>
      <c r="H53">
        <v>0</v>
      </c>
      <c r="I53">
        <v>15088939</v>
      </c>
      <c r="J53" s="85">
        <v>0</v>
      </c>
      <c r="K53" s="99">
        <v>0</v>
      </c>
      <c r="L53" s="99">
        <v>0</v>
      </c>
      <c r="M53" s="99">
        <v>0</v>
      </c>
      <c r="N53" s="99">
        <v>0</v>
      </c>
      <c r="O53" s="99">
        <f t="shared" si="1"/>
        <v>0</v>
      </c>
      <c r="P53" s="99">
        <f t="shared" si="0"/>
        <v>0</v>
      </c>
      <c r="Q53" s="101">
        <f>IFERROR(VLOOKUP($C53,'GAR13 eq'!$C$4:$H$208,6,FALSE),0)*H53</f>
        <v>0</v>
      </c>
      <c r="R53" s="101">
        <f>IFERROR(VLOOKUP($C53,'GAR13 wd'!$C$4:$H$208,6,FALSE),0)*H53</f>
        <v>0</v>
      </c>
      <c r="S53" s="85">
        <f t="shared" si="2"/>
        <v>0</v>
      </c>
      <c r="T53" s="85">
        <f t="shared" si="3"/>
        <v>0</v>
      </c>
      <c r="U53" s="85">
        <f t="shared" si="4"/>
        <v>0</v>
      </c>
      <c r="V53" s="85">
        <f t="shared" si="5"/>
        <v>0</v>
      </c>
      <c r="W53" s="85">
        <f t="shared" si="6"/>
        <v>0</v>
      </c>
      <c r="X53" s="85">
        <f t="shared" si="7"/>
        <v>0</v>
      </c>
    </row>
    <row r="54" spans="1:24" x14ac:dyDescent="0.25">
      <c r="A54">
        <v>31</v>
      </c>
      <c r="B54" t="s">
        <v>23</v>
      </c>
      <c r="C54" t="s">
        <v>134</v>
      </c>
      <c r="D54" t="s">
        <v>744</v>
      </c>
      <c r="E54">
        <v>250</v>
      </c>
      <c r="F54" t="s">
        <v>557</v>
      </c>
      <c r="G54">
        <v>53259018</v>
      </c>
      <c r="H54">
        <v>0</v>
      </c>
      <c r="I54">
        <v>31008550</v>
      </c>
      <c r="J54" s="85">
        <v>31.799999237060547</v>
      </c>
      <c r="K54" s="99">
        <v>0</v>
      </c>
      <c r="L54" s="99">
        <v>0</v>
      </c>
      <c r="M54" s="99">
        <v>0</v>
      </c>
      <c r="N54" s="99">
        <v>0</v>
      </c>
      <c r="O54" s="99">
        <f t="shared" si="1"/>
        <v>0</v>
      </c>
      <c r="P54" s="99">
        <f t="shared" si="0"/>
        <v>0</v>
      </c>
      <c r="Q54" s="101">
        <f>IFERROR(VLOOKUP($C54,'GAR13 eq'!$C$4:$H$208,6,FALSE),0)*H54</f>
        <v>0</v>
      </c>
      <c r="R54" s="101">
        <f>IFERROR(VLOOKUP($C54,'GAR13 wd'!$C$4:$H$208,6,FALSE),0)*H54</f>
        <v>0</v>
      </c>
      <c r="S54" s="85">
        <f t="shared" si="2"/>
        <v>0</v>
      </c>
      <c r="T54" s="85">
        <f t="shared" si="3"/>
        <v>0</v>
      </c>
      <c r="U54" s="85">
        <f t="shared" si="4"/>
        <v>0</v>
      </c>
      <c r="V54" s="85">
        <f t="shared" si="5"/>
        <v>0</v>
      </c>
      <c r="W54" s="85">
        <f t="shared" si="6"/>
        <v>0</v>
      </c>
      <c r="X54" s="85">
        <f t="shared" si="7"/>
        <v>0</v>
      </c>
    </row>
    <row r="55" spans="1:24" x14ac:dyDescent="0.25">
      <c r="A55">
        <v>38</v>
      </c>
      <c r="B55" t="s">
        <v>23</v>
      </c>
      <c r="C55" t="s">
        <v>138</v>
      </c>
      <c r="D55" t="s">
        <v>745</v>
      </c>
      <c r="E55">
        <v>250</v>
      </c>
      <c r="F55" t="s">
        <v>562</v>
      </c>
      <c r="G55">
        <v>2168673</v>
      </c>
      <c r="H55">
        <v>0.70851359426711247</v>
      </c>
      <c r="I55">
        <v>1541663</v>
      </c>
      <c r="J55" s="85">
        <v>0</v>
      </c>
      <c r="K55" s="99">
        <v>0</v>
      </c>
      <c r="L55" s="99">
        <v>0</v>
      </c>
      <c r="M55" s="99">
        <v>0</v>
      </c>
      <c r="N55" s="99">
        <v>0</v>
      </c>
      <c r="O55" s="99">
        <f t="shared" si="1"/>
        <v>0</v>
      </c>
      <c r="P55" s="99">
        <f t="shared" si="0"/>
        <v>0</v>
      </c>
      <c r="Q55" s="101">
        <f>IFERROR(VLOOKUP($C55,'GAR13 eq'!$C$4:$H$208,6,FALSE),0)*H55</f>
        <v>45.132315954815063</v>
      </c>
      <c r="R55" s="101">
        <f>IFERROR(VLOOKUP($C55,'GAR13 wd'!$C$4:$H$208,6,FALSE),0)*H55</f>
        <v>0.21255407828013373</v>
      </c>
      <c r="S55" s="85">
        <f t="shared" si="2"/>
        <v>20.81102865891495</v>
      </c>
      <c r="T55" s="85">
        <f t="shared" si="3"/>
        <v>9.8011123982331E-2</v>
      </c>
      <c r="U55" s="85">
        <f t="shared" si="4"/>
        <v>29.275085381704731</v>
      </c>
      <c r="V55" s="85">
        <f t="shared" si="5"/>
        <v>0.13787324355590924</v>
      </c>
      <c r="W55" s="85">
        <f t="shared" si="6"/>
        <v>58.550170763409461</v>
      </c>
      <c r="X55" s="85">
        <f t="shared" si="7"/>
        <v>0.27574648711181848</v>
      </c>
    </row>
    <row r="56" spans="1:24" x14ac:dyDescent="0.25">
      <c r="A56">
        <v>84</v>
      </c>
      <c r="B56" t="s">
        <v>27</v>
      </c>
      <c r="C56" t="s">
        <v>192</v>
      </c>
      <c r="D56" t="s">
        <v>746</v>
      </c>
      <c r="E56">
        <v>250</v>
      </c>
      <c r="F56" t="s">
        <v>607</v>
      </c>
      <c r="G56">
        <v>10459806</v>
      </c>
      <c r="H56">
        <v>0.81217728037211101</v>
      </c>
      <c r="I56">
        <v>5466285</v>
      </c>
      <c r="J56" s="85">
        <v>31.7</v>
      </c>
      <c r="K56" s="99">
        <v>0</v>
      </c>
      <c r="L56" s="99">
        <v>0</v>
      </c>
      <c r="M56" s="99">
        <v>0</v>
      </c>
      <c r="N56" s="99">
        <v>0</v>
      </c>
      <c r="O56" s="99">
        <f t="shared" si="1"/>
        <v>0</v>
      </c>
      <c r="P56" s="99">
        <f t="shared" si="0"/>
        <v>0</v>
      </c>
      <c r="Q56" s="101">
        <f>IFERROR(VLOOKUP($C56,'GAR13 eq'!$C$4:$H$208,6,FALSE),0)*H56</f>
        <v>16.730851975665487</v>
      </c>
      <c r="R56" s="101">
        <f>IFERROR(VLOOKUP($C56,'GAR13 wd'!$C$4:$H$208,6,FALSE),0)*H56</f>
        <v>0.24365318411163328</v>
      </c>
      <c r="S56" s="85">
        <f t="shared" si="2"/>
        <v>1.5995375034360568</v>
      </c>
      <c r="T56" s="85">
        <f t="shared" si="3"/>
        <v>2.3294235486932862E-2</v>
      </c>
      <c r="U56" s="85">
        <f t="shared" si="4"/>
        <v>3.0607353944526285</v>
      </c>
      <c r="V56" s="85">
        <f t="shared" si="5"/>
        <v>4.4573816424067401E-2</v>
      </c>
      <c r="W56" s="85">
        <f t="shared" si="6"/>
        <v>6.1214707889052571</v>
      </c>
      <c r="X56" s="85">
        <f t="shared" si="7"/>
        <v>8.9147632848134803E-2</v>
      </c>
    </row>
    <row r="57" spans="1:24" x14ac:dyDescent="0.25">
      <c r="A57">
        <v>85</v>
      </c>
      <c r="B57" t="s">
        <v>27</v>
      </c>
      <c r="C57" t="s">
        <v>198</v>
      </c>
      <c r="D57" t="s">
        <v>747</v>
      </c>
      <c r="E57">
        <v>250</v>
      </c>
      <c r="F57" t="s">
        <v>609</v>
      </c>
      <c r="G57">
        <v>143499861</v>
      </c>
      <c r="H57">
        <v>0.60578454197465847</v>
      </c>
      <c r="I57">
        <v>76872229</v>
      </c>
      <c r="J57" s="85">
        <v>26.399999618530273</v>
      </c>
      <c r="K57" s="99">
        <v>0</v>
      </c>
      <c r="L57" s="99">
        <v>0</v>
      </c>
      <c r="M57" s="99">
        <v>0</v>
      </c>
      <c r="N57" s="99">
        <v>0</v>
      </c>
      <c r="O57" s="99">
        <f t="shared" si="1"/>
        <v>0</v>
      </c>
      <c r="P57" s="99">
        <f t="shared" si="0"/>
        <v>0</v>
      </c>
      <c r="Q57" s="101">
        <f>IFERROR(VLOOKUP($C57,'GAR13 eq'!$C$4:$H$208,6,FALSE),0)*H57</f>
        <v>101.52948923495276</v>
      </c>
      <c r="R57" s="101">
        <f>IFERROR(VLOOKUP($C57,'GAR13 wd'!$C$4:$H$208,6,FALSE),0)*H57</f>
        <v>1.2115690839493169</v>
      </c>
      <c r="S57" s="85">
        <f t="shared" si="2"/>
        <v>0.70752325840199082</v>
      </c>
      <c r="T57" s="85">
        <f t="shared" si="3"/>
        <v>8.4429983102862864E-3</v>
      </c>
      <c r="U57" s="85">
        <f t="shared" si="4"/>
        <v>1.3207564104190703</v>
      </c>
      <c r="V57" s="85">
        <f t="shared" si="5"/>
        <v>1.5760816353449527E-2</v>
      </c>
      <c r="W57" s="85">
        <f t="shared" si="6"/>
        <v>2.6415128208381407</v>
      </c>
      <c r="X57" s="85">
        <f t="shared" si="7"/>
        <v>3.1521632706899054E-2</v>
      </c>
    </row>
    <row r="58" spans="1:24" x14ac:dyDescent="0.25">
      <c r="A58">
        <v>53</v>
      </c>
      <c r="B58" t="s">
        <v>27</v>
      </c>
      <c r="C58" t="s">
        <v>144</v>
      </c>
      <c r="D58" t="s">
        <v>748</v>
      </c>
      <c r="E58">
        <v>250</v>
      </c>
      <c r="F58" t="s">
        <v>575</v>
      </c>
      <c r="G58">
        <v>2773620</v>
      </c>
      <c r="H58">
        <v>0.44355325709296228</v>
      </c>
      <c r="I58">
        <v>1214457</v>
      </c>
      <c r="J58" s="85">
        <v>29.3</v>
      </c>
      <c r="K58" s="99">
        <v>0</v>
      </c>
      <c r="L58" s="99">
        <v>0</v>
      </c>
      <c r="M58" s="99">
        <v>0</v>
      </c>
      <c r="N58" s="99">
        <v>0</v>
      </c>
      <c r="O58" s="99">
        <f t="shared" si="1"/>
        <v>0</v>
      </c>
      <c r="P58" s="99">
        <f t="shared" si="0"/>
        <v>0</v>
      </c>
      <c r="Q58" s="101">
        <f>IFERROR(VLOOKUP($C58,'GAR13 eq'!$C$4:$H$208,6,FALSE),0)*H58</f>
        <v>6.3871669021386568</v>
      </c>
      <c r="R58" s="101">
        <f>IFERROR(VLOOKUP($C58,'GAR13 wd'!$C$4:$H$208,6,FALSE),0)*H58</f>
        <v>0</v>
      </c>
      <c r="S58" s="85">
        <f t="shared" si="2"/>
        <v>2.3028269561578938</v>
      </c>
      <c r="T58" s="85">
        <f t="shared" si="3"/>
        <v>0</v>
      </c>
      <c r="U58" s="85">
        <f t="shared" si="4"/>
        <v>5.2592779342032339</v>
      </c>
      <c r="V58" s="85">
        <f t="shared" si="5"/>
        <v>0</v>
      </c>
      <c r="W58" s="85">
        <f t="shared" si="6"/>
        <v>10.518555868406468</v>
      </c>
      <c r="X58" s="85">
        <f t="shared" si="7"/>
        <v>0</v>
      </c>
    </row>
    <row r="59" spans="1:24" x14ac:dyDescent="0.25">
      <c r="A59">
        <v>54</v>
      </c>
      <c r="B59" t="s">
        <v>27</v>
      </c>
      <c r="C59" t="s">
        <v>152</v>
      </c>
      <c r="D59" t="s">
        <v>749</v>
      </c>
      <c r="E59">
        <v>250</v>
      </c>
      <c r="F59" t="s">
        <v>576</v>
      </c>
      <c r="G59">
        <v>8473786</v>
      </c>
      <c r="H59">
        <v>1.1110916724768776</v>
      </c>
      <c r="I59">
        <v>4388773</v>
      </c>
      <c r="J59" s="85">
        <v>27</v>
      </c>
      <c r="K59" s="99">
        <v>0</v>
      </c>
      <c r="L59" s="99">
        <v>0</v>
      </c>
      <c r="M59" s="99">
        <v>0</v>
      </c>
      <c r="N59" s="99">
        <v>0</v>
      </c>
      <c r="O59" s="99">
        <f t="shared" si="1"/>
        <v>0</v>
      </c>
      <c r="P59" s="99">
        <f t="shared" si="0"/>
        <v>0</v>
      </c>
      <c r="Q59" s="101">
        <f>IFERROR(VLOOKUP($C59,'GAR13 eq'!$C$4:$H$208,6,FALSE),0)*H59</f>
        <v>266.43978305995523</v>
      </c>
      <c r="R59" s="101">
        <f>IFERROR(VLOOKUP($C59,'GAR13 wd'!$C$4:$H$208,6,FALSE),0)*H59</f>
        <v>0</v>
      </c>
      <c r="S59" s="85">
        <f t="shared" si="2"/>
        <v>31.4428265075322</v>
      </c>
      <c r="T59" s="85">
        <f t="shared" si="3"/>
        <v>0</v>
      </c>
      <c r="U59" s="85">
        <f t="shared" si="4"/>
        <v>60.709401707482989</v>
      </c>
      <c r="V59" s="85">
        <f t="shared" si="5"/>
        <v>0</v>
      </c>
      <c r="W59" s="85">
        <f t="shared" si="6"/>
        <v>121.41880341496598</v>
      </c>
      <c r="X59" s="85">
        <f t="shared" si="7"/>
        <v>0</v>
      </c>
    </row>
    <row r="60" spans="1:24" x14ac:dyDescent="0.25">
      <c r="A60">
        <v>55</v>
      </c>
      <c r="B60" t="s">
        <v>27</v>
      </c>
      <c r="C60" t="s">
        <v>208</v>
      </c>
      <c r="D60" t="s">
        <v>750</v>
      </c>
      <c r="E60">
        <v>250</v>
      </c>
      <c r="F60" t="s">
        <v>577</v>
      </c>
      <c r="G60">
        <v>9466000</v>
      </c>
      <c r="H60">
        <v>0.43004732039137833</v>
      </c>
      <c r="I60">
        <v>4475233</v>
      </c>
      <c r="J60" s="85">
        <v>24.200000762939453</v>
      </c>
      <c r="K60" s="99">
        <v>13.68</v>
      </c>
      <c r="L60" s="99">
        <v>17.71</v>
      </c>
      <c r="M60" s="99">
        <v>22.7</v>
      </c>
      <c r="N60" s="99">
        <v>36.9</v>
      </c>
      <c r="O60" s="99">
        <f t="shared" si="1"/>
        <v>54.09</v>
      </c>
      <c r="P60" s="99">
        <f t="shared" si="0"/>
        <v>5120159.4000000004</v>
      </c>
      <c r="Q60" s="101">
        <f>IFERROR(VLOOKUP($C60,'GAR13 eq'!$C$4:$H$208,6,FALSE),0)*H60</f>
        <v>4.3004732039137836E-2</v>
      </c>
      <c r="R60" s="101">
        <f>IFERROR(VLOOKUP($C60,'GAR13 wd'!$C$4:$H$208,6,FALSE),0)*H60</f>
        <v>0</v>
      </c>
      <c r="S60" s="85">
        <f t="shared" si="2"/>
        <v>4.5430733191567547E-3</v>
      </c>
      <c r="T60" s="85">
        <f t="shared" si="3"/>
        <v>0</v>
      </c>
      <c r="U60" s="85">
        <f t="shared" si="4"/>
        <v>9.609495648413801E-3</v>
      </c>
      <c r="V60" s="85">
        <f t="shared" si="5"/>
        <v>0</v>
      </c>
      <c r="W60" s="85">
        <f t="shared" si="6"/>
        <v>1.9218991296827602E-2</v>
      </c>
      <c r="X60" s="85">
        <f t="shared" si="7"/>
        <v>0</v>
      </c>
    </row>
    <row r="61" spans="1:24" x14ac:dyDescent="0.25">
      <c r="A61">
        <v>56</v>
      </c>
      <c r="B61" t="s">
        <v>27</v>
      </c>
      <c r="C61" t="s">
        <v>172</v>
      </c>
      <c r="D61" t="s">
        <v>751</v>
      </c>
      <c r="E61">
        <v>250</v>
      </c>
      <c r="F61" t="s">
        <v>578</v>
      </c>
      <c r="G61">
        <v>11195138</v>
      </c>
      <c r="H61">
        <v>1.1251676132016495</v>
      </c>
      <c r="I61">
        <v>4902330</v>
      </c>
      <c r="J61" s="85">
        <v>22.5</v>
      </c>
      <c r="K61" s="99">
        <v>0</v>
      </c>
      <c r="L61" s="99">
        <v>0</v>
      </c>
      <c r="M61" s="99">
        <v>0</v>
      </c>
      <c r="N61" s="99">
        <v>0</v>
      </c>
      <c r="O61" s="99">
        <f t="shared" si="1"/>
        <v>0</v>
      </c>
      <c r="P61" s="99">
        <f t="shared" si="0"/>
        <v>0</v>
      </c>
      <c r="Q61" s="101">
        <f>IFERROR(VLOOKUP($C61,'GAR13 eq'!$C$4:$H$208,6,FALSE),0)*H61</f>
        <v>113.41689541072627</v>
      </c>
      <c r="R61" s="101">
        <f>IFERROR(VLOOKUP($C61,'GAR13 wd'!$C$4:$H$208,6,FALSE),0)*H61</f>
        <v>0</v>
      </c>
      <c r="S61" s="85">
        <f t="shared" si="2"/>
        <v>10.130906417654366</v>
      </c>
      <c r="T61" s="85">
        <f t="shared" si="3"/>
        <v>0</v>
      </c>
      <c r="U61" s="85">
        <f t="shared" si="4"/>
        <v>23.135304112682391</v>
      </c>
      <c r="V61" s="85">
        <f t="shared" si="5"/>
        <v>0</v>
      </c>
      <c r="W61" s="85">
        <f t="shared" si="6"/>
        <v>46.270608225364782</v>
      </c>
      <c r="X61" s="85">
        <f t="shared" si="7"/>
        <v>0</v>
      </c>
    </row>
    <row r="62" spans="1:24" x14ac:dyDescent="0.25">
      <c r="A62">
        <v>57</v>
      </c>
      <c r="B62" t="s">
        <v>27</v>
      </c>
      <c r="C62" t="s">
        <v>180</v>
      </c>
      <c r="D62" t="s">
        <v>752</v>
      </c>
      <c r="E62">
        <v>250</v>
      </c>
      <c r="F62" t="s">
        <v>579</v>
      </c>
      <c r="G62">
        <v>3829307</v>
      </c>
      <c r="H62">
        <v>0.48332762117175954</v>
      </c>
      <c r="I62">
        <v>1452872</v>
      </c>
      <c r="J62" s="85">
        <v>32.880001068115234</v>
      </c>
      <c r="K62" s="99">
        <v>0</v>
      </c>
      <c r="L62" s="99">
        <v>0</v>
      </c>
      <c r="M62" s="99">
        <v>0</v>
      </c>
      <c r="N62" s="99">
        <v>0</v>
      </c>
      <c r="O62" s="99">
        <f t="shared" si="1"/>
        <v>0</v>
      </c>
      <c r="P62" s="99">
        <f t="shared" si="0"/>
        <v>0</v>
      </c>
      <c r="Q62" s="101">
        <f>IFERROR(VLOOKUP($C62,'GAR13 eq'!$C$4:$H$208,6,FALSE),0)*H62</f>
        <v>1.6916466741011584</v>
      </c>
      <c r="R62" s="101">
        <f>IFERROR(VLOOKUP($C62,'GAR13 wd'!$C$4:$H$208,6,FALSE),0)*H62</f>
        <v>0</v>
      </c>
      <c r="S62" s="85">
        <f t="shared" si="2"/>
        <v>0.4417631373251501</v>
      </c>
      <c r="T62" s="85">
        <f t="shared" si="3"/>
        <v>0</v>
      </c>
      <c r="U62" s="85">
        <f t="shared" si="4"/>
        <v>1.1643466692875619</v>
      </c>
      <c r="V62" s="85">
        <f t="shared" si="5"/>
        <v>0</v>
      </c>
      <c r="W62" s="85">
        <f t="shared" si="6"/>
        <v>2.3286933385751238</v>
      </c>
      <c r="X62" s="85">
        <f t="shared" si="7"/>
        <v>0</v>
      </c>
    </row>
    <row r="63" spans="1:24" x14ac:dyDescent="0.25">
      <c r="A63">
        <v>58</v>
      </c>
      <c r="B63" t="s">
        <v>27</v>
      </c>
      <c r="C63" t="s">
        <v>146</v>
      </c>
      <c r="D63" t="s">
        <v>753</v>
      </c>
      <c r="E63">
        <v>250</v>
      </c>
      <c r="F63" t="s">
        <v>581</v>
      </c>
      <c r="G63">
        <v>7265115</v>
      </c>
      <c r="H63">
        <v>0.45773156965746942</v>
      </c>
      <c r="I63">
        <v>3354512</v>
      </c>
      <c r="J63" s="85">
        <v>28.899999618530273</v>
      </c>
      <c r="K63" s="99">
        <v>0</v>
      </c>
      <c r="L63" s="99">
        <v>0</v>
      </c>
      <c r="M63" s="99">
        <v>0</v>
      </c>
      <c r="N63" s="99">
        <v>0</v>
      </c>
      <c r="O63" s="99">
        <f t="shared" si="1"/>
        <v>0</v>
      </c>
      <c r="P63" s="99">
        <f t="shared" si="0"/>
        <v>0</v>
      </c>
      <c r="Q63" s="101">
        <f>IFERROR(VLOOKUP($C63,'GAR13 eq'!$C$4:$H$208,6,FALSE),0)*H63</f>
        <v>51.357482115568068</v>
      </c>
      <c r="R63" s="101">
        <f>IFERROR(VLOOKUP($C63,'GAR13 wd'!$C$4:$H$208,6,FALSE),0)*H63</f>
        <v>0</v>
      </c>
      <c r="S63" s="85">
        <f t="shared" si="2"/>
        <v>7.0690528801771304</v>
      </c>
      <c r="T63" s="85">
        <f t="shared" si="3"/>
        <v>0</v>
      </c>
      <c r="U63" s="85">
        <f t="shared" si="4"/>
        <v>15.309971201643659</v>
      </c>
      <c r="V63" s="85">
        <f t="shared" si="5"/>
        <v>0</v>
      </c>
      <c r="W63" s="85">
        <f t="shared" si="6"/>
        <v>30.619942403287318</v>
      </c>
      <c r="X63" s="85">
        <f t="shared" si="7"/>
        <v>0</v>
      </c>
    </row>
    <row r="64" spans="1:24" x14ac:dyDescent="0.25">
      <c r="A64">
        <v>59</v>
      </c>
      <c r="B64" t="s">
        <v>27</v>
      </c>
      <c r="C64" t="s">
        <v>156</v>
      </c>
      <c r="D64" t="s">
        <v>754</v>
      </c>
      <c r="E64">
        <v>250</v>
      </c>
      <c r="F64" t="s">
        <v>583</v>
      </c>
      <c r="G64">
        <v>4252700</v>
      </c>
      <c r="H64">
        <v>0.64723597102884889</v>
      </c>
      <c r="I64">
        <v>1861215</v>
      </c>
      <c r="J64" s="85">
        <v>37.9</v>
      </c>
      <c r="K64" s="99">
        <v>0</v>
      </c>
      <c r="L64" s="99">
        <v>0</v>
      </c>
      <c r="M64" s="99">
        <v>0</v>
      </c>
      <c r="N64" s="99">
        <v>0</v>
      </c>
      <c r="O64" s="99">
        <f t="shared" si="1"/>
        <v>0</v>
      </c>
      <c r="P64" s="99">
        <f t="shared" si="0"/>
        <v>0</v>
      </c>
      <c r="Q64" s="101">
        <f>IFERROR(VLOOKUP($C64,'GAR13 eq'!$C$4:$H$208,6,FALSE),0)*H64</f>
        <v>29.708131070224162</v>
      </c>
      <c r="R64" s="101">
        <f>IFERROR(VLOOKUP($C64,'GAR13 wd'!$C$4:$H$208,6,FALSE),0)*H64</f>
        <v>0</v>
      </c>
      <c r="S64" s="85">
        <f t="shared" si="2"/>
        <v>6.9857105063193172</v>
      </c>
      <c r="T64" s="85">
        <f t="shared" si="3"/>
        <v>0</v>
      </c>
      <c r="U64" s="85">
        <f t="shared" si="4"/>
        <v>15.961686892822248</v>
      </c>
      <c r="V64" s="85">
        <f t="shared" si="5"/>
        <v>0</v>
      </c>
      <c r="W64" s="85">
        <f t="shared" si="6"/>
        <v>31.923373785644497</v>
      </c>
      <c r="X64" s="85">
        <f t="shared" si="7"/>
        <v>0</v>
      </c>
    </row>
    <row r="65" spans="1:24" x14ac:dyDescent="0.25">
      <c r="A65">
        <v>60</v>
      </c>
      <c r="B65" t="s">
        <v>27</v>
      </c>
      <c r="C65" t="s">
        <v>176</v>
      </c>
      <c r="D65" t="s">
        <v>755</v>
      </c>
      <c r="E65">
        <v>250</v>
      </c>
      <c r="F65" t="s">
        <v>586</v>
      </c>
      <c r="G65">
        <v>10521468</v>
      </c>
      <c r="H65">
        <v>0.68977614714260893</v>
      </c>
      <c r="I65">
        <v>5280696</v>
      </c>
      <c r="J65" s="85">
        <v>23.899999618530273</v>
      </c>
      <c r="K65" s="99">
        <v>0</v>
      </c>
      <c r="L65" s="99">
        <v>0</v>
      </c>
      <c r="M65" s="99">
        <v>0</v>
      </c>
      <c r="N65" s="99">
        <v>0</v>
      </c>
      <c r="O65" s="99">
        <f t="shared" si="1"/>
        <v>0</v>
      </c>
      <c r="P65" s="99">
        <f t="shared" si="0"/>
        <v>0</v>
      </c>
      <c r="Q65" s="101">
        <f>IFERROR(VLOOKUP($C65,'GAR13 eq'!$C$4:$H$208,6,FALSE),0)*H65</f>
        <v>33.936986439416359</v>
      </c>
      <c r="R65" s="101">
        <f>IFERROR(VLOOKUP($C65,'GAR13 wd'!$C$4:$H$208,6,FALSE),0)*H65</f>
        <v>0</v>
      </c>
      <c r="S65" s="85">
        <f t="shared" si="2"/>
        <v>3.2254991831383566</v>
      </c>
      <c r="T65" s="85">
        <f t="shared" si="3"/>
        <v>0</v>
      </c>
      <c r="U65" s="85">
        <f t="shared" si="4"/>
        <v>6.4266124085568181</v>
      </c>
      <c r="V65" s="85">
        <f t="shared" si="5"/>
        <v>0</v>
      </c>
      <c r="W65" s="85">
        <f t="shared" si="6"/>
        <v>12.853224817113636</v>
      </c>
      <c r="X65" s="85">
        <f t="shared" si="7"/>
        <v>0</v>
      </c>
    </row>
    <row r="66" spans="1:24" x14ac:dyDescent="0.25">
      <c r="A66">
        <v>61</v>
      </c>
      <c r="B66" t="s">
        <v>27</v>
      </c>
      <c r="C66" t="s">
        <v>206</v>
      </c>
      <c r="D66" t="s">
        <v>756</v>
      </c>
      <c r="E66">
        <v>250</v>
      </c>
      <c r="F66" t="s">
        <v>587</v>
      </c>
      <c r="G66">
        <v>5613706</v>
      </c>
      <c r="H66">
        <v>1.3771942805521336</v>
      </c>
      <c r="I66">
        <v>2914454</v>
      </c>
      <c r="J66" s="85">
        <v>22.700000762939453</v>
      </c>
      <c r="K66" s="99">
        <v>0</v>
      </c>
      <c r="L66" s="99">
        <v>0</v>
      </c>
      <c r="M66" s="99">
        <v>0</v>
      </c>
      <c r="N66" s="99">
        <v>0</v>
      </c>
      <c r="O66" s="99">
        <f t="shared" si="1"/>
        <v>0</v>
      </c>
      <c r="P66" s="99">
        <f t="shared" si="0"/>
        <v>0</v>
      </c>
      <c r="Q66" s="101">
        <f>IFERROR(VLOOKUP($C66,'GAR13 eq'!$C$4:$H$208,6,FALSE),0)*H66</f>
        <v>3.3052662733251204</v>
      </c>
      <c r="R66" s="101">
        <f>IFERROR(VLOOKUP($C66,'GAR13 wd'!$C$4:$H$208,6,FALSE),0)*H66</f>
        <v>0</v>
      </c>
      <c r="S66" s="85">
        <f t="shared" si="2"/>
        <v>0.58878506878078773</v>
      </c>
      <c r="T66" s="85">
        <f t="shared" si="3"/>
        <v>0</v>
      </c>
      <c r="U66" s="85">
        <f t="shared" si="4"/>
        <v>1.1340945073503033</v>
      </c>
      <c r="V66" s="85">
        <f t="shared" si="5"/>
        <v>0</v>
      </c>
      <c r="W66" s="85">
        <f t="shared" si="6"/>
        <v>2.2681890147006065</v>
      </c>
      <c r="X66" s="85">
        <f t="shared" si="7"/>
        <v>0</v>
      </c>
    </row>
    <row r="67" spans="1:24" x14ac:dyDescent="0.25">
      <c r="A67">
        <v>62</v>
      </c>
      <c r="B67" t="s">
        <v>27</v>
      </c>
      <c r="C67" t="s">
        <v>196</v>
      </c>
      <c r="D67" t="s">
        <v>757</v>
      </c>
      <c r="E67">
        <v>250</v>
      </c>
      <c r="F67" t="s">
        <v>588</v>
      </c>
      <c r="G67">
        <v>1324612</v>
      </c>
      <c r="H67">
        <v>0.73769416398440457</v>
      </c>
      <c r="I67">
        <v>690391</v>
      </c>
      <c r="J67" s="85">
        <v>27.799999237060547</v>
      </c>
      <c r="K67" s="99">
        <v>0</v>
      </c>
      <c r="L67" s="99">
        <v>0</v>
      </c>
      <c r="M67" s="99">
        <v>0</v>
      </c>
      <c r="N67" s="99">
        <v>0</v>
      </c>
      <c r="O67" s="99">
        <f t="shared" si="1"/>
        <v>0</v>
      </c>
      <c r="P67" s="99">
        <f t="shared" si="0"/>
        <v>0</v>
      </c>
      <c r="Q67" s="101">
        <f>IFERROR(VLOOKUP($C67,'GAR13 eq'!$C$4:$H$208,6,FALSE),0)*H67</f>
        <v>0.66392474758596409</v>
      </c>
      <c r="R67" s="101">
        <f>IFERROR(VLOOKUP($C67,'GAR13 wd'!$C$4:$H$208,6,FALSE),0)*H67</f>
        <v>0</v>
      </c>
      <c r="S67" s="85">
        <f t="shared" si="2"/>
        <v>0.50122205414563969</v>
      </c>
      <c r="T67" s="85">
        <f t="shared" si="3"/>
        <v>0</v>
      </c>
      <c r="U67" s="85">
        <f t="shared" si="4"/>
        <v>0.96166483570319439</v>
      </c>
      <c r="V67" s="85">
        <f t="shared" si="5"/>
        <v>0</v>
      </c>
      <c r="W67" s="85">
        <f t="shared" si="6"/>
        <v>1.9233296714063888</v>
      </c>
      <c r="X67" s="85">
        <f t="shared" si="7"/>
        <v>0</v>
      </c>
    </row>
    <row r="68" spans="1:24" x14ac:dyDescent="0.25">
      <c r="A68">
        <v>64</v>
      </c>
      <c r="B68" t="s">
        <v>27</v>
      </c>
      <c r="C68" t="s">
        <v>210</v>
      </c>
      <c r="D68" t="s">
        <v>758</v>
      </c>
      <c r="E68">
        <v>250</v>
      </c>
      <c r="F68" t="s">
        <v>589</v>
      </c>
      <c r="G68">
        <v>5439407</v>
      </c>
      <c r="H68">
        <v>1.2344564076343405</v>
      </c>
      <c r="I68">
        <v>2719678</v>
      </c>
      <c r="J68" s="85">
        <v>20</v>
      </c>
      <c r="K68" s="99">
        <v>0</v>
      </c>
      <c r="L68" s="99">
        <v>0</v>
      </c>
      <c r="M68" s="99">
        <v>0</v>
      </c>
      <c r="N68" s="99">
        <v>0</v>
      </c>
      <c r="O68" s="99">
        <f t="shared" si="1"/>
        <v>0</v>
      </c>
      <c r="P68" s="99">
        <f t="shared" ref="P68:P131" si="8">O68*G68/100</f>
        <v>0</v>
      </c>
      <c r="Q68" s="101">
        <f>IFERROR(VLOOKUP($C68,'GAR13 eq'!$C$4:$H$208,6,FALSE),0)*H68</f>
        <v>0.61722820381717025</v>
      </c>
      <c r="R68" s="101">
        <f>IFERROR(VLOOKUP($C68,'GAR13 wd'!$C$4:$H$208,6,FALSE),0)*H68</f>
        <v>0</v>
      </c>
      <c r="S68" s="85">
        <f t="shared" si="2"/>
        <v>0.11347343631707836</v>
      </c>
      <c r="T68" s="85">
        <f t="shared" si="3"/>
        <v>0</v>
      </c>
      <c r="U68" s="85">
        <f t="shared" si="4"/>
        <v>0.22694900051299097</v>
      </c>
      <c r="V68" s="85">
        <f t="shared" si="5"/>
        <v>0</v>
      </c>
      <c r="W68" s="85">
        <f t="shared" si="6"/>
        <v>0.45389800102598193</v>
      </c>
      <c r="X68" s="85">
        <f t="shared" si="7"/>
        <v>0</v>
      </c>
    </row>
    <row r="69" spans="1:24" x14ac:dyDescent="0.25">
      <c r="A69">
        <v>65</v>
      </c>
      <c r="B69" t="s">
        <v>27</v>
      </c>
      <c r="C69" t="s">
        <v>186</v>
      </c>
      <c r="D69" t="s">
        <v>759</v>
      </c>
      <c r="E69">
        <v>250</v>
      </c>
      <c r="F69" t="s">
        <v>590</v>
      </c>
      <c r="G69">
        <v>66028467</v>
      </c>
      <c r="H69">
        <v>1.1222926074230715</v>
      </c>
      <c r="I69">
        <v>30117166</v>
      </c>
      <c r="J69" s="85">
        <v>39.799999237060547</v>
      </c>
      <c r="K69" s="99">
        <v>0</v>
      </c>
      <c r="L69" s="99">
        <v>0</v>
      </c>
      <c r="M69" s="99">
        <v>0</v>
      </c>
      <c r="N69" s="99">
        <v>0</v>
      </c>
      <c r="O69" s="99">
        <f t="shared" ref="O69:O132" si="9">SUM(K69:M69)</f>
        <v>0</v>
      </c>
      <c r="P69" s="99">
        <f t="shared" si="8"/>
        <v>0</v>
      </c>
      <c r="Q69" s="101">
        <f>IFERROR(VLOOKUP($C69,'GAR13 eq'!$C$4:$H$208,6,FALSE),0)*H69</f>
        <v>291.45939014777167</v>
      </c>
      <c r="R69" s="101">
        <f>IFERROR(VLOOKUP($C69,'GAR13 wd'!$C$4:$H$208,6,FALSE),0)*H69</f>
        <v>0</v>
      </c>
      <c r="S69" s="85">
        <f t="shared" ref="S69:S132" si="10">Q69*1000000/$G69</f>
        <v>4.4141474638169571</v>
      </c>
      <c r="T69" s="85">
        <f t="shared" ref="T69:T132" si="11">R69*1000000/$G69</f>
        <v>0</v>
      </c>
      <c r="U69" s="85">
        <f t="shared" ref="U69:U132" si="12">Q69*1000000/$I69</f>
        <v>9.6775171391548476</v>
      </c>
      <c r="V69" s="85">
        <f t="shared" ref="V69:V132" si="13">R69*1000000/$I69</f>
        <v>0</v>
      </c>
      <c r="W69" s="85">
        <f t="shared" ref="W69:W132" si="14">Q69*1000000/($I69/2)</f>
        <v>19.355034278309695</v>
      </c>
      <c r="X69" s="85">
        <f t="shared" ref="X69:X132" si="15">R69*1000000/($I69/2)</f>
        <v>0</v>
      </c>
    </row>
    <row r="70" spans="1:24" x14ac:dyDescent="0.25">
      <c r="A70">
        <v>66</v>
      </c>
      <c r="B70" t="s">
        <v>27</v>
      </c>
      <c r="C70" t="s">
        <v>162</v>
      </c>
      <c r="D70" t="s">
        <v>760</v>
      </c>
      <c r="E70">
        <v>250</v>
      </c>
      <c r="F70" t="s">
        <v>591</v>
      </c>
      <c r="G70">
        <v>80621788</v>
      </c>
      <c r="H70">
        <v>1.0404593144280478</v>
      </c>
      <c r="I70">
        <v>41762514</v>
      </c>
      <c r="J70" s="85">
        <v>29.9</v>
      </c>
      <c r="K70" s="99">
        <v>0</v>
      </c>
      <c r="L70" s="99">
        <v>0</v>
      </c>
      <c r="M70" s="99">
        <v>0</v>
      </c>
      <c r="N70" s="99">
        <v>0</v>
      </c>
      <c r="O70" s="99">
        <f t="shared" si="9"/>
        <v>0</v>
      </c>
      <c r="P70" s="99">
        <f t="shared" si="8"/>
        <v>0</v>
      </c>
      <c r="Q70" s="101">
        <f>IFERROR(VLOOKUP($C70,'GAR13 eq'!$C$4:$H$208,6,FALSE),0)*H70</f>
        <v>1254.5858413373401</v>
      </c>
      <c r="R70" s="101">
        <f>IFERROR(VLOOKUP($C70,'GAR13 wd'!$C$4:$H$208,6,FALSE),0)*H70</f>
        <v>0</v>
      </c>
      <c r="S70" s="85">
        <f t="shared" si="10"/>
        <v>15.561374567100151</v>
      </c>
      <c r="T70" s="85">
        <f t="shared" si="11"/>
        <v>0</v>
      </c>
      <c r="U70" s="85">
        <f t="shared" si="12"/>
        <v>30.040955899765521</v>
      </c>
      <c r="V70" s="85">
        <f t="shared" si="13"/>
        <v>0</v>
      </c>
      <c r="W70" s="85">
        <f t="shared" si="14"/>
        <v>60.081911799531042</v>
      </c>
      <c r="X70" s="85">
        <f t="shared" si="15"/>
        <v>0</v>
      </c>
    </row>
    <row r="71" spans="1:24" x14ac:dyDescent="0.25">
      <c r="A71">
        <v>68</v>
      </c>
      <c r="B71" t="s">
        <v>27</v>
      </c>
      <c r="C71" t="s">
        <v>140</v>
      </c>
      <c r="D71" t="s">
        <v>761</v>
      </c>
      <c r="E71">
        <v>250</v>
      </c>
      <c r="F71" t="s">
        <v>592</v>
      </c>
      <c r="G71">
        <v>11032328</v>
      </c>
      <c r="H71">
        <v>0.85416765606192524</v>
      </c>
      <c r="I71">
        <v>5039973</v>
      </c>
      <c r="J71" s="85">
        <v>43.9</v>
      </c>
      <c r="K71" s="99">
        <v>0</v>
      </c>
      <c r="L71" s="99">
        <v>0</v>
      </c>
      <c r="M71" s="99">
        <v>0</v>
      </c>
      <c r="N71" s="99">
        <v>0</v>
      </c>
      <c r="O71" s="99">
        <f t="shared" si="9"/>
        <v>0</v>
      </c>
      <c r="P71" s="99">
        <f t="shared" si="8"/>
        <v>0</v>
      </c>
      <c r="Q71" s="101">
        <f>IFERROR(VLOOKUP($C71,'GAR13 eq'!$C$4:$H$208,6,FALSE),0)*H71</f>
        <v>1479.674630596073</v>
      </c>
      <c r="R71" s="101">
        <f>IFERROR(VLOOKUP($C71,'GAR13 wd'!$C$4:$H$208,6,FALSE),0)*H71</f>
        <v>0</v>
      </c>
      <c r="S71" s="85">
        <f t="shared" si="10"/>
        <v>134.12170401352034</v>
      </c>
      <c r="T71" s="85">
        <f t="shared" si="11"/>
        <v>0</v>
      </c>
      <c r="U71" s="85">
        <f t="shared" si="12"/>
        <v>293.58780902121362</v>
      </c>
      <c r="V71" s="85">
        <f t="shared" si="13"/>
        <v>0</v>
      </c>
      <c r="W71" s="85">
        <f t="shared" si="14"/>
        <v>587.17561804242723</v>
      </c>
      <c r="X71" s="85">
        <f t="shared" si="15"/>
        <v>0</v>
      </c>
    </row>
    <row r="72" spans="1:24" x14ac:dyDescent="0.25">
      <c r="A72">
        <v>69</v>
      </c>
      <c r="B72" t="s">
        <v>27</v>
      </c>
      <c r="C72" t="s">
        <v>166</v>
      </c>
      <c r="D72" t="s">
        <v>762</v>
      </c>
      <c r="E72">
        <v>250</v>
      </c>
      <c r="F72" t="s">
        <v>593</v>
      </c>
      <c r="G72">
        <v>9897247</v>
      </c>
      <c r="H72">
        <v>0</v>
      </c>
      <c r="I72">
        <v>4387408</v>
      </c>
      <c r="J72" s="85">
        <v>25.9</v>
      </c>
      <c r="K72" s="99">
        <v>0</v>
      </c>
      <c r="L72" s="99">
        <v>0</v>
      </c>
      <c r="M72" s="99">
        <v>0</v>
      </c>
      <c r="N72" s="99">
        <v>0</v>
      </c>
      <c r="O72" s="99">
        <f t="shared" si="9"/>
        <v>0</v>
      </c>
      <c r="P72" s="99">
        <f t="shared" si="8"/>
        <v>0</v>
      </c>
      <c r="Q72" s="101">
        <f>IFERROR(VLOOKUP($C72,'GAR13 eq'!$C$4:$H$208,6,FALSE),0)*H72</f>
        <v>0</v>
      </c>
      <c r="R72" s="101">
        <f>IFERROR(VLOOKUP($C72,'GAR13 wd'!$C$4:$H$208,6,FALSE),0)*H72</f>
        <v>0</v>
      </c>
      <c r="S72" s="85">
        <f t="shared" si="10"/>
        <v>0</v>
      </c>
      <c r="T72" s="85">
        <f t="shared" si="11"/>
        <v>0</v>
      </c>
      <c r="U72" s="85">
        <f t="shared" si="12"/>
        <v>0</v>
      </c>
      <c r="V72" s="85">
        <f t="shared" si="13"/>
        <v>0</v>
      </c>
      <c r="W72" s="85">
        <f t="shared" si="14"/>
        <v>0</v>
      </c>
      <c r="X72" s="85">
        <f t="shared" si="15"/>
        <v>0</v>
      </c>
    </row>
    <row r="73" spans="1:24" x14ac:dyDescent="0.25">
      <c r="A73">
        <v>70</v>
      </c>
      <c r="B73" t="s">
        <v>27</v>
      </c>
      <c r="C73" t="s">
        <v>142</v>
      </c>
      <c r="D73" t="s">
        <v>763</v>
      </c>
      <c r="E73">
        <v>250</v>
      </c>
      <c r="F73" t="s">
        <v>594</v>
      </c>
      <c r="G73">
        <v>323002</v>
      </c>
      <c r="H73">
        <v>1.1316737372201762</v>
      </c>
      <c r="I73">
        <v>188184</v>
      </c>
      <c r="J73" s="85">
        <v>24</v>
      </c>
      <c r="K73" s="99">
        <v>0</v>
      </c>
      <c r="L73" s="99">
        <v>0</v>
      </c>
      <c r="M73" s="99">
        <v>0</v>
      </c>
      <c r="N73" s="99">
        <v>0</v>
      </c>
      <c r="O73" s="99">
        <f t="shared" si="9"/>
        <v>0</v>
      </c>
      <c r="P73" s="99">
        <f t="shared" si="8"/>
        <v>0</v>
      </c>
      <c r="Q73" s="101">
        <f>IFERROR(VLOOKUP($C73,'GAR13 eq'!$C$4:$H$208,6,FALSE),0)*H73</f>
        <v>15.503930199916413</v>
      </c>
      <c r="R73" s="101">
        <f>IFERROR(VLOOKUP($C73,'GAR13 wd'!$C$4:$H$208,6,FALSE),0)*H73</f>
        <v>0</v>
      </c>
      <c r="S73" s="85">
        <f t="shared" si="10"/>
        <v>47.999486690226107</v>
      </c>
      <c r="T73" s="85">
        <f t="shared" si="11"/>
        <v>0</v>
      </c>
      <c r="U73" s="85">
        <f t="shared" si="12"/>
        <v>82.387079666264995</v>
      </c>
      <c r="V73" s="85">
        <f t="shared" si="13"/>
        <v>0</v>
      </c>
      <c r="W73" s="85">
        <f t="shared" si="14"/>
        <v>164.77415933252999</v>
      </c>
      <c r="X73" s="85">
        <f t="shared" si="15"/>
        <v>0</v>
      </c>
    </row>
    <row r="74" spans="1:24" x14ac:dyDescent="0.25">
      <c r="A74">
        <v>71</v>
      </c>
      <c r="B74" t="s">
        <v>27</v>
      </c>
      <c r="C74" t="s">
        <v>190</v>
      </c>
      <c r="D74" t="s">
        <v>764</v>
      </c>
      <c r="E74">
        <v>250</v>
      </c>
      <c r="F74" t="s">
        <v>595</v>
      </c>
      <c r="G74">
        <v>4595281</v>
      </c>
      <c r="H74">
        <v>1.0945782934996799</v>
      </c>
      <c r="I74">
        <v>2166427</v>
      </c>
      <c r="J74" s="85">
        <v>41.2</v>
      </c>
      <c r="K74" s="99">
        <v>0</v>
      </c>
      <c r="L74" s="99">
        <v>0</v>
      </c>
      <c r="M74" s="99">
        <v>0</v>
      </c>
      <c r="N74" s="99">
        <v>0</v>
      </c>
      <c r="O74" s="99">
        <f t="shared" si="9"/>
        <v>0</v>
      </c>
      <c r="P74" s="99">
        <f t="shared" si="8"/>
        <v>0</v>
      </c>
      <c r="Q74" s="101">
        <f>IFERROR(VLOOKUP($C74,'GAR13 eq'!$C$4:$H$208,6,FALSE),0)*H74</f>
        <v>8.5377106892975032</v>
      </c>
      <c r="R74" s="101">
        <f>IFERROR(VLOOKUP($C74,'GAR13 wd'!$C$4:$H$208,6,FALSE),0)*H74</f>
        <v>0</v>
      </c>
      <c r="S74" s="85">
        <f t="shared" si="10"/>
        <v>1.8579300567903254</v>
      </c>
      <c r="T74" s="85">
        <f t="shared" si="11"/>
        <v>0</v>
      </c>
      <c r="U74" s="85">
        <f t="shared" si="12"/>
        <v>3.9409177827351223</v>
      </c>
      <c r="V74" s="85">
        <f t="shared" si="13"/>
        <v>0</v>
      </c>
      <c r="W74" s="85">
        <f t="shared" si="14"/>
        <v>7.8818355654702446</v>
      </c>
      <c r="X74" s="85">
        <f t="shared" si="15"/>
        <v>0</v>
      </c>
    </row>
    <row r="75" spans="1:24" x14ac:dyDescent="0.25">
      <c r="A75">
        <v>72</v>
      </c>
      <c r="B75" t="s">
        <v>27</v>
      </c>
      <c r="C75" t="s">
        <v>150</v>
      </c>
      <c r="D75" t="s">
        <v>765</v>
      </c>
      <c r="E75">
        <v>250</v>
      </c>
      <c r="F75" t="s">
        <v>596</v>
      </c>
      <c r="G75">
        <v>59831093</v>
      </c>
      <c r="H75">
        <v>1.0092299494187666</v>
      </c>
      <c r="I75">
        <v>25077632</v>
      </c>
      <c r="J75" s="85">
        <v>31.5</v>
      </c>
      <c r="K75" s="99">
        <v>0</v>
      </c>
      <c r="L75" s="99">
        <v>0</v>
      </c>
      <c r="M75" s="99">
        <v>0</v>
      </c>
      <c r="N75" s="99">
        <v>0</v>
      </c>
      <c r="O75" s="99">
        <f t="shared" si="9"/>
        <v>0</v>
      </c>
      <c r="P75" s="99">
        <f t="shared" si="8"/>
        <v>0</v>
      </c>
      <c r="Q75" s="101">
        <f>IFERROR(VLOOKUP($C75,'GAR13 eq'!$C$4:$H$208,6,FALSE),0)*H75</f>
        <v>3829.7248890593937</v>
      </c>
      <c r="R75" s="101">
        <f>IFERROR(VLOOKUP($C75,'GAR13 wd'!$C$4:$H$208,6,FALSE),0)*H75</f>
        <v>0</v>
      </c>
      <c r="S75" s="85">
        <f t="shared" si="10"/>
        <v>64.008940787015106</v>
      </c>
      <c r="T75" s="85">
        <f t="shared" si="11"/>
        <v>0</v>
      </c>
      <c r="U75" s="85">
        <f t="shared" si="12"/>
        <v>152.71477343073676</v>
      </c>
      <c r="V75" s="85">
        <f t="shared" si="13"/>
        <v>0</v>
      </c>
      <c r="W75" s="85">
        <f t="shared" si="14"/>
        <v>305.42954686147351</v>
      </c>
      <c r="X75" s="85">
        <f t="shared" si="15"/>
        <v>0</v>
      </c>
    </row>
    <row r="76" spans="1:24" x14ac:dyDescent="0.25">
      <c r="A76">
        <v>73</v>
      </c>
      <c r="B76" t="s">
        <v>27</v>
      </c>
      <c r="C76" t="s">
        <v>202</v>
      </c>
      <c r="D76" t="s">
        <v>766</v>
      </c>
      <c r="E76">
        <v>250</v>
      </c>
      <c r="F76" t="s">
        <v>598</v>
      </c>
      <c r="G76">
        <v>2013385</v>
      </c>
      <c r="H76">
        <v>0</v>
      </c>
      <c r="I76">
        <v>1046220</v>
      </c>
      <c r="J76" s="85">
        <v>25</v>
      </c>
      <c r="K76" s="99">
        <v>0</v>
      </c>
      <c r="L76" s="99">
        <v>0</v>
      </c>
      <c r="M76" s="99">
        <v>0</v>
      </c>
      <c r="N76" s="99">
        <v>0</v>
      </c>
      <c r="O76" s="99">
        <f t="shared" si="9"/>
        <v>0</v>
      </c>
      <c r="P76" s="99">
        <f t="shared" si="8"/>
        <v>0</v>
      </c>
      <c r="Q76" s="101">
        <f>IFERROR(VLOOKUP($C76,'GAR13 eq'!$C$4:$H$208,6,FALSE),0)*H76</f>
        <v>0</v>
      </c>
      <c r="R76" s="101">
        <f>IFERROR(VLOOKUP($C76,'GAR13 wd'!$C$4:$H$208,6,FALSE),0)*H76</f>
        <v>0</v>
      </c>
      <c r="S76" s="85">
        <f t="shared" si="10"/>
        <v>0</v>
      </c>
      <c r="T76" s="85">
        <f t="shared" si="11"/>
        <v>0</v>
      </c>
      <c r="U76" s="85">
        <f t="shared" si="12"/>
        <v>0</v>
      </c>
      <c r="V76" s="85">
        <f t="shared" si="13"/>
        <v>0</v>
      </c>
      <c r="W76" s="85">
        <f t="shared" si="14"/>
        <v>0</v>
      </c>
      <c r="X76" s="85">
        <f t="shared" si="15"/>
        <v>0</v>
      </c>
    </row>
    <row r="77" spans="1:24" x14ac:dyDescent="0.25">
      <c r="A77">
        <v>74</v>
      </c>
      <c r="B77" t="s">
        <v>27</v>
      </c>
      <c r="C77" t="s">
        <v>216</v>
      </c>
      <c r="D77" t="s">
        <v>767</v>
      </c>
      <c r="E77">
        <v>250</v>
      </c>
      <c r="F77" t="e">
        <v>#N/A</v>
      </c>
      <c r="G77">
        <v>36925</v>
      </c>
      <c r="H77">
        <v>0</v>
      </c>
      <c r="I77">
        <v>0</v>
      </c>
      <c r="J77" s="85">
        <v>0</v>
      </c>
      <c r="K77" s="99">
        <v>0</v>
      </c>
      <c r="L77" s="99">
        <v>0</v>
      </c>
      <c r="M77" s="99">
        <v>0</v>
      </c>
      <c r="N77" s="99">
        <v>0</v>
      </c>
      <c r="O77" s="99">
        <f t="shared" si="9"/>
        <v>0</v>
      </c>
      <c r="P77" s="99">
        <f t="shared" si="8"/>
        <v>0</v>
      </c>
      <c r="Q77" s="101">
        <f>IFERROR(VLOOKUP($C77,'GAR13 eq'!$C$4:$H$208,6,FALSE),0)*H77</f>
        <v>0</v>
      </c>
      <c r="R77" s="101">
        <f>IFERROR(VLOOKUP($C77,'GAR13 wd'!$C$4:$H$208,6,FALSE),0)*H77</f>
        <v>0</v>
      </c>
      <c r="S77" s="85">
        <f t="shared" si="10"/>
        <v>0</v>
      </c>
      <c r="T77" s="85">
        <f t="shared" si="11"/>
        <v>0</v>
      </c>
      <c r="U77" s="85" t="e">
        <f t="shared" si="12"/>
        <v>#DIV/0!</v>
      </c>
      <c r="V77" s="85" t="e">
        <f t="shared" si="13"/>
        <v>#DIV/0!</v>
      </c>
      <c r="W77" s="85" t="e">
        <f t="shared" si="14"/>
        <v>#DIV/0!</v>
      </c>
      <c r="X77" s="85" t="e">
        <f t="shared" si="15"/>
        <v>#DIV/0!</v>
      </c>
    </row>
    <row r="78" spans="1:24" x14ac:dyDescent="0.25">
      <c r="A78">
        <v>75</v>
      </c>
      <c r="B78" t="s">
        <v>27</v>
      </c>
      <c r="C78" t="s">
        <v>200</v>
      </c>
      <c r="D78" t="s">
        <v>768</v>
      </c>
      <c r="E78">
        <v>250</v>
      </c>
      <c r="F78" t="s">
        <v>599</v>
      </c>
      <c r="G78">
        <v>2956121</v>
      </c>
      <c r="H78">
        <v>0</v>
      </c>
      <c r="I78">
        <v>1536674</v>
      </c>
      <c r="J78" s="85">
        <v>24.399999618530273</v>
      </c>
      <c r="K78" s="99">
        <v>0</v>
      </c>
      <c r="L78" s="99">
        <v>0</v>
      </c>
      <c r="M78" s="99">
        <v>0</v>
      </c>
      <c r="N78" s="99">
        <v>0</v>
      </c>
      <c r="O78" s="99">
        <f t="shared" si="9"/>
        <v>0</v>
      </c>
      <c r="P78" s="99">
        <f t="shared" si="8"/>
        <v>0</v>
      </c>
      <c r="Q78" s="101">
        <f>IFERROR(VLOOKUP($C78,'GAR13 eq'!$C$4:$H$208,6,FALSE),0)*H78</f>
        <v>0</v>
      </c>
      <c r="R78" s="101">
        <f>IFERROR(VLOOKUP($C78,'GAR13 wd'!$C$4:$H$208,6,FALSE),0)*H78</f>
        <v>0</v>
      </c>
      <c r="S78" s="85">
        <f t="shared" si="10"/>
        <v>0</v>
      </c>
      <c r="T78" s="85">
        <f t="shared" si="11"/>
        <v>0</v>
      </c>
      <c r="U78" s="85">
        <f t="shared" si="12"/>
        <v>0</v>
      </c>
      <c r="V78" s="85">
        <f t="shared" si="13"/>
        <v>0</v>
      </c>
      <c r="W78" s="85">
        <f t="shared" si="14"/>
        <v>0</v>
      </c>
      <c r="X78" s="85">
        <f t="shared" si="15"/>
        <v>0</v>
      </c>
    </row>
    <row r="79" spans="1:24" x14ac:dyDescent="0.25">
      <c r="A79">
        <v>76</v>
      </c>
      <c r="B79" t="s">
        <v>27</v>
      </c>
      <c r="C79" t="s">
        <v>188</v>
      </c>
      <c r="D79" t="s">
        <v>769</v>
      </c>
      <c r="E79">
        <v>250</v>
      </c>
      <c r="F79" t="s">
        <v>600</v>
      </c>
      <c r="G79">
        <v>543202</v>
      </c>
      <c r="H79">
        <v>1.2243872719419366</v>
      </c>
      <c r="I79">
        <v>252880</v>
      </c>
      <c r="J79" s="85">
        <v>25.9</v>
      </c>
      <c r="K79" s="99">
        <v>0</v>
      </c>
      <c r="L79" s="99">
        <v>0</v>
      </c>
      <c r="M79" s="99">
        <v>0</v>
      </c>
      <c r="N79" s="99">
        <v>0</v>
      </c>
      <c r="O79" s="99">
        <f t="shared" si="9"/>
        <v>0</v>
      </c>
      <c r="P79" s="99">
        <f t="shared" si="8"/>
        <v>0</v>
      </c>
      <c r="Q79" s="101">
        <f>IFERROR(VLOOKUP($C79,'GAR13 eq'!$C$4:$H$208,6,FALSE),0)*H79</f>
        <v>5.0199878149619401</v>
      </c>
      <c r="R79" s="101">
        <f>IFERROR(VLOOKUP($C79,'GAR13 wd'!$C$4:$H$208,6,FALSE),0)*H79</f>
        <v>0</v>
      </c>
      <c r="S79" s="85">
        <f t="shared" si="10"/>
        <v>9.241475206206788</v>
      </c>
      <c r="T79" s="85">
        <f t="shared" si="11"/>
        <v>0</v>
      </c>
      <c r="U79" s="85">
        <f t="shared" si="12"/>
        <v>19.851264690611909</v>
      </c>
      <c r="V79" s="85">
        <f t="shared" si="13"/>
        <v>0</v>
      </c>
      <c r="W79" s="85">
        <f t="shared" si="14"/>
        <v>39.702529381223819</v>
      </c>
      <c r="X79" s="85">
        <f t="shared" si="15"/>
        <v>0</v>
      </c>
    </row>
    <row r="80" spans="1:24" x14ac:dyDescent="0.25">
      <c r="A80">
        <v>77</v>
      </c>
      <c r="B80" t="s">
        <v>27</v>
      </c>
      <c r="C80" t="s">
        <v>160</v>
      </c>
      <c r="D80" t="s">
        <v>770</v>
      </c>
      <c r="E80">
        <v>250</v>
      </c>
      <c r="F80" t="s">
        <v>617</v>
      </c>
      <c r="G80">
        <v>2107158</v>
      </c>
      <c r="H80">
        <v>0.41097716725185962</v>
      </c>
      <c r="I80">
        <v>964227</v>
      </c>
      <c r="J80" s="85">
        <v>45.24971</v>
      </c>
      <c r="K80" s="99">
        <v>9.23</v>
      </c>
      <c r="L80" s="99">
        <v>14.47</v>
      </c>
      <c r="M80" s="99">
        <v>22.43</v>
      </c>
      <c r="N80" s="99">
        <v>48.98</v>
      </c>
      <c r="O80" s="99">
        <f t="shared" si="9"/>
        <v>46.13</v>
      </c>
      <c r="P80" s="99">
        <f t="shared" si="8"/>
        <v>972031.98540000012</v>
      </c>
      <c r="Q80" s="101">
        <f>IFERROR(VLOOKUP($C80,'GAR13 eq'!$C$4:$H$208,6,FALSE),0)*H80</f>
        <v>3.5344036383659927</v>
      </c>
      <c r="R80" s="101">
        <f>IFERROR(VLOOKUP($C80,'GAR13 wd'!$C$4:$H$208,6,FALSE),0)*H80</f>
        <v>0</v>
      </c>
      <c r="S80" s="85">
        <f t="shared" si="10"/>
        <v>1.6773320455162797</v>
      </c>
      <c r="T80" s="85">
        <f t="shared" si="11"/>
        <v>0</v>
      </c>
      <c r="U80" s="85">
        <f t="shared" si="12"/>
        <v>3.6655306669134888</v>
      </c>
      <c r="V80" s="85">
        <f t="shared" si="13"/>
        <v>0</v>
      </c>
      <c r="W80" s="85">
        <f t="shared" si="14"/>
        <v>7.3310613338269777</v>
      </c>
      <c r="X80" s="85">
        <f t="shared" si="15"/>
        <v>0</v>
      </c>
    </row>
    <row r="81" spans="1:24" x14ac:dyDescent="0.25">
      <c r="A81">
        <v>78</v>
      </c>
      <c r="B81" t="s">
        <v>27</v>
      </c>
      <c r="C81" t="s">
        <v>168</v>
      </c>
      <c r="D81" t="s">
        <v>771</v>
      </c>
      <c r="E81">
        <v>250</v>
      </c>
      <c r="F81" t="s">
        <v>603</v>
      </c>
      <c r="G81">
        <v>3559000</v>
      </c>
      <c r="H81">
        <v>0.47751367839126785</v>
      </c>
      <c r="I81">
        <v>1188603</v>
      </c>
      <c r="J81" s="85">
        <v>26.399999618530273</v>
      </c>
      <c r="K81" s="99">
        <v>12.19</v>
      </c>
      <c r="L81" s="99">
        <v>16.52</v>
      </c>
      <c r="M81" s="99">
        <v>22.34</v>
      </c>
      <c r="N81" s="99">
        <v>41.15</v>
      </c>
      <c r="O81" s="99">
        <f t="shared" si="9"/>
        <v>51.05</v>
      </c>
      <c r="P81" s="99">
        <f t="shared" si="8"/>
        <v>1816869.5</v>
      </c>
      <c r="Q81" s="101">
        <f>IFERROR(VLOOKUP($C81,'GAR13 eq'!$C$4:$H$208,6,FALSE),0)*H81</f>
        <v>0.9550273567825357</v>
      </c>
      <c r="R81" s="101">
        <f>IFERROR(VLOOKUP($C81,'GAR13 wd'!$C$4:$H$208,6,FALSE),0)*H81</f>
        <v>0</v>
      </c>
      <c r="S81" s="85">
        <f t="shared" si="10"/>
        <v>0.26834148827831855</v>
      </c>
      <c r="T81" s="85">
        <f t="shared" si="11"/>
        <v>0</v>
      </c>
      <c r="U81" s="85">
        <f t="shared" si="12"/>
        <v>0.8034872508167451</v>
      </c>
      <c r="V81" s="85">
        <f t="shared" si="13"/>
        <v>0</v>
      </c>
      <c r="W81" s="85">
        <f t="shared" si="14"/>
        <v>1.6069745016334902</v>
      </c>
      <c r="X81" s="85">
        <f t="shared" si="15"/>
        <v>0</v>
      </c>
    </row>
    <row r="82" spans="1:24" x14ac:dyDescent="0.25">
      <c r="A82">
        <v>79</v>
      </c>
      <c r="B82" t="s">
        <v>27</v>
      </c>
      <c r="C82" t="s">
        <v>218</v>
      </c>
      <c r="D82" t="s">
        <v>772</v>
      </c>
      <c r="E82">
        <v>250</v>
      </c>
      <c r="F82" t="e">
        <v>#N/A</v>
      </c>
      <c r="G82">
        <v>37831</v>
      </c>
      <c r="H82">
        <v>0</v>
      </c>
      <c r="I82">
        <v>0</v>
      </c>
      <c r="J82" s="85">
        <v>0</v>
      </c>
      <c r="K82" s="99">
        <v>0</v>
      </c>
      <c r="L82" s="99">
        <v>0</v>
      </c>
      <c r="M82" s="99">
        <v>0</v>
      </c>
      <c r="N82" s="99">
        <v>0</v>
      </c>
      <c r="O82" s="99">
        <f t="shared" si="9"/>
        <v>0</v>
      </c>
      <c r="P82" s="99">
        <f t="shared" si="8"/>
        <v>0</v>
      </c>
      <c r="Q82" s="101">
        <f>IFERROR(VLOOKUP($C82,'GAR13 eq'!$C$4:$H$208,6,FALSE),0)*H82</f>
        <v>0</v>
      </c>
      <c r="R82" s="101">
        <f>IFERROR(VLOOKUP($C82,'GAR13 wd'!$C$4:$H$208,6,FALSE),0)*H82</f>
        <v>0</v>
      </c>
      <c r="S82" s="85">
        <f t="shared" si="10"/>
        <v>0</v>
      </c>
      <c r="T82" s="85">
        <f t="shared" si="11"/>
        <v>0</v>
      </c>
      <c r="U82" s="85" t="e">
        <f t="shared" si="12"/>
        <v>#DIV/0!</v>
      </c>
      <c r="V82" s="85" t="e">
        <f t="shared" si="13"/>
        <v>#DIV/0!</v>
      </c>
      <c r="W82" s="85" t="e">
        <f t="shared" si="14"/>
        <v>#DIV/0!</v>
      </c>
      <c r="X82" s="85" t="e">
        <f t="shared" si="15"/>
        <v>#DIV/0!</v>
      </c>
    </row>
    <row r="83" spans="1:24" x14ac:dyDescent="0.25">
      <c r="A83">
        <v>80</v>
      </c>
      <c r="B83" t="s">
        <v>27</v>
      </c>
      <c r="C83" t="s">
        <v>154</v>
      </c>
      <c r="D83" t="s">
        <v>773</v>
      </c>
      <c r="E83">
        <v>250</v>
      </c>
      <c r="F83" t="s">
        <v>602</v>
      </c>
      <c r="G83">
        <v>621383</v>
      </c>
      <c r="H83">
        <v>0.49765968156714496</v>
      </c>
      <c r="I83">
        <v>251500</v>
      </c>
      <c r="J83" s="85">
        <v>0</v>
      </c>
      <c r="K83" s="99">
        <v>13.36</v>
      </c>
      <c r="L83" s="99">
        <v>17.61</v>
      </c>
      <c r="M83" s="99">
        <v>23.02</v>
      </c>
      <c r="N83" s="99">
        <v>37.26</v>
      </c>
      <c r="O83" s="99">
        <f t="shared" si="9"/>
        <v>53.989999999999995</v>
      </c>
      <c r="P83" s="99">
        <f t="shared" si="8"/>
        <v>335484.68169999996</v>
      </c>
      <c r="Q83" s="101">
        <f>IFERROR(VLOOKUP($C83,'GAR13 eq'!$C$4:$H$208,6,FALSE),0)*H83</f>
        <v>1.293915172074577</v>
      </c>
      <c r="R83" s="101">
        <f>IFERROR(VLOOKUP($C83,'GAR13 wd'!$C$4:$H$208,6,FALSE),0)*H83</f>
        <v>0</v>
      </c>
      <c r="S83" s="85">
        <f t="shared" si="10"/>
        <v>2.0823150489707265</v>
      </c>
      <c r="T83" s="85">
        <f t="shared" si="11"/>
        <v>0</v>
      </c>
      <c r="U83" s="85">
        <f t="shared" si="12"/>
        <v>5.1447919366782386</v>
      </c>
      <c r="V83" s="85">
        <f t="shared" si="13"/>
        <v>0</v>
      </c>
      <c r="W83" s="85">
        <f t="shared" si="14"/>
        <v>10.289583873356477</v>
      </c>
      <c r="X83" s="85">
        <f t="shared" si="15"/>
        <v>0</v>
      </c>
    </row>
    <row r="84" spans="1:24" x14ac:dyDescent="0.25">
      <c r="A84">
        <v>81</v>
      </c>
      <c r="B84" t="s">
        <v>27</v>
      </c>
      <c r="C84" t="s">
        <v>170</v>
      </c>
      <c r="D84" t="s">
        <v>774</v>
      </c>
      <c r="E84">
        <v>250</v>
      </c>
      <c r="F84" t="s">
        <v>604</v>
      </c>
      <c r="G84">
        <v>16804224</v>
      </c>
      <c r="H84">
        <v>1.0970811867066332</v>
      </c>
      <c r="I84">
        <v>8975024</v>
      </c>
      <c r="J84" s="85">
        <v>28.299999237060547</v>
      </c>
      <c r="K84" s="99">
        <v>0</v>
      </c>
      <c r="L84" s="99">
        <v>0</v>
      </c>
      <c r="M84" s="99">
        <v>0</v>
      </c>
      <c r="N84" s="99">
        <v>0</v>
      </c>
      <c r="O84" s="99">
        <f t="shared" si="9"/>
        <v>0</v>
      </c>
      <c r="P84" s="99">
        <f t="shared" si="8"/>
        <v>0</v>
      </c>
      <c r="Q84" s="101">
        <f>IFERROR(VLOOKUP($C84,'GAR13 eq'!$C$4:$H$208,6,FALSE),0)*H84</f>
        <v>175.09415739837866</v>
      </c>
      <c r="R84" s="101">
        <f>IFERROR(VLOOKUP($C84,'GAR13 wd'!$C$4:$H$208,6,FALSE),0)*H84</f>
        <v>0</v>
      </c>
      <c r="S84" s="85">
        <f t="shared" si="10"/>
        <v>10.419651475627715</v>
      </c>
      <c r="T84" s="85">
        <f t="shared" si="11"/>
        <v>0</v>
      </c>
      <c r="U84" s="85">
        <f t="shared" si="12"/>
        <v>19.509046148331041</v>
      </c>
      <c r="V84" s="85">
        <f t="shared" si="13"/>
        <v>0</v>
      </c>
      <c r="W84" s="85">
        <f t="shared" si="14"/>
        <v>39.018092296662083</v>
      </c>
      <c r="X84" s="85">
        <f t="shared" si="15"/>
        <v>0</v>
      </c>
    </row>
    <row r="85" spans="1:24" x14ac:dyDescent="0.25">
      <c r="A85">
        <v>82</v>
      </c>
      <c r="B85" t="s">
        <v>27</v>
      </c>
      <c r="C85" t="s">
        <v>204</v>
      </c>
      <c r="D85" t="s">
        <v>775</v>
      </c>
      <c r="E85">
        <v>250</v>
      </c>
      <c r="F85" t="s">
        <v>605</v>
      </c>
      <c r="G85">
        <v>5084190</v>
      </c>
      <c r="H85">
        <v>1.5401269218723403</v>
      </c>
      <c r="I85">
        <v>2674543</v>
      </c>
      <c r="J85" s="85">
        <v>23.399999618530273</v>
      </c>
      <c r="K85" s="99">
        <v>0</v>
      </c>
      <c r="L85" s="99">
        <v>0</v>
      </c>
      <c r="M85" s="99">
        <v>0</v>
      </c>
      <c r="N85" s="99">
        <v>0</v>
      </c>
      <c r="O85" s="99">
        <f t="shared" si="9"/>
        <v>0</v>
      </c>
      <c r="P85" s="99">
        <f t="shared" si="8"/>
        <v>0</v>
      </c>
      <c r="Q85" s="101">
        <f>IFERROR(VLOOKUP($C85,'GAR13 eq'!$C$4:$H$208,6,FALSE),0)*H85</f>
        <v>6.314520379676595</v>
      </c>
      <c r="R85" s="101">
        <f>IFERROR(VLOOKUP($C85,'GAR13 wd'!$C$4:$H$208,6,FALSE),0)*H85</f>
        <v>0</v>
      </c>
      <c r="S85" s="85">
        <f t="shared" si="10"/>
        <v>1.2419914243324099</v>
      </c>
      <c r="T85" s="85">
        <f t="shared" si="11"/>
        <v>0</v>
      </c>
      <c r="U85" s="85">
        <f t="shared" si="12"/>
        <v>2.360971717290242</v>
      </c>
      <c r="V85" s="85">
        <f t="shared" si="13"/>
        <v>0</v>
      </c>
      <c r="W85" s="85">
        <f t="shared" si="14"/>
        <v>4.721943434580484</v>
      </c>
      <c r="X85" s="85">
        <f t="shared" si="15"/>
        <v>0</v>
      </c>
    </row>
    <row r="86" spans="1:24" x14ac:dyDescent="0.25">
      <c r="A86">
        <v>83</v>
      </c>
      <c r="B86" t="s">
        <v>27</v>
      </c>
      <c r="C86" t="s">
        <v>178</v>
      </c>
      <c r="D86" t="s">
        <v>776</v>
      </c>
      <c r="E86">
        <v>250</v>
      </c>
      <c r="F86" t="s">
        <v>606</v>
      </c>
      <c r="G86">
        <v>38530725</v>
      </c>
      <c r="H86">
        <v>0.57710267322660258</v>
      </c>
      <c r="I86">
        <v>18526424</v>
      </c>
      <c r="J86" s="85">
        <v>23.1</v>
      </c>
      <c r="K86" s="99">
        <v>12.03</v>
      </c>
      <c r="L86" s="99">
        <v>16.329999999999998</v>
      </c>
      <c r="M86" s="99">
        <v>22.16</v>
      </c>
      <c r="N86" s="99">
        <v>41.79</v>
      </c>
      <c r="O86" s="99">
        <f t="shared" si="9"/>
        <v>50.519999999999996</v>
      </c>
      <c r="P86" s="99">
        <f t="shared" si="8"/>
        <v>19465722.269999996</v>
      </c>
      <c r="Q86" s="101">
        <f>IFERROR(VLOOKUP($C86,'GAR13 eq'!$C$4:$H$208,6,FALSE),0)*H86</f>
        <v>38.14648670027843</v>
      </c>
      <c r="R86" s="101">
        <f>IFERROR(VLOOKUP($C86,'GAR13 wd'!$C$4:$H$208,6,FALSE),0)*H86</f>
        <v>0</v>
      </c>
      <c r="S86" s="85">
        <f t="shared" si="10"/>
        <v>0.99002774280209971</v>
      </c>
      <c r="T86" s="85">
        <f t="shared" si="11"/>
        <v>0</v>
      </c>
      <c r="U86" s="85">
        <f t="shared" si="12"/>
        <v>2.0590312895936331</v>
      </c>
      <c r="V86" s="85">
        <f t="shared" si="13"/>
        <v>0</v>
      </c>
      <c r="W86" s="85">
        <f t="shared" si="14"/>
        <v>4.1180625791872663</v>
      </c>
      <c r="X86" s="85">
        <f t="shared" si="15"/>
        <v>0</v>
      </c>
    </row>
    <row r="87" spans="1:24" x14ac:dyDescent="0.25">
      <c r="A87">
        <v>86</v>
      </c>
      <c r="B87" t="s">
        <v>27</v>
      </c>
      <c r="C87" t="s">
        <v>214</v>
      </c>
      <c r="D87" t="s">
        <v>777</v>
      </c>
      <c r="E87">
        <v>250</v>
      </c>
      <c r="F87" t="s">
        <v>610</v>
      </c>
      <c r="G87">
        <v>31448</v>
      </c>
      <c r="H87">
        <v>0</v>
      </c>
      <c r="I87">
        <v>0</v>
      </c>
      <c r="J87" s="85">
        <v>0</v>
      </c>
      <c r="K87" s="99">
        <v>0</v>
      </c>
      <c r="L87" s="99">
        <v>0</v>
      </c>
      <c r="M87" s="99">
        <v>0</v>
      </c>
      <c r="N87" s="99">
        <v>0</v>
      </c>
      <c r="O87" s="99">
        <f t="shared" si="9"/>
        <v>0</v>
      </c>
      <c r="P87" s="99">
        <f t="shared" si="8"/>
        <v>0</v>
      </c>
      <c r="Q87" s="101">
        <f>IFERROR(VLOOKUP($C87,'GAR13 eq'!$C$4:$H$208,6,FALSE),0)*H87</f>
        <v>0</v>
      </c>
      <c r="R87" s="101">
        <f>IFERROR(VLOOKUP($C87,'GAR13 wd'!$C$4:$H$208,6,FALSE),0)*H87</f>
        <v>0</v>
      </c>
      <c r="S87" s="85">
        <f t="shared" si="10"/>
        <v>0</v>
      </c>
      <c r="T87" s="85">
        <f t="shared" si="11"/>
        <v>0</v>
      </c>
      <c r="U87" s="85" t="e">
        <f t="shared" si="12"/>
        <v>#DIV/0!</v>
      </c>
      <c r="V87" s="85" t="e">
        <f t="shared" si="13"/>
        <v>#DIV/0!</v>
      </c>
      <c r="W87" s="85" t="e">
        <f t="shared" si="14"/>
        <v>#DIV/0!</v>
      </c>
      <c r="X87" s="85" t="e">
        <f t="shared" si="15"/>
        <v>#DIV/0!</v>
      </c>
    </row>
    <row r="88" spans="1:24" x14ac:dyDescent="0.25">
      <c r="A88">
        <v>87</v>
      </c>
      <c r="B88" t="s">
        <v>27</v>
      </c>
      <c r="C88" t="s">
        <v>184</v>
      </c>
      <c r="D88" t="s">
        <v>778</v>
      </c>
      <c r="E88">
        <v>250</v>
      </c>
      <c r="F88" t="s">
        <v>611</v>
      </c>
      <c r="G88">
        <v>7163976</v>
      </c>
      <c r="H88">
        <v>0.47966128054464885</v>
      </c>
      <c r="I88">
        <v>3145704</v>
      </c>
      <c r="J88" s="85">
        <v>31.1</v>
      </c>
      <c r="K88" s="99">
        <v>13.22</v>
      </c>
      <c r="L88" s="99">
        <v>17.45</v>
      </c>
      <c r="M88" s="99">
        <v>22.76</v>
      </c>
      <c r="N88" s="99">
        <v>38.21</v>
      </c>
      <c r="O88" s="99">
        <f t="shared" si="9"/>
        <v>53.430000000000007</v>
      </c>
      <c r="P88" s="99">
        <f t="shared" si="8"/>
        <v>3827712.3768000007</v>
      </c>
      <c r="Q88" s="101">
        <f>IFERROR(VLOOKUP($C88,'GAR13 eq'!$C$4:$H$208,6,FALSE),0)*H88</f>
        <v>2.5901709149411039</v>
      </c>
      <c r="R88" s="101">
        <f>IFERROR(VLOOKUP($C88,'GAR13 wd'!$C$4:$H$208,6,FALSE),0)*H88</f>
        <v>0</v>
      </c>
      <c r="S88" s="85">
        <f t="shared" si="10"/>
        <v>0.36155494029308638</v>
      </c>
      <c r="T88" s="85">
        <f t="shared" si="11"/>
        <v>0</v>
      </c>
      <c r="U88" s="85">
        <f t="shared" si="12"/>
        <v>0.82339944093312778</v>
      </c>
      <c r="V88" s="85">
        <f t="shared" si="13"/>
        <v>0</v>
      </c>
      <c r="W88" s="85">
        <f t="shared" si="14"/>
        <v>1.6467988818662556</v>
      </c>
      <c r="X88" s="85">
        <f t="shared" si="15"/>
        <v>0</v>
      </c>
    </row>
    <row r="89" spans="1:24" x14ac:dyDescent="0.25">
      <c r="A89">
        <v>88</v>
      </c>
      <c r="B89" t="s">
        <v>27</v>
      </c>
      <c r="C89" t="s">
        <v>174</v>
      </c>
      <c r="D89" t="s">
        <v>779</v>
      </c>
      <c r="E89">
        <v>250</v>
      </c>
      <c r="F89" t="s">
        <v>612</v>
      </c>
      <c r="G89">
        <v>5414095</v>
      </c>
      <c r="H89">
        <v>0</v>
      </c>
      <c r="I89">
        <v>2734777</v>
      </c>
      <c r="J89" s="85">
        <v>30.600000381469727</v>
      </c>
      <c r="K89" s="99">
        <v>0</v>
      </c>
      <c r="L89" s="99">
        <v>0</v>
      </c>
      <c r="M89" s="99">
        <v>0</v>
      </c>
      <c r="N89" s="99">
        <v>0</v>
      </c>
      <c r="O89" s="99">
        <f t="shared" si="9"/>
        <v>0</v>
      </c>
      <c r="P89" s="99">
        <f t="shared" si="8"/>
        <v>0</v>
      </c>
      <c r="Q89" s="101">
        <f>IFERROR(VLOOKUP($C89,'GAR13 eq'!$C$4:$H$208,6,FALSE),0)*H89</f>
        <v>0</v>
      </c>
      <c r="R89" s="101">
        <f>IFERROR(VLOOKUP($C89,'GAR13 wd'!$C$4:$H$208,6,FALSE),0)*H89</f>
        <v>0</v>
      </c>
      <c r="S89" s="85">
        <f t="shared" si="10"/>
        <v>0</v>
      </c>
      <c r="T89" s="85">
        <f t="shared" si="11"/>
        <v>0</v>
      </c>
      <c r="U89" s="85">
        <f t="shared" si="12"/>
        <v>0</v>
      </c>
      <c r="V89" s="85">
        <f t="shared" si="13"/>
        <v>0</v>
      </c>
      <c r="W89" s="85">
        <f t="shared" si="14"/>
        <v>0</v>
      </c>
      <c r="X89" s="85">
        <f t="shared" si="15"/>
        <v>0</v>
      </c>
    </row>
    <row r="90" spans="1:24" x14ac:dyDescent="0.25">
      <c r="A90">
        <v>89</v>
      </c>
      <c r="B90" t="s">
        <v>27</v>
      </c>
      <c r="C90" t="s">
        <v>148</v>
      </c>
      <c r="D90" t="s">
        <v>780</v>
      </c>
      <c r="E90">
        <v>250</v>
      </c>
      <c r="F90" t="s">
        <v>613</v>
      </c>
      <c r="G90">
        <v>2060484</v>
      </c>
      <c r="H90">
        <v>0</v>
      </c>
      <c r="I90">
        <v>1020729</v>
      </c>
      <c r="J90" s="85">
        <v>22.2</v>
      </c>
      <c r="K90" s="99">
        <v>0</v>
      </c>
      <c r="L90" s="99">
        <v>0</v>
      </c>
      <c r="M90" s="99">
        <v>0</v>
      </c>
      <c r="N90" s="99">
        <v>0</v>
      </c>
      <c r="O90" s="99">
        <f t="shared" si="9"/>
        <v>0</v>
      </c>
      <c r="P90" s="99">
        <f t="shared" si="8"/>
        <v>0</v>
      </c>
      <c r="Q90" s="101">
        <f>IFERROR(VLOOKUP($C90,'GAR13 eq'!$C$4:$H$208,6,FALSE),0)*H90</f>
        <v>0</v>
      </c>
      <c r="R90" s="101">
        <f>IFERROR(VLOOKUP($C90,'GAR13 wd'!$C$4:$H$208,6,FALSE),0)*H90</f>
        <v>0</v>
      </c>
      <c r="S90" s="85">
        <f t="shared" si="10"/>
        <v>0</v>
      </c>
      <c r="T90" s="85">
        <f t="shared" si="11"/>
        <v>0</v>
      </c>
      <c r="U90" s="85">
        <f t="shared" si="12"/>
        <v>0</v>
      </c>
      <c r="V90" s="85">
        <f t="shared" si="13"/>
        <v>0</v>
      </c>
      <c r="W90" s="85">
        <f t="shared" si="14"/>
        <v>0</v>
      </c>
      <c r="X90" s="85">
        <f t="shared" si="15"/>
        <v>0</v>
      </c>
    </row>
    <row r="91" spans="1:24" x14ac:dyDescent="0.25">
      <c r="A91">
        <v>90</v>
      </c>
      <c r="B91" t="s">
        <v>27</v>
      </c>
      <c r="C91" t="s">
        <v>182</v>
      </c>
      <c r="D91" t="s">
        <v>781</v>
      </c>
      <c r="E91">
        <v>250</v>
      </c>
      <c r="F91" t="s">
        <v>614</v>
      </c>
      <c r="G91">
        <v>46647421</v>
      </c>
      <c r="H91">
        <v>0.90699306927990819</v>
      </c>
      <c r="I91">
        <v>23553719</v>
      </c>
      <c r="J91" s="85">
        <v>32.700000000000003</v>
      </c>
      <c r="K91" s="99">
        <v>0</v>
      </c>
      <c r="L91" s="99">
        <v>0</v>
      </c>
      <c r="M91" s="99">
        <v>0</v>
      </c>
      <c r="N91" s="99">
        <v>0</v>
      </c>
      <c r="O91" s="99">
        <f t="shared" si="9"/>
        <v>0</v>
      </c>
      <c r="P91" s="99">
        <f t="shared" si="8"/>
        <v>0</v>
      </c>
      <c r="Q91" s="101">
        <f>IFERROR(VLOOKUP($C91,'GAR13 eq'!$C$4:$H$208,6,FALSE),0)*H91</f>
        <v>179.40322910356585</v>
      </c>
      <c r="R91" s="101">
        <f>IFERROR(VLOOKUP($C91,'GAR13 wd'!$C$4:$H$208,6,FALSE),0)*H91</f>
        <v>0</v>
      </c>
      <c r="S91" s="85">
        <f t="shared" si="10"/>
        <v>3.8459410029027294</v>
      </c>
      <c r="T91" s="85">
        <f t="shared" si="11"/>
        <v>0</v>
      </c>
      <c r="U91" s="85">
        <f t="shared" si="12"/>
        <v>7.6167686768941181</v>
      </c>
      <c r="V91" s="85">
        <f t="shared" si="13"/>
        <v>0</v>
      </c>
      <c r="W91" s="85">
        <f t="shared" si="14"/>
        <v>15.233537353788236</v>
      </c>
      <c r="X91" s="85">
        <f t="shared" si="15"/>
        <v>0</v>
      </c>
    </row>
    <row r="92" spans="1:24" x14ac:dyDescent="0.25">
      <c r="A92">
        <v>91</v>
      </c>
      <c r="B92" t="s">
        <v>27</v>
      </c>
      <c r="C92" t="s">
        <v>212</v>
      </c>
      <c r="D92" t="s">
        <v>782</v>
      </c>
      <c r="E92">
        <v>250</v>
      </c>
      <c r="F92" t="s">
        <v>615</v>
      </c>
      <c r="G92">
        <v>9592552</v>
      </c>
      <c r="H92">
        <v>1.3384878160610147</v>
      </c>
      <c r="I92">
        <v>5082428</v>
      </c>
      <c r="J92" s="85">
        <v>20.899999618530273</v>
      </c>
      <c r="K92" s="99">
        <v>0</v>
      </c>
      <c r="L92" s="99">
        <v>0</v>
      </c>
      <c r="M92" s="99">
        <v>0</v>
      </c>
      <c r="N92" s="99">
        <v>0</v>
      </c>
      <c r="O92" s="99">
        <f t="shared" si="9"/>
        <v>0</v>
      </c>
      <c r="P92" s="99">
        <f t="shared" si="8"/>
        <v>0</v>
      </c>
      <c r="Q92" s="101">
        <f>IFERROR(VLOOKUP($C92,'GAR13 eq'!$C$4:$H$208,6,FALSE),0)*H92</f>
        <v>2.1415805056976236</v>
      </c>
      <c r="R92" s="101">
        <f>IFERROR(VLOOKUP($C92,'GAR13 wd'!$C$4:$H$208,6,FALSE),0)*H92</f>
        <v>0</v>
      </c>
      <c r="S92" s="85">
        <f t="shared" si="10"/>
        <v>0.22325451096826199</v>
      </c>
      <c r="T92" s="85">
        <f t="shared" si="11"/>
        <v>0</v>
      </c>
      <c r="U92" s="85">
        <f t="shared" si="12"/>
        <v>0.42136957094082267</v>
      </c>
      <c r="V92" s="85">
        <f t="shared" si="13"/>
        <v>0</v>
      </c>
      <c r="W92" s="85">
        <f t="shared" si="14"/>
        <v>0.84273914188164534</v>
      </c>
      <c r="X92" s="85">
        <f t="shared" si="15"/>
        <v>0</v>
      </c>
    </row>
    <row r="93" spans="1:24" x14ac:dyDescent="0.25">
      <c r="A93">
        <v>92</v>
      </c>
      <c r="B93" t="s">
        <v>27</v>
      </c>
      <c r="C93" t="s">
        <v>158</v>
      </c>
      <c r="D93" t="s">
        <v>783</v>
      </c>
      <c r="E93">
        <v>250</v>
      </c>
      <c r="F93" t="s">
        <v>616</v>
      </c>
      <c r="G93">
        <v>8081482</v>
      </c>
      <c r="H93">
        <v>1.4994343331205329</v>
      </c>
      <c r="I93">
        <v>4640316</v>
      </c>
      <c r="J93" s="85">
        <v>35.200000000000003</v>
      </c>
      <c r="K93" s="99">
        <v>0</v>
      </c>
      <c r="L93" s="99">
        <v>0</v>
      </c>
      <c r="M93" s="99">
        <v>0</v>
      </c>
      <c r="N93" s="99">
        <v>0</v>
      </c>
      <c r="O93" s="99">
        <f t="shared" si="9"/>
        <v>0</v>
      </c>
      <c r="P93" s="99">
        <f t="shared" si="8"/>
        <v>0</v>
      </c>
      <c r="Q93" s="101">
        <f>IFERROR(VLOOKUP($C93,'GAR13 eq'!$C$4:$H$208,6,FALSE),0)*H93</f>
        <v>384.6049064454167</v>
      </c>
      <c r="R93" s="101">
        <f>IFERROR(VLOOKUP($C93,'GAR13 wd'!$C$4:$H$208,6,FALSE),0)*H93</f>
        <v>0</v>
      </c>
      <c r="S93" s="85">
        <f t="shared" si="10"/>
        <v>47.590888211520692</v>
      </c>
      <c r="T93" s="85">
        <f t="shared" si="11"/>
        <v>0</v>
      </c>
      <c r="U93" s="85">
        <f t="shared" si="12"/>
        <v>82.883343816545406</v>
      </c>
      <c r="V93" s="85">
        <f t="shared" si="13"/>
        <v>0</v>
      </c>
      <c r="W93" s="85">
        <f t="shared" si="14"/>
        <v>165.76668763309081</v>
      </c>
      <c r="X93" s="85">
        <f t="shared" si="15"/>
        <v>0</v>
      </c>
    </row>
    <row r="94" spans="1:24" x14ac:dyDescent="0.25">
      <c r="A94">
        <v>93</v>
      </c>
      <c r="B94" t="s">
        <v>27</v>
      </c>
      <c r="C94" t="s">
        <v>194</v>
      </c>
      <c r="D94" t="s">
        <v>784</v>
      </c>
      <c r="E94">
        <v>250</v>
      </c>
      <c r="F94" t="s">
        <v>619</v>
      </c>
      <c r="G94">
        <v>45489600</v>
      </c>
      <c r="H94">
        <v>0.44384837773447078</v>
      </c>
      <c r="I94">
        <v>23125061</v>
      </c>
      <c r="J94" s="85">
        <v>24.799999237060547</v>
      </c>
      <c r="K94" s="99">
        <v>14.13</v>
      </c>
      <c r="L94" s="99">
        <v>17.79</v>
      </c>
      <c r="M94" s="99">
        <v>22.41</v>
      </c>
      <c r="N94" s="99">
        <v>35.74</v>
      </c>
      <c r="O94" s="99">
        <f t="shared" si="9"/>
        <v>54.33</v>
      </c>
      <c r="P94" s="99">
        <f t="shared" si="8"/>
        <v>24714499.68</v>
      </c>
      <c r="Q94" s="101">
        <f>IFERROR(VLOOKUP($C94,'GAR13 eq'!$C$4:$H$208,6,FALSE),0)*H94</f>
        <v>2.5743205908599305</v>
      </c>
      <c r="R94" s="101">
        <f>IFERROR(VLOOKUP($C94,'GAR13 wd'!$C$4:$H$208,6,FALSE),0)*H94</f>
        <v>0</v>
      </c>
      <c r="S94" s="85">
        <f t="shared" si="10"/>
        <v>5.6591409703754939E-2</v>
      </c>
      <c r="T94" s="85">
        <f t="shared" si="11"/>
        <v>0</v>
      </c>
      <c r="U94" s="85">
        <f t="shared" si="12"/>
        <v>0.11132167784811164</v>
      </c>
      <c r="V94" s="85">
        <f t="shared" si="13"/>
        <v>0</v>
      </c>
      <c r="W94" s="85">
        <f t="shared" si="14"/>
        <v>0.22264335569622329</v>
      </c>
      <c r="X94" s="85">
        <f t="shared" si="15"/>
        <v>0</v>
      </c>
    </row>
    <row r="95" spans="1:24" x14ac:dyDescent="0.25">
      <c r="A95">
        <v>94</v>
      </c>
      <c r="B95" t="s">
        <v>27</v>
      </c>
      <c r="C95" t="s">
        <v>164</v>
      </c>
      <c r="D95" t="s">
        <v>785</v>
      </c>
      <c r="E95">
        <v>250</v>
      </c>
      <c r="F95" t="s">
        <v>620</v>
      </c>
      <c r="G95">
        <v>64097085</v>
      </c>
      <c r="H95">
        <v>1.0867533694096982</v>
      </c>
      <c r="I95">
        <v>32617520</v>
      </c>
      <c r="J95" s="85">
        <v>30.399999618530273</v>
      </c>
      <c r="K95" s="99">
        <v>0</v>
      </c>
      <c r="L95" s="99">
        <v>0</v>
      </c>
      <c r="M95" s="99">
        <v>0</v>
      </c>
      <c r="N95" s="99">
        <v>0</v>
      </c>
      <c r="O95" s="99">
        <f t="shared" si="9"/>
        <v>0</v>
      </c>
      <c r="P95" s="99">
        <f t="shared" si="8"/>
        <v>0</v>
      </c>
      <c r="Q95" s="101">
        <f>IFERROR(VLOOKUP($C95,'GAR13 eq'!$C$4:$H$208,6,FALSE),0)*H95</f>
        <v>612.60287433624694</v>
      </c>
      <c r="R95" s="101">
        <f>IFERROR(VLOOKUP($C95,'GAR13 wd'!$C$4:$H$208,6,FALSE),0)*H95</f>
        <v>0</v>
      </c>
      <c r="S95" s="85">
        <f t="shared" si="10"/>
        <v>9.557421750712173</v>
      </c>
      <c r="T95" s="85">
        <f t="shared" si="11"/>
        <v>0</v>
      </c>
      <c r="U95" s="85">
        <f t="shared" si="12"/>
        <v>18.781405647524611</v>
      </c>
      <c r="V95" s="85">
        <f t="shared" si="13"/>
        <v>0</v>
      </c>
      <c r="W95" s="85">
        <f t="shared" si="14"/>
        <v>37.562811295049222</v>
      </c>
      <c r="X95" s="85">
        <f t="shared" si="15"/>
        <v>0</v>
      </c>
    </row>
    <row r="96" spans="1:24" x14ac:dyDescent="0.25">
      <c r="A96">
        <v>63</v>
      </c>
      <c r="B96" t="s">
        <v>27</v>
      </c>
      <c r="C96" t="s">
        <v>222</v>
      </c>
      <c r="D96" t="s">
        <v>786</v>
      </c>
      <c r="E96">
        <v>250</v>
      </c>
      <c r="F96" t="e">
        <v>#N/A</v>
      </c>
      <c r="G96">
        <v>49469</v>
      </c>
      <c r="H96">
        <v>0</v>
      </c>
      <c r="I96">
        <v>0</v>
      </c>
      <c r="J96" s="85">
        <v>0</v>
      </c>
      <c r="K96" s="99">
        <v>0</v>
      </c>
      <c r="L96" s="99">
        <v>0</v>
      </c>
      <c r="M96" s="99">
        <v>0</v>
      </c>
      <c r="N96" s="99">
        <v>0</v>
      </c>
      <c r="O96" s="99">
        <f t="shared" si="9"/>
        <v>0</v>
      </c>
      <c r="P96" s="99">
        <f t="shared" si="8"/>
        <v>0</v>
      </c>
      <c r="Q96" s="101">
        <f>IFERROR(VLOOKUP($C96,'GAR13 eq'!$C$4:$H$208,6,FALSE),0)*H96</f>
        <v>0</v>
      </c>
      <c r="R96" s="101">
        <f>IFERROR(VLOOKUP($C96,'GAR13 wd'!$C$4:$H$208,6,FALSE),0)*H96</f>
        <v>0</v>
      </c>
      <c r="S96" s="85">
        <f t="shared" si="10"/>
        <v>0</v>
      </c>
      <c r="T96" s="85">
        <f t="shared" si="11"/>
        <v>0</v>
      </c>
      <c r="U96" s="85" t="e">
        <f t="shared" si="12"/>
        <v>#DIV/0!</v>
      </c>
      <c r="V96" s="85" t="e">
        <f t="shared" si="13"/>
        <v>#DIV/0!</v>
      </c>
      <c r="W96" s="85" t="e">
        <f t="shared" si="14"/>
        <v>#DIV/0!</v>
      </c>
      <c r="X96" s="85" t="e">
        <f t="shared" si="15"/>
        <v>#DIV/0!</v>
      </c>
    </row>
    <row r="97" spans="1:24" x14ac:dyDescent="0.25">
      <c r="A97">
        <v>67</v>
      </c>
      <c r="B97" t="s">
        <v>27</v>
      </c>
      <c r="C97" t="s">
        <v>220</v>
      </c>
      <c r="D97" t="s">
        <v>787</v>
      </c>
      <c r="E97">
        <v>250</v>
      </c>
      <c r="F97" t="e">
        <v>#N/A</v>
      </c>
      <c r="G97">
        <v>0</v>
      </c>
      <c r="H97">
        <v>0</v>
      </c>
      <c r="I97">
        <v>0</v>
      </c>
      <c r="J97" s="85">
        <v>0</v>
      </c>
      <c r="K97" s="99">
        <v>0</v>
      </c>
      <c r="L97" s="99">
        <v>0</v>
      </c>
      <c r="M97" s="99">
        <v>0</v>
      </c>
      <c r="N97" s="99">
        <v>0</v>
      </c>
      <c r="O97" s="99">
        <f t="shared" si="9"/>
        <v>0</v>
      </c>
      <c r="P97" s="99">
        <f t="shared" si="8"/>
        <v>0</v>
      </c>
      <c r="Q97" s="101">
        <f>IFERROR(VLOOKUP($C97,'GAR13 eq'!$C$4:$H$208,6,FALSE),0)*H97</f>
        <v>0</v>
      </c>
      <c r="R97" s="101">
        <f>IFERROR(VLOOKUP($C97,'GAR13 wd'!$C$4:$H$208,6,FALSE),0)*H97</f>
        <v>0</v>
      </c>
      <c r="S97" s="85" t="e">
        <f t="shared" si="10"/>
        <v>#DIV/0!</v>
      </c>
      <c r="T97" s="85" t="e">
        <f t="shared" si="11"/>
        <v>#DIV/0!</v>
      </c>
      <c r="U97" s="85" t="e">
        <f t="shared" si="12"/>
        <v>#DIV/0!</v>
      </c>
      <c r="V97" s="85" t="e">
        <f t="shared" si="13"/>
        <v>#DIV/0!</v>
      </c>
      <c r="W97" s="85" t="e">
        <f t="shared" si="14"/>
        <v>#DIV/0!</v>
      </c>
      <c r="X97" s="85" t="e">
        <f t="shared" si="15"/>
        <v>#DIV/0!</v>
      </c>
    </row>
    <row r="98" spans="1:24" x14ac:dyDescent="0.25">
      <c r="A98">
        <v>100</v>
      </c>
      <c r="B98" t="s">
        <v>35</v>
      </c>
      <c r="C98" t="s">
        <v>242</v>
      </c>
      <c r="D98" t="s">
        <v>788</v>
      </c>
      <c r="E98">
        <v>250</v>
      </c>
      <c r="F98" t="e">
        <v>#N/A</v>
      </c>
      <c r="G98">
        <v>103549</v>
      </c>
      <c r="H98">
        <v>0.90924741034932799</v>
      </c>
      <c r="I98">
        <v>0</v>
      </c>
      <c r="J98" s="85">
        <v>0</v>
      </c>
      <c r="K98" s="99">
        <v>0</v>
      </c>
      <c r="L98" s="99">
        <v>0</v>
      </c>
      <c r="M98" s="99">
        <v>0</v>
      </c>
      <c r="N98" s="99">
        <v>0</v>
      </c>
      <c r="O98" s="99">
        <f t="shared" si="9"/>
        <v>0</v>
      </c>
      <c r="P98" s="99">
        <f t="shared" si="8"/>
        <v>0</v>
      </c>
      <c r="Q98" s="101">
        <f>IFERROR(VLOOKUP($C98,'GAR13 eq'!$C$4:$H$208,6,FALSE),0)*H98</f>
        <v>0</v>
      </c>
      <c r="R98" s="101">
        <f>IFERROR(VLOOKUP($C98,'GAR13 wd'!$C$4:$H$208,6,FALSE),0)*H98</f>
        <v>2.3640432669082529</v>
      </c>
      <c r="S98" s="85">
        <f t="shared" si="10"/>
        <v>0</v>
      </c>
      <c r="T98" s="85">
        <f t="shared" si="11"/>
        <v>22.83018925251092</v>
      </c>
      <c r="U98" s="85" t="e">
        <f t="shared" si="12"/>
        <v>#DIV/0!</v>
      </c>
      <c r="V98" s="85" t="e">
        <f t="shared" si="13"/>
        <v>#DIV/0!</v>
      </c>
      <c r="W98" s="85" t="e">
        <f t="shared" si="14"/>
        <v>#DIV/0!</v>
      </c>
      <c r="X98" s="85" t="e">
        <f t="shared" si="15"/>
        <v>#DIV/0!</v>
      </c>
    </row>
    <row r="99" spans="1:24" x14ac:dyDescent="0.25">
      <c r="A99">
        <v>104</v>
      </c>
      <c r="B99" t="s">
        <v>35</v>
      </c>
      <c r="C99" t="s">
        <v>224</v>
      </c>
      <c r="D99" t="s">
        <v>789</v>
      </c>
      <c r="E99">
        <v>250</v>
      </c>
      <c r="F99" t="s">
        <v>669</v>
      </c>
      <c r="G99">
        <v>105323</v>
      </c>
      <c r="H99">
        <v>0.83481422741873923</v>
      </c>
      <c r="I99">
        <v>42090</v>
      </c>
      <c r="J99" s="85">
        <v>0</v>
      </c>
      <c r="K99" s="99">
        <v>0</v>
      </c>
      <c r="L99" s="99">
        <v>0</v>
      </c>
      <c r="M99" s="99">
        <v>0</v>
      </c>
      <c r="N99" s="99">
        <v>0</v>
      </c>
      <c r="O99" s="99">
        <f t="shared" si="9"/>
        <v>0</v>
      </c>
      <c r="P99" s="99">
        <f t="shared" si="8"/>
        <v>0</v>
      </c>
      <c r="Q99" s="101">
        <f>IFERROR(VLOOKUP($C99,'GAR13 eq'!$C$4:$H$208,6,FALSE),0)*H99</f>
        <v>7.7637723149942754</v>
      </c>
      <c r="R99" s="101">
        <f>IFERROR(VLOOKUP($C99,'GAR13 wd'!$C$4:$H$208,6,FALSE),0)*H99</f>
        <v>1.9200727230631001</v>
      </c>
      <c r="S99" s="85">
        <f t="shared" si="10"/>
        <v>73.713930622886508</v>
      </c>
      <c r="T99" s="85">
        <f t="shared" si="11"/>
        <v>18.230326928240746</v>
      </c>
      <c r="U99" s="85">
        <f t="shared" si="12"/>
        <v>184.45645794711987</v>
      </c>
      <c r="V99" s="85">
        <f t="shared" si="13"/>
        <v>45.618263793373728</v>
      </c>
      <c r="W99" s="85">
        <f t="shared" si="14"/>
        <v>368.91291589423975</v>
      </c>
      <c r="X99" s="85">
        <f t="shared" si="15"/>
        <v>91.236527586747457</v>
      </c>
    </row>
    <row r="100" spans="1:24" x14ac:dyDescent="0.25">
      <c r="A100">
        <v>102</v>
      </c>
      <c r="B100" t="s">
        <v>35</v>
      </c>
      <c r="C100" t="s">
        <v>230</v>
      </c>
      <c r="D100" t="s">
        <v>790</v>
      </c>
      <c r="E100">
        <v>250</v>
      </c>
      <c r="F100" t="s">
        <v>672</v>
      </c>
      <c r="G100">
        <v>190372</v>
      </c>
      <c r="H100">
        <v>0.72173808073907397</v>
      </c>
      <c r="I100">
        <v>48577</v>
      </c>
      <c r="J100" s="85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f t="shared" si="9"/>
        <v>0</v>
      </c>
      <c r="P100" s="99">
        <f t="shared" si="8"/>
        <v>0</v>
      </c>
      <c r="Q100" s="101">
        <f>IFERROR(VLOOKUP($C100,'GAR13 eq'!$C$4:$H$208,6,FALSE),0)*H100</f>
        <v>0.64956427266516659</v>
      </c>
      <c r="R100" s="101">
        <f>IFERROR(VLOOKUP($C100,'GAR13 wd'!$C$4:$H$208,6,FALSE),0)*H100</f>
        <v>1.8043452018476849</v>
      </c>
      <c r="S100" s="85">
        <f t="shared" si="10"/>
        <v>3.4120788386168477</v>
      </c>
      <c r="T100" s="85">
        <f t="shared" si="11"/>
        <v>9.4779967739356881</v>
      </c>
      <c r="U100" s="85">
        <f t="shared" si="12"/>
        <v>13.371848254630104</v>
      </c>
      <c r="V100" s="85">
        <f t="shared" si="13"/>
        <v>37.144022929528063</v>
      </c>
      <c r="W100" s="85">
        <f t="shared" si="14"/>
        <v>26.743696509260207</v>
      </c>
      <c r="X100" s="85">
        <f t="shared" si="15"/>
        <v>74.288045859056126</v>
      </c>
    </row>
    <row r="101" spans="1:24" x14ac:dyDescent="0.25">
      <c r="A101">
        <v>101</v>
      </c>
      <c r="B101" t="s">
        <v>35</v>
      </c>
      <c r="C101" t="s">
        <v>226</v>
      </c>
      <c r="D101" t="s">
        <v>791</v>
      </c>
      <c r="E101">
        <v>250</v>
      </c>
      <c r="F101" t="s">
        <v>666</v>
      </c>
      <c r="G101">
        <v>20918</v>
      </c>
      <c r="H101">
        <v>0.78252385741213204</v>
      </c>
      <c r="I101">
        <v>0</v>
      </c>
      <c r="J101" s="85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f t="shared" si="9"/>
        <v>0</v>
      </c>
      <c r="P101" s="99">
        <f t="shared" si="8"/>
        <v>0</v>
      </c>
      <c r="Q101" s="101">
        <f>IFERROR(VLOOKUP($C101,'GAR13 eq'!$C$4:$H$208,6,FALSE),0)*H101</f>
        <v>0.15650477148242642</v>
      </c>
      <c r="R101" s="101">
        <f>IFERROR(VLOOKUP($C101,'GAR13 wd'!$C$4:$H$208,6,FALSE),0)*H101</f>
        <v>0.39126192870606602</v>
      </c>
      <c r="S101" s="85">
        <f t="shared" si="10"/>
        <v>7.4818229028791672</v>
      </c>
      <c r="T101" s="85">
        <f t="shared" si="11"/>
        <v>18.704557257197919</v>
      </c>
      <c r="U101" s="85" t="e">
        <f t="shared" si="12"/>
        <v>#DIV/0!</v>
      </c>
      <c r="V101" s="85" t="e">
        <f t="shared" si="13"/>
        <v>#DIV/0!</v>
      </c>
      <c r="W101" s="85" t="e">
        <f t="shared" si="14"/>
        <v>#DIV/0!</v>
      </c>
      <c r="X101" s="85" t="e">
        <f t="shared" si="15"/>
        <v>#DIV/0!</v>
      </c>
    </row>
    <row r="102" spans="1:24" x14ac:dyDescent="0.25">
      <c r="A102">
        <v>97</v>
      </c>
      <c r="B102" t="s">
        <v>35</v>
      </c>
      <c r="C102" t="s">
        <v>238</v>
      </c>
      <c r="D102" t="s">
        <v>792</v>
      </c>
      <c r="E102">
        <v>250</v>
      </c>
      <c r="F102" t="e">
        <v>#N/A</v>
      </c>
      <c r="G102">
        <v>276831</v>
      </c>
      <c r="H102">
        <v>0</v>
      </c>
      <c r="I102">
        <v>117780</v>
      </c>
      <c r="J102" s="85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f t="shared" si="9"/>
        <v>0</v>
      </c>
      <c r="P102" s="99">
        <f t="shared" si="8"/>
        <v>0</v>
      </c>
      <c r="Q102" s="101">
        <f>IFERROR(VLOOKUP($C102,'GAR13 eq'!$C$4:$H$208,6,FALSE),0)*H102</f>
        <v>0</v>
      </c>
      <c r="R102" s="101">
        <f>IFERROR(VLOOKUP($C102,'GAR13 wd'!$C$4:$H$208,6,FALSE),0)*H102</f>
        <v>0</v>
      </c>
      <c r="S102" s="85">
        <f t="shared" si="10"/>
        <v>0</v>
      </c>
      <c r="T102" s="85">
        <f t="shared" si="11"/>
        <v>0</v>
      </c>
      <c r="U102" s="85">
        <f t="shared" si="12"/>
        <v>0</v>
      </c>
      <c r="V102" s="85">
        <f t="shared" si="13"/>
        <v>0</v>
      </c>
      <c r="W102" s="85">
        <f t="shared" si="14"/>
        <v>0</v>
      </c>
      <c r="X102" s="85">
        <f t="shared" si="15"/>
        <v>0</v>
      </c>
    </row>
    <row r="103" spans="1:24" x14ac:dyDescent="0.25">
      <c r="A103">
        <v>96</v>
      </c>
      <c r="B103" t="s">
        <v>31</v>
      </c>
      <c r="C103" t="s">
        <v>234</v>
      </c>
      <c r="D103" t="s">
        <v>793</v>
      </c>
      <c r="E103">
        <v>250</v>
      </c>
      <c r="F103" t="s">
        <v>665</v>
      </c>
      <c r="G103">
        <v>4470800</v>
      </c>
      <c r="H103">
        <v>1.1932516616818933</v>
      </c>
      <c r="I103">
        <v>2396653</v>
      </c>
      <c r="J103" s="85">
        <v>35.700000762939453</v>
      </c>
      <c r="K103" s="99">
        <v>0</v>
      </c>
      <c r="L103" s="99">
        <v>0</v>
      </c>
      <c r="M103" s="99">
        <v>0</v>
      </c>
      <c r="N103" s="99">
        <v>0</v>
      </c>
      <c r="O103" s="99">
        <f t="shared" si="9"/>
        <v>0</v>
      </c>
      <c r="P103" s="99">
        <f t="shared" si="8"/>
        <v>0</v>
      </c>
      <c r="Q103" s="101">
        <f>IFERROR(VLOOKUP($C103,'GAR13 eq'!$C$4:$H$208,6,FALSE),0)*H103</f>
        <v>194.38069568798042</v>
      </c>
      <c r="R103" s="101">
        <f>IFERROR(VLOOKUP($C103,'GAR13 wd'!$C$4:$H$208,6,FALSE),0)*H103</f>
        <v>35.200924019615854</v>
      </c>
      <c r="S103" s="85">
        <f t="shared" si="10"/>
        <v>43.477832980222871</v>
      </c>
      <c r="T103" s="85">
        <f t="shared" si="11"/>
        <v>7.8735179430115085</v>
      </c>
      <c r="U103" s="85">
        <f t="shared" si="12"/>
        <v>81.105064307590794</v>
      </c>
      <c r="V103" s="85">
        <f t="shared" si="13"/>
        <v>14.687534665892748</v>
      </c>
      <c r="W103" s="85">
        <f t="shared" si="14"/>
        <v>162.21012861518159</v>
      </c>
      <c r="X103" s="85">
        <f t="shared" si="15"/>
        <v>29.375069331785497</v>
      </c>
    </row>
    <row r="104" spans="1:24" x14ac:dyDescent="0.25">
      <c r="A104">
        <v>95</v>
      </c>
      <c r="B104" t="s">
        <v>31</v>
      </c>
      <c r="C104" t="s">
        <v>236</v>
      </c>
      <c r="D104" t="s">
        <v>794</v>
      </c>
      <c r="E104">
        <v>250</v>
      </c>
      <c r="F104" t="s">
        <v>31</v>
      </c>
      <c r="G104">
        <v>23130900</v>
      </c>
      <c r="H104">
        <v>1.5492064715746181</v>
      </c>
      <c r="I104">
        <v>12027327</v>
      </c>
      <c r="J104" s="85">
        <v>32.299999237060547</v>
      </c>
      <c r="K104" s="99">
        <v>0</v>
      </c>
      <c r="L104" s="99">
        <v>0</v>
      </c>
      <c r="M104" s="99">
        <v>0</v>
      </c>
      <c r="N104" s="99">
        <v>0</v>
      </c>
      <c r="O104" s="99">
        <f t="shared" si="9"/>
        <v>0</v>
      </c>
      <c r="P104" s="99">
        <f t="shared" si="8"/>
        <v>0</v>
      </c>
      <c r="Q104" s="101">
        <f>IFERROR(VLOOKUP($C104,'GAR13 eq'!$C$4:$H$208,6,FALSE),0)*H104</f>
        <v>26.646351311083432</v>
      </c>
      <c r="R104" s="101">
        <f>IFERROR(VLOOKUP($C104,'GAR13 wd'!$C$4:$H$208,6,FALSE),0)*H104</f>
        <v>129.97842296511047</v>
      </c>
      <c r="S104" s="85">
        <f t="shared" si="10"/>
        <v>1.1519807405281866</v>
      </c>
      <c r="T104" s="85">
        <f t="shared" si="11"/>
        <v>5.6192548912973752</v>
      </c>
      <c r="U104" s="85">
        <f t="shared" si="12"/>
        <v>2.2154840648369696</v>
      </c>
      <c r="V104" s="85">
        <f t="shared" si="13"/>
        <v>10.806925176733822</v>
      </c>
      <c r="W104" s="85">
        <f t="shared" si="14"/>
        <v>4.4309681296739392</v>
      </c>
      <c r="X104" s="85">
        <f t="shared" si="15"/>
        <v>21.613850353467644</v>
      </c>
    </row>
    <row r="105" spans="1:24" x14ac:dyDescent="0.25">
      <c r="A105">
        <v>98</v>
      </c>
      <c r="B105" t="s">
        <v>35</v>
      </c>
      <c r="C105" t="s">
        <v>240</v>
      </c>
      <c r="D105" t="s">
        <v>795</v>
      </c>
      <c r="E105">
        <v>250</v>
      </c>
      <c r="F105" t="s">
        <v>555</v>
      </c>
      <c r="G105">
        <v>345023</v>
      </c>
      <c r="H105">
        <v>0.57197777549279938</v>
      </c>
      <c r="I105">
        <v>159737</v>
      </c>
      <c r="J105" s="85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f t="shared" si="9"/>
        <v>0</v>
      </c>
      <c r="P105" s="99">
        <f t="shared" si="8"/>
        <v>0</v>
      </c>
      <c r="Q105" s="101">
        <f>IFERROR(VLOOKUP($C105,'GAR13 eq'!$C$4:$H$208,6,FALSE),0)*H105</f>
        <v>0</v>
      </c>
      <c r="R105" s="101">
        <f>IFERROR(VLOOKUP($C105,'GAR13 wd'!$C$4:$H$208,6,FALSE),0)*H105</f>
        <v>0</v>
      </c>
      <c r="S105" s="85">
        <f t="shared" si="10"/>
        <v>0</v>
      </c>
      <c r="T105" s="85">
        <f t="shared" si="11"/>
        <v>0</v>
      </c>
      <c r="U105" s="85">
        <f t="shared" si="12"/>
        <v>0</v>
      </c>
      <c r="V105" s="85">
        <f t="shared" si="13"/>
        <v>0</v>
      </c>
      <c r="W105" s="85">
        <f t="shared" si="14"/>
        <v>0</v>
      </c>
      <c r="X105" s="85">
        <f t="shared" si="15"/>
        <v>0</v>
      </c>
    </row>
    <row r="106" spans="1:24" x14ac:dyDescent="0.25">
      <c r="A106">
        <v>99</v>
      </c>
      <c r="B106" t="s">
        <v>35</v>
      </c>
      <c r="C106" t="s">
        <v>228</v>
      </c>
      <c r="D106" t="s">
        <v>796</v>
      </c>
      <c r="E106">
        <v>250</v>
      </c>
      <c r="F106" t="s">
        <v>601</v>
      </c>
      <c r="G106">
        <v>423282</v>
      </c>
      <c r="H106">
        <v>0</v>
      </c>
      <c r="I106">
        <v>186156</v>
      </c>
      <c r="J106" s="85">
        <v>30</v>
      </c>
      <c r="K106" s="99">
        <v>0</v>
      </c>
      <c r="L106" s="99">
        <v>0</v>
      </c>
      <c r="M106" s="99">
        <v>0</v>
      </c>
      <c r="N106" s="99">
        <v>0</v>
      </c>
      <c r="O106" s="99">
        <f t="shared" si="9"/>
        <v>0</v>
      </c>
      <c r="P106" s="99">
        <f t="shared" si="8"/>
        <v>0</v>
      </c>
      <c r="Q106" s="101">
        <f>IFERROR(VLOOKUP($C106,'GAR13 eq'!$C$4:$H$208,6,FALSE),0)*H106</f>
        <v>0</v>
      </c>
      <c r="R106" s="101">
        <f>IFERROR(VLOOKUP($C106,'GAR13 wd'!$C$4:$H$208,6,FALSE),0)*H106</f>
        <v>0</v>
      </c>
      <c r="S106" s="85">
        <f t="shared" si="10"/>
        <v>0</v>
      </c>
      <c r="T106" s="85">
        <f t="shared" si="11"/>
        <v>0</v>
      </c>
      <c r="U106" s="85">
        <f t="shared" si="12"/>
        <v>0</v>
      </c>
      <c r="V106" s="85">
        <f t="shared" si="13"/>
        <v>0</v>
      </c>
      <c r="W106" s="85">
        <f t="shared" si="14"/>
        <v>0</v>
      </c>
      <c r="X106" s="85">
        <f t="shared" si="15"/>
        <v>0</v>
      </c>
    </row>
    <row r="107" spans="1:24" x14ac:dyDescent="0.25">
      <c r="A107">
        <v>103</v>
      </c>
      <c r="B107" t="s">
        <v>35</v>
      </c>
      <c r="C107" t="s">
        <v>232</v>
      </c>
      <c r="D107" t="s">
        <v>797</v>
      </c>
      <c r="E107">
        <v>250</v>
      </c>
      <c r="F107" t="s">
        <v>564</v>
      </c>
      <c r="G107">
        <v>5399200</v>
      </c>
      <c r="H107">
        <v>0.70078219648621509</v>
      </c>
      <c r="I107">
        <v>3021715</v>
      </c>
      <c r="J107" s="85">
        <v>40</v>
      </c>
      <c r="K107" s="99">
        <v>0</v>
      </c>
      <c r="L107" s="99">
        <v>0</v>
      </c>
      <c r="M107" s="99">
        <v>0</v>
      </c>
      <c r="N107" s="99">
        <v>0</v>
      </c>
      <c r="O107" s="99">
        <f t="shared" si="9"/>
        <v>0</v>
      </c>
      <c r="P107" s="99">
        <f t="shared" si="8"/>
        <v>0</v>
      </c>
      <c r="Q107" s="101">
        <f>IFERROR(VLOOKUP($C107,'GAR13 eq'!$C$4:$H$208,6,FALSE),0)*H107</f>
        <v>79.538779301185414</v>
      </c>
      <c r="R107" s="101">
        <f>IFERROR(VLOOKUP($C107,'GAR13 wd'!$C$4:$H$208,6,FALSE),0)*H107</f>
        <v>0</v>
      </c>
      <c r="S107" s="85">
        <f t="shared" si="10"/>
        <v>14.731586031483445</v>
      </c>
      <c r="T107" s="85">
        <f t="shared" si="11"/>
        <v>0</v>
      </c>
      <c r="U107" s="85">
        <f t="shared" si="12"/>
        <v>26.322396156217714</v>
      </c>
      <c r="V107" s="85">
        <f t="shared" si="13"/>
        <v>0</v>
      </c>
      <c r="W107" s="85">
        <f t="shared" si="14"/>
        <v>52.644792312435428</v>
      </c>
      <c r="X107" s="85">
        <f t="shared" si="15"/>
        <v>0</v>
      </c>
    </row>
    <row r="108" spans="1:24" x14ac:dyDescent="0.25">
      <c r="A108">
        <v>106</v>
      </c>
      <c r="B108" t="s">
        <v>38</v>
      </c>
      <c r="C108" t="s">
        <v>246</v>
      </c>
      <c r="D108" t="s">
        <v>798</v>
      </c>
      <c r="E108">
        <v>250</v>
      </c>
      <c r="F108" t="s">
        <v>622</v>
      </c>
      <c r="G108">
        <v>89985</v>
      </c>
      <c r="H108">
        <v>0.65163115601170374</v>
      </c>
      <c r="I108">
        <v>0</v>
      </c>
      <c r="J108" s="85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f t="shared" si="9"/>
        <v>0</v>
      </c>
      <c r="P108" s="99">
        <f t="shared" si="8"/>
        <v>0</v>
      </c>
      <c r="Q108" s="101">
        <f>IFERROR(VLOOKUP($C108,'GAR13 eq'!$C$4:$H$208,6,FALSE),0)*H108</f>
        <v>13.814580507448118</v>
      </c>
      <c r="R108" s="101">
        <f>IFERROR(VLOOKUP($C108,'GAR13 wd'!$C$4:$H$208,6,FALSE),0)*H108</f>
        <v>7.8195738721404453</v>
      </c>
      <c r="S108" s="85">
        <f t="shared" si="10"/>
        <v>153.52092579261119</v>
      </c>
      <c r="T108" s="85">
        <f t="shared" si="11"/>
        <v>86.898637241100687</v>
      </c>
      <c r="U108" s="85" t="e">
        <f t="shared" si="12"/>
        <v>#DIV/0!</v>
      </c>
      <c r="V108" s="85" t="e">
        <f t="shared" si="13"/>
        <v>#DIV/0!</v>
      </c>
      <c r="W108" s="85" t="e">
        <f t="shared" si="14"/>
        <v>#DIV/0!</v>
      </c>
      <c r="X108" s="85" t="e">
        <f t="shared" si="15"/>
        <v>#DIV/0!</v>
      </c>
    </row>
    <row r="109" spans="1:24" x14ac:dyDescent="0.25">
      <c r="A109">
        <v>130</v>
      </c>
      <c r="B109" t="s">
        <v>45</v>
      </c>
      <c r="C109" t="s">
        <v>286</v>
      </c>
      <c r="D109" t="s">
        <v>799</v>
      </c>
      <c r="E109">
        <v>250</v>
      </c>
      <c r="F109" t="s">
        <v>628</v>
      </c>
      <c r="G109">
        <v>331900</v>
      </c>
      <c r="H109">
        <v>0.57266250760458504</v>
      </c>
      <c r="I109">
        <v>139456</v>
      </c>
      <c r="J109" s="85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f t="shared" si="9"/>
        <v>0</v>
      </c>
      <c r="P109" s="99">
        <f t="shared" si="8"/>
        <v>0</v>
      </c>
      <c r="Q109" s="101">
        <f>IFERROR(VLOOKUP($C109,'GAR13 eq'!$C$4:$H$208,6,FALSE),0)*H109</f>
        <v>0.74446125988596057</v>
      </c>
      <c r="R109" s="101">
        <f>IFERROR(VLOOKUP($C109,'GAR13 wd'!$C$4:$H$208,6,FALSE),0)*H109</f>
        <v>3.3787087948670518</v>
      </c>
      <c r="S109" s="85">
        <f t="shared" si="10"/>
        <v>2.2430288035129875</v>
      </c>
      <c r="T109" s="85">
        <f t="shared" si="11"/>
        <v>10.179899954405098</v>
      </c>
      <c r="U109" s="85">
        <f t="shared" si="12"/>
        <v>5.3383236281404933</v>
      </c>
      <c r="V109" s="85">
        <f t="shared" si="13"/>
        <v>24.227776466176081</v>
      </c>
      <c r="W109" s="85">
        <f t="shared" si="14"/>
        <v>10.676647256280987</v>
      </c>
      <c r="X109" s="85">
        <f t="shared" si="15"/>
        <v>48.455552932352163</v>
      </c>
    </row>
    <row r="110" spans="1:24" x14ac:dyDescent="0.25">
      <c r="A110">
        <v>141</v>
      </c>
      <c r="B110" t="s">
        <v>45</v>
      </c>
      <c r="C110" t="s">
        <v>252</v>
      </c>
      <c r="D110" t="s">
        <v>800</v>
      </c>
      <c r="E110">
        <v>250</v>
      </c>
      <c r="F110" t="s">
        <v>645</v>
      </c>
      <c r="G110">
        <v>8097688</v>
      </c>
      <c r="H110">
        <v>0.49892048651564547</v>
      </c>
      <c r="I110">
        <v>3188355</v>
      </c>
      <c r="J110" s="85">
        <v>59.1</v>
      </c>
      <c r="K110" s="99">
        <v>0</v>
      </c>
      <c r="L110" s="99">
        <v>0</v>
      </c>
      <c r="M110" s="99">
        <v>0</v>
      </c>
      <c r="N110" s="99">
        <v>0</v>
      </c>
      <c r="O110" s="99">
        <f t="shared" si="9"/>
        <v>0</v>
      </c>
      <c r="P110" s="99">
        <f t="shared" si="8"/>
        <v>0</v>
      </c>
      <c r="Q110" s="101">
        <f>IFERROR(VLOOKUP($C110,'GAR13 eq'!$C$4:$H$208,6,FALSE),0)*H110</f>
        <v>114.75171189859846</v>
      </c>
      <c r="R110" s="101">
        <f>IFERROR(VLOOKUP($C110,'GAR13 wd'!$C$4:$H$208,6,FALSE),0)*H110</f>
        <v>34.674973812837358</v>
      </c>
      <c r="S110" s="85">
        <f t="shared" si="10"/>
        <v>14.170922848422718</v>
      </c>
      <c r="T110" s="85">
        <f t="shared" si="11"/>
        <v>4.2820832085451253</v>
      </c>
      <c r="U110" s="85">
        <f t="shared" si="12"/>
        <v>35.990883041128875</v>
      </c>
      <c r="V110" s="85">
        <f t="shared" si="13"/>
        <v>10.875505962428072</v>
      </c>
      <c r="W110" s="85">
        <f t="shared" si="14"/>
        <v>71.981766082257749</v>
      </c>
      <c r="X110" s="85">
        <f t="shared" si="15"/>
        <v>21.751011924856144</v>
      </c>
    </row>
    <row r="111" spans="1:24" x14ac:dyDescent="0.25">
      <c r="A111">
        <v>118</v>
      </c>
      <c r="B111" t="s">
        <v>38</v>
      </c>
      <c r="C111" t="s">
        <v>262</v>
      </c>
      <c r="D111" t="s">
        <v>801</v>
      </c>
      <c r="E111">
        <v>250</v>
      </c>
      <c r="F111" t="s">
        <v>646</v>
      </c>
      <c r="G111">
        <v>2715000</v>
      </c>
      <c r="H111">
        <v>0.59506590492066025</v>
      </c>
      <c r="I111">
        <v>1237799</v>
      </c>
      <c r="J111" s="85">
        <v>54.310001373291016</v>
      </c>
      <c r="K111" s="99">
        <v>0</v>
      </c>
      <c r="L111" s="99">
        <v>0</v>
      </c>
      <c r="M111" s="99">
        <v>0</v>
      </c>
      <c r="N111" s="99">
        <v>0</v>
      </c>
      <c r="O111" s="99">
        <f t="shared" si="9"/>
        <v>0</v>
      </c>
      <c r="P111" s="99">
        <f t="shared" si="8"/>
        <v>0</v>
      </c>
      <c r="Q111" s="101">
        <f>IFERROR(VLOOKUP($C111,'GAR13 eq'!$C$4:$H$208,6,FALSE),0)*H111</f>
        <v>15.233687165968902</v>
      </c>
      <c r="R111" s="101">
        <f>IFERROR(VLOOKUP($C111,'GAR13 wd'!$C$4:$H$208,6,FALSE),0)*H111</f>
        <v>35.108888390318953</v>
      </c>
      <c r="S111" s="85">
        <f t="shared" si="10"/>
        <v>5.6109344994360599</v>
      </c>
      <c r="T111" s="85">
        <f t="shared" si="11"/>
        <v>12.931450604169044</v>
      </c>
      <c r="U111" s="85">
        <f t="shared" si="12"/>
        <v>12.30707664650634</v>
      </c>
      <c r="V111" s="85">
        <f t="shared" si="13"/>
        <v>28.363965708745081</v>
      </c>
      <c r="W111" s="85">
        <f t="shared" si="14"/>
        <v>24.614153293012681</v>
      </c>
      <c r="X111" s="85">
        <f t="shared" si="15"/>
        <v>56.727931417490161</v>
      </c>
    </row>
    <row r="112" spans="1:24" x14ac:dyDescent="0.25">
      <c r="A112">
        <v>113</v>
      </c>
      <c r="B112" t="s">
        <v>38</v>
      </c>
      <c r="C112" t="s">
        <v>248</v>
      </c>
      <c r="D112" t="s">
        <v>802</v>
      </c>
      <c r="E112">
        <v>250</v>
      </c>
      <c r="F112" t="s">
        <v>635</v>
      </c>
      <c r="G112">
        <v>72003</v>
      </c>
      <c r="H112">
        <v>0.69903900271843333</v>
      </c>
      <c r="I112">
        <v>0</v>
      </c>
      <c r="J112" s="85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f t="shared" si="9"/>
        <v>0</v>
      </c>
      <c r="P112" s="99">
        <f t="shared" si="8"/>
        <v>0</v>
      </c>
      <c r="Q112" s="101">
        <f>IFERROR(VLOOKUP($C112,'GAR13 eq'!$C$4:$H$208,6,FALSE),0)*H112</f>
        <v>3.3553872130484801</v>
      </c>
      <c r="R112" s="101">
        <f>IFERROR(VLOOKUP($C112,'GAR13 wd'!$C$4:$H$208,6,FALSE),0)*H112</f>
        <v>0.90875070353396337</v>
      </c>
      <c r="S112" s="85">
        <f t="shared" si="10"/>
        <v>46.600658487125258</v>
      </c>
      <c r="T112" s="85">
        <f t="shared" si="11"/>
        <v>12.621011673596426</v>
      </c>
      <c r="U112" s="85" t="e">
        <f t="shared" si="12"/>
        <v>#DIV/0!</v>
      </c>
      <c r="V112" s="85" t="e">
        <f t="shared" si="13"/>
        <v>#DIV/0!</v>
      </c>
      <c r="W112" s="85" t="e">
        <f t="shared" si="14"/>
        <v>#DIV/0!</v>
      </c>
      <c r="X112" s="85" t="e">
        <f t="shared" si="15"/>
        <v>#DIV/0!</v>
      </c>
    </row>
    <row r="113" spans="1:24" x14ac:dyDescent="0.25">
      <c r="A113">
        <v>123</v>
      </c>
      <c r="B113" t="s">
        <v>38</v>
      </c>
      <c r="C113" t="s">
        <v>254</v>
      </c>
      <c r="D113" t="s">
        <v>803</v>
      </c>
      <c r="E113">
        <v>250</v>
      </c>
      <c r="F113" t="e">
        <v>#N/A</v>
      </c>
      <c r="G113">
        <v>109373</v>
      </c>
      <c r="H113">
        <v>0.6221125261628222</v>
      </c>
      <c r="I113">
        <v>54525</v>
      </c>
      <c r="J113" s="85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f t="shared" si="9"/>
        <v>0</v>
      </c>
      <c r="P113" s="99">
        <f t="shared" si="8"/>
        <v>0</v>
      </c>
      <c r="Q113" s="101">
        <f>IFERROR(VLOOKUP($C113,'GAR13 eq'!$C$4:$H$208,6,FALSE),0)*H113</f>
        <v>1.7419150732559021</v>
      </c>
      <c r="R113" s="101">
        <f>IFERROR(VLOOKUP($C113,'GAR13 wd'!$C$4:$H$208,6,FALSE),0)*H113</f>
        <v>0.9331687892442333</v>
      </c>
      <c r="S113" s="85">
        <f t="shared" si="10"/>
        <v>15.926371894854325</v>
      </c>
      <c r="T113" s="85">
        <f t="shared" si="11"/>
        <v>8.5319849436719597</v>
      </c>
      <c r="U113" s="85">
        <f t="shared" si="12"/>
        <v>31.947089835046349</v>
      </c>
      <c r="V113" s="85">
        <f t="shared" si="13"/>
        <v>17.114512411631971</v>
      </c>
      <c r="W113" s="85">
        <f t="shared" si="14"/>
        <v>63.894179670092697</v>
      </c>
      <c r="X113" s="85">
        <f t="shared" si="15"/>
        <v>34.229024823263941</v>
      </c>
    </row>
    <row r="114" spans="1:24" x14ac:dyDescent="0.25">
      <c r="A114">
        <v>115</v>
      </c>
      <c r="B114" t="s">
        <v>38</v>
      </c>
      <c r="C114" t="s">
        <v>250</v>
      </c>
      <c r="D114" t="s">
        <v>804</v>
      </c>
      <c r="E114">
        <v>250</v>
      </c>
      <c r="F114" t="s">
        <v>639</v>
      </c>
      <c r="G114">
        <v>105897</v>
      </c>
      <c r="H114">
        <v>0.6850138286231342</v>
      </c>
      <c r="I114">
        <v>0</v>
      </c>
      <c r="J114" s="85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f t="shared" si="9"/>
        <v>0</v>
      </c>
      <c r="P114" s="99">
        <f t="shared" si="8"/>
        <v>0</v>
      </c>
      <c r="Q114" s="101">
        <f>IFERROR(VLOOKUP($C114,'GAR13 eq'!$C$4:$H$208,6,FALSE),0)*H114</f>
        <v>3.1510636116664172</v>
      </c>
      <c r="R114" s="101">
        <f>IFERROR(VLOOKUP($C114,'GAR13 wd'!$C$4:$H$208,6,FALSE),0)*H114</f>
        <v>0.95901936007238786</v>
      </c>
      <c r="S114" s="85">
        <f t="shared" si="10"/>
        <v>29.755928984451092</v>
      </c>
      <c r="T114" s="85">
        <f t="shared" si="11"/>
        <v>9.0561522996155492</v>
      </c>
      <c r="U114" s="85" t="e">
        <f t="shared" si="12"/>
        <v>#DIV/0!</v>
      </c>
      <c r="V114" s="85" t="e">
        <f t="shared" si="13"/>
        <v>#DIV/0!</v>
      </c>
      <c r="W114" s="85" t="e">
        <f t="shared" si="14"/>
        <v>#DIV/0!</v>
      </c>
      <c r="X114" s="85" t="e">
        <f t="shared" si="15"/>
        <v>#DIV/0!</v>
      </c>
    </row>
    <row r="115" spans="1:24" x14ac:dyDescent="0.25">
      <c r="A115">
        <v>142</v>
      </c>
      <c r="B115" t="s">
        <v>45</v>
      </c>
      <c r="C115" t="s">
        <v>282</v>
      </c>
      <c r="D115" t="s">
        <v>805</v>
      </c>
      <c r="E115">
        <v>250</v>
      </c>
      <c r="F115" t="s">
        <v>647</v>
      </c>
      <c r="G115">
        <v>122332399</v>
      </c>
      <c r="H115">
        <v>0.62607284176323208</v>
      </c>
      <c r="I115">
        <v>52847521</v>
      </c>
      <c r="J115" s="85">
        <v>54.2</v>
      </c>
      <c r="K115" s="99">
        <v>8.7899999999999991</v>
      </c>
      <c r="L115" s="99">
        <v>13.33</v>
      </c>
      <c r="M115" s="99">
        <v>20.2</v>
      </c>
      <c r="N115" s="99">
        <v>52.75</v>
      </c>
      <c r="O115" s="99">
        <f t="shared" si="9"/>
        <v>42.319999999999993</v>
      </c>
      <c r="P115" s="99">
        <f t="shared" si="8"/>
        <v>51771071.256799996</v>
      </c>
      <c r="Q115" s="101">
        <f>IFERROR(VLOOKUP($C115,'GAR13 eq'!$C$4:$H$208,6,FALSE),0)*H115</f>
        <v>981.36917946386632</v>
      </c>
      <c r="R115" s="101">
        <f>IFERROR(VLOOKUP($C115,'GAR13 wd'!$C$4:$H$208,6,FALSE),0)*H115</f>
        <v>2173.7875138861182</v>
      </c>
      <c r="S115" s="85">
        <f t="shared" si="10"/>
        <v>8.0221526552738194</v>
      </c>
      <c r="T115" s="85">
        <f t="shared" si="11"/>
        <v>17.769515938996001</v>
      </c>
      <c r="U115" s="85">
        <f t="shared" si="12"/>
        <v>18.569824296278085</v>
      </c>
      <c r="V115" s="85">
        <f t="shared" si="13"/>
        <v>41.133197409318754</v>
      </c>
      <c r="W115" s="85">
        <f t="shared" si="14"/>
        <v>37.139648592556171</v>
      </c>
      <c r="X115" s="85">
        <f t="shared" si="15"/>
        <v>82.266394818637508</v>
      </c>
    </row>
    <row r="116" spans="1:24" x14ac:dyDescent="0.25">
      <c r="A116">
        <v>122</v>
      </c>
      <c r="B116" t="s">
        <v>38</v>
      </c>
      <c r="C116" t="s">
        <v>272</v>
      </c>
      <c r="D116" t="s">
        <v>806</v>
      </c>
      <c r="E116">
        <v>250</v>
      </c>
      <c r="F116" t="e">
        <v>#N/A</v>
      </c>
      <c r="G116">
        <v>182273</v>
      </c>
      <c r="H116">
        <v>0.69211549477502587</v>
      </c>
      <c r="I116">
        <v>94603</v>
      </c>
      <c r="J116" s="85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f t="shared" si="9"/>
        <v>0</v>
      </c>
      <c r="P116" s="99">
        <f t="shared" si="8"/>
        <v>0</v>
      </c>
      <c r="Q116" s="101">
        <f>IFERROR(VLOOKUP($C116,'GAR13 eq'!$C$4:$H$208,6,FALSE),0)*H116</f>
        <v>1.315019440072549</v>
      </c>
      <c r="R116" s="101">
        <f>IFERROR(VLOOKUP($C116,'GAR13 wd'!$C$4:$H$208,6,FALSE),0)*H116</f>
        <v>1.0381732421625389</v>
      </c>
      <c r="S116" s="85">
        <f t="shared" si="10"/>
        <v>7.2145596993111925</v>
      </c>
      <c r="T116" s="85">
        <f t="shared" si="11"/>
        <v>5.6957050257719954</v>
      </c>
      <c r="U116" s="85">
        <f t="shared" si="12"/>
        <v>13.900398931033362</v>
      </c>
      <c r="V116" s="85">
        <f t="shared" si="13"/>
        <v>10.973999156078971</v>
      </c>
      <c r="W116" s="85">
        <f t="shared" si="14"/>
        <v>27.800797862066723</v>
      </c>
      <c r="X116" s="85">
        <f t="shared" si="15"/>
        <v>21.947998312157942</v>
      </c>
    </row>
    <row r="117" spans="1:24" x14ac:dyDescent="0.25">
      <c r="A117">
        <v>124</v>
      </c>
      <c r="B117" t="s">
        <v>38</v>
      </c>
      <c r="C117" t="s">
        <v>244</v>
      </c>
      <c r="D117" t="s">
        <v>807</v>
      </c>
      <c r="E117">
        <v>250</v>
      </c>
      <c r="F117" t="s">
        <v>655</v>
      </c>
      <c r="G117">
        <v>1341151</v>
      </c>
      <c r="H117">
        <v>0.60360615339688195</v>
      </c>
      <c r="I117">
        <v>678521</v>
      </c>
      <c r="J117" s="85">
        <v>46.020000457763672</v>
      </c>
      <c r="K117" s="99">
        <v>0</v>
      </c>
      <c r="L117" s="99">
        <v>0</v>
      </c>
      <c r="M117" s="99">
        <v>0</v>
      </c>
      <c r="N117" s="99">
        <v>0</v>
      </c>
      <c r="O117" s="99">
        <f t="shared" si="9"/>
        <v>0</v>
      </c>
      <c r="P117" s="99">
        <f t="shared" si="8"/>
        <v>0</v>
      </c>
      <c r="Q117" s="101">
        <f>IFERROR(VLOOKUP($C117,'GAR13 eq'!$C$4:$H$208,6,FALSE),0)*H117</f>
        <v>286.53184101749986</v>
      </c>
      <c r="R117" s="101">
        <f>IFERROR(VLOOKUP($C117,'GAR13 wd'!$C$4:$H$208,6,FALSE),0)*H117</f>
        <v>10.261304607746993</v>
      </c>
      <c r="S117" s="85">
        <f t="shared" si="10"/>
        <v>213.64621956625305</v>
      </c>
      <c r="T117" s="85">
        <f t="shared" si="11"/>
        <v>7.6511180379740926</v>
      </c>
      <c r="U117" s="85">
        <f t="shared" si="12"/>
        <v>422.28883264851032</v>
      </c>
      <c r="V117" s="85">
        <f t="shared" si="13"/>
        <v>15.123046460974667</v>
      </c>
      <c r="W117" s="85">
        <f t="shared" si="14"/>
        <v>844.57766529702064</v>
      </c>
      <c r="X117" s="85">
        <f t="shared" si="15"/>
        <v>30.246092921949334</v>
      </c>
    </row>
    <row r="118" spans="1:24" x14ac:dyDescent="0.25">
      <c r="A118">
        <v>114</v>
      </c>
      <c r="B118" t="s">
        <v>38</v>
      </c>
      <c r="C118" t="s">
        <v>260</v>
      </c>
      <c r="D118" t="s">
        <v>808</v>
      </c>
      <c r="E118">
        <v>250</v>
      </c>
      <c r="F118" t="s">
        <v>636</v>
      </c>
      <c r="G118">
        <v>10403761</v>
      </c>
      <c r="H118">
        <v>0.49813906607621955</v>
      </c>
      <c r="I118">
        <v>4633318</v>
      </c>
      <c r="J118" s="85">
        <v>51.5</v>
      </c>
      <c r="K118" s="99">
        <v>8.59</v>
      </c>
      <c r="L118" s="99">
        <v>13.15</v>
      </c>
      <c r="M118" s="99">
        <v>20.81</v>
      </c>
      <c r="N118" s="99">
        <v>52.78</v>
      </c>
      <c r="O118" s="99">
        <f t="shared" si="9"/>
        <v>42.55</v>
      </c>
      <c r="P118" s="99">
        <f t="shared" si="8"/>
        <v>4426800.3054999998</v>
      </c>
      <c r="Q118" s="101">
        <f>IFERROR(VLOOKUP($C118,'GAR13 eq'!$C$4:$H$208,6,FALSE),0)*H118</f>
        <v>180.77466707906007</v>
      </c>
      <c r="R118" s="101">
        <f>IFERROR(VLOOKUP($C118,'GAR13 wd'!$C$4:$H$208,6,FALSE),0)*H118</f>
        <v>30.137413497611284</v>
      </c>
      <c r="S118" s="85">
        <f t="shared" si="10"/>
        <v>17.375895801437583</v>
      </c>
      <c r="T118" s="85">
        <f t="shared" si="11"/>
        <v>2.8967806447698372</v>
      </c>
      <c r="U118" s="85">
        <f t="shared" si="12"/>
        <v>39.016244315425809</v>
      </c>
      <c r="V118" s="85">
        <f t="shared" si="13"/>
        <v>6.5044992589784005</v>
      </c>
      <c r="W118" s="85">
        <f t="shared" si="14"/>
        <v>78.032488630851617</v>
      </c>
      <c r="X118" s="85">
        <f t="shared" si="15"/>
        <v>13.008998517956801</v>
      </c>
    </row>
    <row r="119" spans="1:24" x14ac:dyDescent="0.25">
      <c r="A119">
        <v>143</v>
      </c>
      <c r="B119" t="s">
        <v>45</v>
      </c>
      <c r="C119" t="s">
        <v>258</v>
      </c>
      <c r="D119" t="s">
        <v>809</v>
      </c>
      <c r="E119">
        <v>250</v>
      </c>
      <c r="F119" t="s">
        <v>648</v>
      </c>
      <c r="G119">
        <v>6080478</v>
      </c>
      <c r="H119">
        <v>0.40498340777897329</v>
      </c>
      <c r="I119">
        <v>2519281</v>
      </c>
      <c r="J119" s="85">
        <v>55.7</v>
      </c>
      <c r="K119" s="99">
        <v>0</v>
      </c>
      <c r="L119" s="99">
        <v>0</v>
      </c>
      <c r="M119" s="99">
        <v>0</v>
      </c>
      <c r="N119" s="99">
        <v>0</v>
      </c>
      <c r="O119" s="99">
        <f t="shared" si="9"/>
        <v>0</v>
      </c>
      <c r="P119" s="99">
        <f t="shared" si="8"/>
        <v>0</v>
      </c>
      <c r="Q119" s="101">
        <f>IFERROR(VLOOKUP($C119,'GAR13 eq'!$C$4:$H$208,6,FALSE),0)*H119</f>
        <v>23.651031014292041</v>
      </c>
      <c r="R119" s="101">
        <f>IFERROR(VLOOKUP($C119,'GAR13 wd'!$C$4:$H$208,6,FALSE),0)*H119</f>
        <v>1.2554485641148172</v>
      </c>
      <c r="S119" s="85">
        <f t="shared" si="10"/>
        <v>3.889666406866704</v>
      </c>
      <c r="T119" s="85">
        <f t="shared" si="11"/>
        <v>0.20647201817271885</v>
      </c>
      <c r="U119" s="85">
        <f t="shared" si="12"/>
        <v>9.3880083302704396</v>
      </c>
      <c r="V119" s="85">
        <f t="shared" si="13"/>
        <v>0.49833605862736913</v>
      </c>
      <c r="W119" s="85">
        <f t="shared" si="14"/>
        <v>18.776016660540879</v>
      </c>
      <c r="X119" s="85">
        <f t="shared" si="15"/>
        <v>0.99667211725473825</v>
      </c>
    </row>
    <row r="120" spans="1:24" x14ac:dyDescent="0.25">
      <c r="A120">
        <v>139</v>
      </c>
      <c r="B120" t="s">
        <v>45</v>
      </c>
      <c r="C120" t="s">
        <v>274</v>
      </c>
      <c r="D120" t="s">
        <v>810</v>
      </c>
      <c r="E120">
        <v>250</v>
      </c>
      <c r="F120" t="s">
        <v>641</v>
      </c>
      <c r="G120">
        <v>15468203</v>
      </c>
      <c r="H120">
        <v>0.47676286619838359</v>
      </c>
      <c r="I120">
        <v>6036302</v>
      </c>
      <c r="J120" s="85">
        <v>54.2</v>
      </c>
      <c r="K120" s="99">
        <v>0</v>
      </c>
      <c r="L120" s="99">
        <v>0</v>
      </c>
      <c r="M120" s="99">
        <v>0</v>
      </c>
      <c r="N120" s="99">
        <v>0</v>
      </c>
      <c r="O120" s="99">
        <f t="shared" si="9"/>
        <v>0</v>
      </c>
      <c r="P120" s="99">
        <f t="shared" si="8"/>
        <v>0</v>
      </c>
      <c r="Q120" s="101">
        <f>IFERROR(VLOOKUP($C120,'GAR13 eq'!$C$4:$H$208,6,FALSE),0)*H120</f>
        <v>74.27965455370817</v>
      </c>
      <c r="R120" s="101">
        <f>IFERROR(VLOOKUP($C120,'GAR13 wd'!$C$4:$H$208,6,FALSE),0)*H120</f>
        <v>8.4863790183312275</v>
      </c>
      <c r="S120" s="85">
        <f t="shared" si="10"/>
        <v>4.80208687161063</v>
      </c>
      <c r="T120" s="85">
        <f t="shared" si="11"/>
        <v>0.54863380176296028</v>
      </c>
      <c r="U120" s="85">
        <f t="shared" si="12"/>
        <v>12.305490108630774</v>
      </c>
      <c r="V120" s="85">
        <f t="shared" si="13"/>
        <v>1.4058903975200756</v>
      </c>
      <c r="W120" s="85">
        <f t="shared" si="14"/>
        <v>24.610980217261549</v>
      </c>
      <c r="X120" s="85">
        <f t="shared" si="15"/>
        <v>2.8117807950401512</v>
      </c>
    </row>
    <row r="121" spans="1:24" x14ac:dyDescent="0.25">
      <c r="A121">
        <v>128</v>
      </c>
      <c r="B121" t="s">
        <v>42</v>
      </c>
      <c r="C121" t="s">
        <v>318</v>
      </c>
      <c r="D121" t="s">
        <v>811</v>
      </c>
      <c r="E121">
        <v>250</v>
      </c>
      <c r="F121" t="s">
        <v>659</v>
      </c>
      <c r="G121">
        <v>316128839</v>
      </c>
      <c r="H121">
        <v>1</v>
      </c>
      <c r="I121">
        <v>158666072</v>
      </c>
      <c r="J121" s="85">
        <v>35.900001525878906</v>
      </c>
      <c r="K121" s="99">
        <v>0</v>
      </c>
      <c r="L121" s="99">
        <v>0</v>
      </c>
      <c r="M121" s="99">
        <v>0</v>
      </c>
      <c r="N121" s="99">
        <v>0</v>
      </c>
      <c r="O121" s="99">
        <f t="shared" si="9"/>
        <v>0</v>
      </c>
      <c r="P121" s="99">
        <f t="shared" si="8"/>
        <v>0</v>
      </c>
      <c r="Q121" s="101">
        <f>IFERROR(VLOOKUP($C121,'GAR13 eq'!$C$4:$H$208,6,FALSE),0)*H121</f>
        <v>0</v>
      </c>
      <c r="R121" s="101">
        <f>IFERROR(VLOOKUP($C121,'GAR13 wd'!$C$4:$H$208,6,FALSE),0)*H121</f>
        <v>11460</v>
      </c>
      <c r="S121" s="85">
        <f t="shared" si="10"/>
        <v>0</v>
      </c>
      <c r="T121" s="85">
        <f t="shared" si="11"/>
        <v>36.251042569387351</v>
      </c>
      <c r="U121" s="85">
        <f t="shared" si="12"/>
        <v>0</v>
      </c>
      <c r="V121" s="85">
        <f t="shared" si="13"/>
        <v>72.227161456420248</v>
      </c>
      <c r="W121" s="85">
        <f t="shared" si="14"/>
        <v>0</v>
      </c>
      <c r="X121" s="85">
        <f t="shared" si="15"/>
        <v>144.4543229128405</v>
      </c>
    </row>
    <row r="122" spans="1:24" x14ac:dyDescent="0.25">
      <c r="A122">
        <v>149</v>
      </c>
      <c r="B122" t="s">
        <v>45</v>
      </c>
      <c r="C122" t="s">
        <v>284</v>
      </c>
      <c r="D122" t="s">
        <v>812</v>
      </c>
      <c r="E122">
        <v>250</v>
      </c>
      <c r="F122" t="s">
        <v>657</v>
      </c>
      <c r="G122">
        <v>30405207</v>
      </c>
      <c r="H122">
        <v>0.79228407281066471</v>
      </c>
      <c r="I122">
        <v>13856075</v>
      </c>
      <c r="J122" s="85">
        <v>39.700000762939453</v>
      </c>
      <c r="K122" s="99">
        <v>0</v>
      </c>
      <c r="L122" s="99">
        <v>0</v>
      </c>
      <c r="M122" s="99">
        <v>0</v>
      </c>
      <c r="N122" s="99">
        <v>0</v>
      </c>
      <c r="O122" s="99">
        <f t="shared" si="9"/>
        <v>0</v>
      </c>
      <c r="P122" s="99">
        <f t="shared" si="8"/>
        <v>0</v>
      </c>
      <c r="Q122" s="101">
        <f>IFERROR(VLOOKUP($C122,'GAR13 eq'!$C$4:$H$208,6,FALSE),0)*H122</f>
        <v>347.65425114931969</v>
      </c>
      <c r="R122" s="101">
        <f>IFERROR(VLOOKUP($C122,'GAR13 wd'!$C$4:$H$208,6,FALSE),0)*H122</f>
        <v>52.21152039822281</v>
      </c>
      <c r="S122" s="85">
        <f t="shared" si="10"/>
        <v>11.434036648700326</v>
      </c>
      <c r="T122" s="85">
        <f t="shared" si="11"/>
        <v>1.7171900983348942</v>
      </c>
      <c r="U122" s="85">
        <f t="shared" si="12"/>
        <v>25.090384625467149</v>
      </c>
      <c r="V122" s="85">
        <f t="shared" si="13"/>
        <v>3.7681320574710235</v>
      </c>
      <c r="W122" s="85">
        <f t="shared" si="14"/>
        <v>50.180769250934297</v>
      </c>
      <c r="X122" s="85">
        <f t="shared" si="15"/>
        <v>7.5362641149420471</v>
      </c>
    </row>
    <row r="123" spans="1:24" x14ac:dyDescent="0.25">
      <c r="A123">
        <v>137</v>
      </c>
      <c r="B123" t="s">
        <v>45</v>
      </c>
      <c r="C123" t="s">
        <v>256</v>
      </c>
      <c r="D123" t="s">
        <v>813</v>
      </c>
      <c r="E123">
        <v>250</v>
      </c>
      <c r="F123" t="s">
        <v>638</v>
      </c>
      <c r="G123">
        <v>6340454</v>
      </c>
      <c r="H123">
        <v>0.49290930065462102</v>
      </c>
      <c r="I123">
        <v>2708794</v>
      </c>
      <c r="J123" s="85">
        <v>42.400001525878906</v>
      </c>
      <c r="K123" s="99">
        <v>0</v>
      </c>
      <c r="L123" s="99">
        <v>0</v>
      </c>
      <c r="M123" s="99">
        <v>0</v>
      </c>
      <c r="N123" s="99">
        <v>0</v>
      </c>
      <c r="O123" s="99">
        <f t="shared" si="9"/>
        <v>0</v>
      </c>
      <c r="P123" s="99">
        <f t="shared" si="8"/>
        <v>0</v>
      </c>
      <c r="Q123" s="101">
        <f>IFERROR(VLOOKUP($C123,'GAR13 eq'!$C$4:$H$208,6,FALSE),0)*H123</f>
        <v>148.06995391664813</v>
      </c>
      <c r="R123" s="101">
        <f>IFERROR(VLOOKUP($C123,'GAR13 wd'!$C$4:$H$208,6,FALSE),0)*H123</f>
        <v>2.6124192934694914</v>
      </c>
      <c r="S123" s="85">
        <f t="shared" si="10"/>
        <v>23.353210025125666</v>
      </c>
      <c r="T123" s="85">
        <f t="shared" si="11"/>
        <v>0.41202401176153813</v>
      </c>
      <c r="U123" s="85">
        <f t="shared" si="12"/>
        <v>54.662685282324205</v>
      </c>
      <c r="V123" s="85">
        <f t="shared" si="13"/>
        <v>0.96442154459493468</v>
      </c>
      <c r="W123" s="85">
        <f t="shared" si="14"/>
        <v>109.32537056464841</v>
      </c>
      <c r="X123" s="85">
        <f t="shared" si="15"/>
        <v>1.9288430891898694</v>
      </c>
    </row>
    <row r="124" spans="1:24" x14ac:dyDescent="0.25">
      <c r="A124">
        <v>127</v>
      </c>
      <c r="B124" t="s">
        <v>42</v>
      </c>
      <c r="C124" t="s">
        <v>290</v>
      </c>
      <c r="D124" t="s">
        <v>814</v>
      </c>
      <c r="E124">
        <v>250</v>
      </c>
      <c r="F124" t="s">
        <v>658</v>
      </c>
      <c r="G124">
        <v>35158304</v>
      </c>
      <c r="H124">
        <v>1.2014319596381986</v>
      </c>
      <c r="I124">
        <v>19271114</v>
      </c>
      <c r="J124" s="85">
        <v>33.099998474121094</v>
      </c>
      <c r="K124" s="99">
        <v>0</v>
      </c>
      <c r="L124" s="99">
        <v>0</v>
      </c>
      <c r="M124" s="99">
        <v>0</v>
      </c>
      <c r="N124" s="99">
        <v>0</v>
      </c>
      <c r="O124" s="99">
        <f t="shared" si="9"/>
        <v>0</v>
      </c>
      <c r="P124" s="99">
        <f t="shared" si="8"/>
        <v>0</v>
      </c>
      <c r="Q124" s="101">
        <f>IFERROR(VLOOKUP($C124,'GAR13 eq'!$C$4:$H$208,6,FALSE),0)*H124</f>
        <v>86.743387485877946</v>
      </c>
      <c r="R124" s="101">
        <f>IFERROR(VLOOKUP($C124,'GAR13 wd'!$C$4:$H$208,6,FALSE),0)*H124</f>
        <v>371.96333470398633</v>
      </c>
      <c r="S124" s="85">
        <f t="shared" si="10"/>
        <v>2.467223319016695</v>
      </c>
      <c r="T124" s="85">
        <f t="shared" si="11"/>
        <v>10.579672293179623</v>
      </c>
      <c r="U124" s="85">
        <f t="shared" si="12"/>
        <v>4.5012129286287212</v>
      </c>
      <c r="V124" s="85">
        <f t="shared" si="13"/>
        <v>19.301600037443936</v>
      </c>
      <c r="W124" s="85">
        <f t="shared" si="14"/>
        <v>9.0024258572574425</v>
      </c>
      <c r="X124" s="85">
        <f t="shared" si="15"/>
        <v>38.603200074887873</v>
      </c>
    </row>
    <row r="125" spans="1:24" x14ac:dyDescent="0.25">
      <c r="A125">
        <v>144</v>
      </c>
      <c r="B125" t="s">
        <v>45</v>
      </c>
      <c r="C125" t="s">
        <v>280</v>
      </c>
      <c r="D125" t="s">
        <v>815</v>
      </c>
      <c r="E125">
        <v>250</v>
      </c>
      <c r="F125" t="s">
        <v>649</v>
      </c>
      <c r="G125">
        <v>3864170</v>
      </c>
      <c r="H125">
        <v>0.56857100160463203</v>
      </c>
      <c r="I125">
        <v>1777005</v>
      </c>
      <c r="J125" s="85">
        <v>49.900001525878906</v>
      </c>
      <c r="K125" s="99">
        <v>7.75</v>
      </c>
      <c r="L125" s="99">
        <v>12.51</v>
      </c>
      <c r="M125" s="99">
        <v>20.059999999999999</v>
      </c>
      <c r="N125" s="99">
        <v>56.38</v>
      </c>
      <c r="O125" s="99">
        <f t="shared" si="9"/>
        <v>40.319999999999993</v>
      </c>
      <c r="P125" s="99">
        <f t="shared" si="8"/>
        <v>1558033.3439999998</v>
      </c>
      <c r="Q125" s="101">
        <f>IFERROR(VLOOKUP($C125,'GAR13 eq'!$C$4:$H$208,6,FALSE),0)*H125</f>
        <v>24.960266970443346</v>
      </c>
      <c r="R125" s="101">
        <f>IFERROR(VLOOKUP($C125,'GAR13 wd'!$C$4:$H$208,6,FALSE),0)*H125</f>
        <v>1.2508562035301907</v>
      </c>
      <c r="S125" s="85">
        <f t="shared" si="10"/>
        <v>6.4594122335309638</v>
      </c>
      <c r="T125" s="85">
        <f t="shared" si="11"/>
        <v>0.32370630783070897</v>
      </c>
      <c r="U125" s="85">
        <f t="shared" si="12"/>
        <v>14.046255902737103</v>
      </c>
      <c r="V125" s="85">
        <f t="shared" si="13"/>
        <v>0.70391259649252014</v>
      </c>
      <c r="W125" s="85">
        <f t="shared" si="14"/>
        <v>28.092511805474206</v>
      </c>
      <c r="X125" s="85">
        <f t="shared" si="15"/>
        <v>1.4078251929850403</v>
      </c>
    </row>
    <row r="126" spans="1:24" x14ac:dyDescent="0.25">
      <c r="A126">
        <v>135</v>
      </c>
      <c r="B126" t="s">
        <v>45</v>
      </c>
      <c r="C126" t="s">
        <v>264</v>
      </c>
      <c r="D126" t="s">
        <v>816</v>
      </c>
      <c r="E126">
        <v>250</v>
      </c>
      <c r="F126" t="s">
        <v>633</v>
      </c>
      <c r="G126">
        <v>4872166</v>
      </c>
      <c r="H126">
        <v>0.73415983134833296</v>
      </c>
      <c r="I126">
        <v>2298866</v>
      </c>
      <c r="J126" s="85">
        <v>46.4</v>
      </c>
      <c r="K126" s="99">
        <v>0</v>
      </c>
      <c r="L126" s="99">
        <v>0</v>
      </c>
      <c r="M126" s="99">
        <v>0</v>
      </c>
      <c r="N126" s="99">
        <v>0</v>
      </c>
      <c r="O126" s="99">
        <f t="shared" si="9"/>
        <v>0</v>
      </c>
      <c r="P126" s="99">
        <f t="shared" si="8"/>
        <v>0</v>
      </c>
      <c r="Q126" s="101">
        <f>IFERROR(VLOOKUP($C126,'GAR13 eq'!$C$4:$H$208,6,FALSE),0)*H126</f>
        <v>96.248353889766449</v>
      </c>
      <c r="R126" s="101">
        <f>IFERROR(VLOOKUP($C126,'GAR13 wd'!$C$4:$H$208,6,FALSE),0)*H126</f>
        <v>0.80757581448316629</v>
      </c>
      <c r="S126" s="85">
        <f t="shared" si="10"/>
        <v>19.754736166576929</v>
      </c>
      <c r="T126" s="85">
        <f t="shared" si="11"/>
        <v>0.1657529350361146</v>
      </c>
      <c r="U126" s="85">
        <f t="shared" si="12"/>
        <v>41.867753009425712</v>
      </c>
      <c r="V126" s="85">
        <f t="shared" si="13"/>
        <v>0.35129312212332792</v>
      </c>
      <c r="W126" s="85">
        <f t="shared" si="14"/>
        <v>83.735506018851424</v>
      </c>
      <c r="X126" s="85">
        <f t="shared" si="15"/>
        <v>0.70258624424665583</v>
      </c>
    </row>
    <row r="127" spans="1:24" x14ac:dyDescent="0.25">
      <c r="A127">
        <v>140</v>
      </c>
      <c r="B127" t="s">
        <v>45</v>
      </c>
      <c r="C127" t="s">
        <v>292</v>
      </c>
      <c r="D127" t="s">
        <v>817</v>
      </c>
      <c r="E127">
        <v>250</v>
      </c>
      <c r="F127" t="s">
        <v>643</v>
      </c>
      <c r="G127">
        <v>799613</v>
      </c>
      <c r="H127">
        <v>0.58716905362992966</v>
      </c>
      <c r="I127">
        <v>308766</v>
      </c>
      <c r="J127" s="85">
        <v>54</v>
      </c>
      <c r="K127" s="99">
        <v>0</v>
      </c>
      <c r="L127" s="99">
        <v>0</v>
      </c>
      <c r="M127" s="99">
        <v>0</v>
      </c>
      <c r="N127" s="99">
        <v>0</v>
      </c>
      <c r="O127" s="99">
        <f t="shared" si="9"/>
        <v>0</v>
      </c>
      <c r="P127" s="99">
        <f t="shared" si="8"/>
        <v>0</v>
      </c>
      <c r="Q127" s="101">
        <f>IFERROR(VLOOKUP($C127,'GAR13 eq'!$C$4:$H$208,6,FALSE),0)*H127</f>
        <v>0</v>
      </c>
      <c r="R127" s="101">
        <f>IFERROR(VLOOKUP($C127,'GAR13 wd'!$C$4:$H$208,6,FALSE),0)*H127</f>
        <v>0.11743381072598594</v>
      </c>
      <c r="S127" s="85">
        <f t="shared" si="10"/>
        <v>0</v>
      </c>
      <c r="T127" s="85">
        <f t="shared" si="11"/>
        <v>0.14686330853298526</v>
      </c>
      <c r="U127" s="85">
        <f t="shared" si="12"/>
        <v>0</v>
      </c>
      <c r="V127" s="85">
        <f t="shared" si="13"/>
        <v>0.38033271385445916</v>
      </c>
      <c r="W127" s="85">
        <f t="shared" si="14"/>
        <v>0</v>
      </c>
      <c r="X127" s="85">
        <f t="shared" si="15"/>
        <v>0.76066542770891832</v>
      </c>
    </row>
    <row r="128" spans="1:24" x14ac:dyDescent="0.25">
      <c r="A128">
        <v>134</v>
      </c>
      <c r="B128" t="s">
        <v>45</v>
      </c>
      <c r="C128" t="s">
        <v>268</v>
      </c>
      <c r="D128" t="s">
        <v>818</v>
      </c>
      <c r="E128">
        <v>250</v>
      </c>
      <c r="F128" t="s">
        <v>632</v>
      </c>
      <c r="G128">
        <v>48321405</v>
      </c>
      <c r="H128">
        <v>0.63258543043062254</v>
      </c>
      <c r="I128">
        <v>23107344</v>
      </c>
      <c r="J128" s="85">
        <v>43.172000885009766</v>
      </c>
      <c r="K128" s="99">
        <v>6.83</v>
      </c>
      <c r="L128" s="99">
        <v>11.23</v>
      </c>
      <c r="M128" s="99">
        <v>18.79</v>
      </c>
      <c r="N128" s="99">
        <v>60.15</v>
      </c>
      <c r="O128" s="99">
        <f t="shared" si="9"/>
        <v>36.85</v>
      </c>
      <c r="P128" s="99">
        <f t="shared" si="8"/>
        <v>17806437.7425</v>
      </c>
      <c r="Q128" s="101">
        <f>IFERROR(VLOOKUP($C128,'GAR13 eq'!$C$4:$H$208,6,FALSE),0)*H128</f>
        <v>507.77632500666073</v>
      </c>
      <c r="R128" s="101">
        <f>IFERROR(VLOOKUP($C128,'GAR13 wd'!$C$4:$H$208,6,FALSE),0)*H128</f>
        <v>4.4280980130143579</v>
      </c>
      <c r="S128" s="85">
        <f t="shared" si="10"/>
        <v>10.508310447650699</v>
      </c>
      <c r="T128" s="85">
        <f t="shared" si="11"/>
        <v>9.1638436693104383E-2</v>
      </c>
      <c r="U128" s="85">
        <f t="shared" si="12"/>
        <v>21.974672857540906</v>
      </c>
      <c r="V128" s="85">
        <f t="shared" si="13"/>
        <v>0.19163163074970266</v>
      </c>
      <c r="W128" s="85">
        <f t="shared" si="14"/>
        <v>43.949345715081812</v>
      </c>
      <c r="X128" s="85">
        <f t="shared" si="15"/>
        <v>0.38326326149940532</v>
      </c>
    </row>
    <row r="129" spans="1:24" x14ac:dyDescent="0.25">
      <c r="A129">
        <v>108</v>
      </c>
      <c r="B129" t="s">
        <v>38</v>
      </c>
      <c r="C129" t="s">
        <v>298</v>
      </c>
      <c r="D129" t="s">
        <v>819</v>
      </c>
      <c r="E129">
        <v>250</v>
      </c>
      <c r="F129" t="s">
        <v>626</v>
      </c>
      <c r="G129">
        <v>377374</v>
      </c>
      <c r="H129">
        <v>0</v>
      </c>
      <c r="I129">
        <v>216028</v>
      </c>
      <c r="J129" s="85">
        <v>47.247299999999996</v>
      </c>
      <c r="K129" s="99">
        <v>0</v>
      </c>
      <c r="L129" s="99">
        <v>0</v>
      </c>
      <c r="M129" s="99">
        <v>0</v>
      </c>
      <c r="N129" s="99">
        <v>0</v>
      </c>
      <c r="O129" s="99">
        <f t="shared" si="9"/>
        <v>0</v>
      </c>
      <c r="P129" s="99">
        <f t="shared" si="8"/>
        <v>0</v>
      </c>
      <c r="Q129" s="101">
        <f>IFERROR(VLOOKUP($C129,'GAR13 eq'!$C$4:$H$208,6,FALSE),0)*H129</f>
        <v>0</v>
      </c>
      <c r="R129" s="101">
        <f>IFERROR(VLOOKUP($C129,'GAR13 wd'!$C$4:$H$208,6,FALSE),0)*H129</f>
        <v>0</v>
      </c>
      <c r="S129" s="85">
        <f t="shared" si="10"/>
        <v>0</v>
      </c>
      <c r="T129" s="85">
        <f t="shared" si="11"/>
        <v>0</v>
      </c>
      <c r="U129" s="85">
        <f t="shared" si="12"/>
        <v>0</v>
      </c>
      <c r="V129" s="85">
        <f t="shared" si="13"/>
        <v>0</v>
      </c>
      <c r="W129" s="85">
        <f t="shared" si="14"/>
        <v>0</v>
      </c>
      <c r="X129" s="85">
        <f t="shared" si="15"/>
        <v>0</v>
      </c>
    </row>
    <row r="130" spans="1:24" x14ac:dyDescent="0.25">
      <c r="A130">
        <v>117</v>
      </c>
      <c r="B130" t="s">
        <v>38</v>
      </c>
      <c r="C130" t="s">
        <v>294</v>
      </c>
      <c r="D130" t="s">
        <v>820</v>
      </c>
      <c r="E130">
        <v>250</v>
      </c>
      <c r="F130" t="s">
        <v>644</v>
      </c>
      <c r="G130">
        <v>10317461</v>
      </c>
      <c r="H130">
        <v>0.48155624894029253</v>
      </c>
      <c r="I130">
        <v>4314484</v>
      </c>
      <c r="J130" s="85">
        <v>50.9</v>
      </c>
      <c r="K130" s="99">
        <v>0</v>
      </c>
      <c r="L130" s="99">
        <v>0</v>
      </c>
      <c r="M130" s="99">
        <v>0</v>
      </c>
      <c r="N130" s="99">
        <v>0</v>
      </c>
      <c r="O130" s="99">
        <f t="shared" si="9"/>
        <v>0</v>
      </c>
      <c r="P130" s="99">
        <f t="shared" si="8"/>
        <v>0</v>
      </c>
      <c r="Q130" s="101">
        <f>IFERROR(VLOOKUP($C130,'GAR13 eq'!$C$4:$H$208,6,FALSE),0)*H130</f>
        <v>30.723288682390663</v>
      </c>
      <c r="R130" s="101">
        <f>IFERROR(VLOOKUP($C130,'GAR13 wd'!$C$4:$H$208,6,FALSE),0)*H130</f>
        <v>15.361644341195332</v>
      </c>
      <c r="S130" s="85">
        <f t="shared" si="10"/>
        <v>2.977795475300625</v>
      </c>
      <c r="T130" s="85">
        <f t="shared" si="11"/>
        <v>1.4888977376503125</v>
      </c>
      <c r="U130" s="85">
        <f t="shared" si="12"/>
        <v>7.1209647972713919</v>
      </c>
      <c r="V130" s="85">
        <f t="shared" si="13"/>
        <v>3.5604823986356959</v>
      </c>
      <c r="W130" s="85">
        <f t="shared" si="14"/>
        <v>14.241929594542784</v>
      </c>
      <c r="X130" s="85">
        <f t="shared" si="15"/>
        <v>7.1209647972713919</v>
      </c>
    </row>
    <row r="131" spans="1:24" x14ac:dyDescent="0.25">
      <c r="A131">
        <v>109</v>
      </c>
      <c r="B131" t="s">
        <v>38</v>
      </c>
      <c r="C131" t="s">
        <v>296</v>
      </c>
      <c r="D131" t="s">
        <v>821</v>
      </c>
      <c r="E131">
        <v>250</v>
      </c>
      <c r="F131" t="s">
        <v>627</v>
      </c>
      <c r="G131">
        <v>284644</v>
      </c>
      <c r="H131">
        <v>0</v>
      </c>
      <c r="I131">
        <v>163584</v>
      </c>
      <c r="J131" s="85">
        <v>45.599998474121094</v>
      </c>
      <c r="K131" s="99">
        <v>0</v>
      </c>
      <c r="L131" s="99">
        <v>0</v>
      </c>
      <c r="M131" s="99">
        <v>0</v>
      </c>
      <c r="N131" s="99">
        <v>0</v>
      </c>
      <c r="O131" s="99">
        <f t="shared" si="9"/>
        <v>0</v>
      </c>
      <c r="P131" s="99">
        <f t="shared" si="8"/>
        <v>0</v>
      </c>
      <c r="Q131" s="101">
        <f>IFERROR(VLOOKUP($C131,'GAR13 eq'!$C$4:$H$208,6,FALSE),0)*H131</f>
        <v>0</v>
      </c>
      <c r="R131" s="101">
        <f>IFERROR(VLOOKUP($C131,'GAR13 wd'!$C$4:$H$208,6,FALSE),0)*H131</f>
        <v>0</v>
      </c>
      <c r="S131" s="85">
        <f t="shared" si="10"/>
        <v>0</v>
      </c>
      <c r="T131" s="85">
        <f t="shared" si="11"/>
        <v>0</v>
      </c>
      <c r="U131" s="85">
        <f t="shared" si="12"/>
        <v>0</v>
      </c>
      <c r="V131" s="85">
        <f t="shared" si="13"/>
        <v>0</v>
      </c>
      <c r="W131" s="85">
        <f t="shared" si="14"/>
        <v>0</v>
      </c>
      <c r="X131" s="85">
        <f t="shared" si="15"/>
        <v>0</v>
      </c>
    </row>
    <row r="132" spans="1:24" x14ac:dyDescent="0.25">
      <c r="A132">
        <v>126</v>
      </c>
      <c r="B132" t="s">
        <v>38</v>
      </c>
      <c r="C132" t="s">
        <v>302</v>
      </c>
      <c r="D132" t="s">
        <v>822</v>
      </c>
      <c r="E132">
        <v>250</v>
      </c>
      <c r="F132" t="e">
        <v>#N/A</v>
      </c>
      <c r="G132">
        <v>104737</v>
      </c>
      <c r="H132">
        <v>0</v>
      </c>
      <c r="I132">
        <v>52650</v>
      </c>
      <c r="J132" s="85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f t="shared" si="9"/>
        <v>0</v>
      </c>
      <c r="P132" s="99">
        <f t="shared" ref="P132:P195" si="16">O132*G132/100</f>
        <v>0</v>
      </c>
      <c r="Q132" s="101">
        <f>IFERROR(VLOOKUP($C132,'GAR13 eq'!$C$4:$H$208,6,FALSE),0)*H132</f>
        <v>0</v>
      </c>
      <c r="R132" s="101">
        <f>IFERROR(VLOOKUP($C132,'GAR13 wd'!$C$4:$H$208,6,FALSE),0)*H132</f>
        <v>0</v>
      </c>
      <c r="S132" s="85">
        <f t="shared" si="10"/>
        <v>0</v>
      </c>
      <c r="T132" s="85">
        <f t="shared" si="11"/>
        <v>0</v>
      </c>
      <c r="U132" s="85">
        <f t="shared" si="12"/>
        <v>0</v>
      </c>
      <c r="V132" s="85">
        <f t="shared" si="13"/>
        <v>0</v>
      </c>
      <c r="W132" s="85">
        <f t="shared" si="14"/>
        <v>0</v>
      </c>
      <c r="X132" s="85">
        <f t="shared" si="15"/>
        <v>0</v>
      </c>
    </row>
    <row r="133" spans="1:24" x14ac:dyDescent="0.25">
      <c r="A133">
        <v>120</v>
      </c>
      <c r="B133" t="s">
        <v>38</v>
      </c>
      <c r="C133" t="s">
        <v>304</v>
      </c>
      <c r="D133" t="s">
        <v>823</v>
      </c>
      <c r="E133">
        <v>250</v>
      </c>
      <c r="F133" t="e">
        <v>#N/A</v>
      </c>
      <c r="G133">
        <v>3615086</v>
      </c>
      <c r="H133">
        <v>0</v>
      </c>
      <c r="I133">
        <v>1241768</v>
      </c>
      <c r="J133" s="85">
        <v>44.099998474121094</v>
      </c>
      <c r="K133" s="99">
        <v>0</v>
      </c>
      <c r="L133" s="99">
        <v>0</v>
      </c>
      <c r="M133" s="99">
        <v>0</v>
      </c>
      <c r="N133" s="99">
        <v>0</v>
      </c>
      <c r="O133" s="99">
        <f t="shared" ref="O133:O196" si="17">SUM(K133:M133)</f>
        <v>0</v>
      </c>
      <c r="P133" s="99">
        <f t="shared" si="16"/>
        <v>0</v>
      </c>
      <c r="Q133" s="101">
        <f>IFERROR(VLOOKUP($C133,'GAR13 eq'!$C$4:$H$208,6,FALSE),0)*H133</f>
        <v>0</v>
      </c>
      <c r="R133" s="101">
        <f>IFERROR(VLOOKUP($C133,'GAR13 wd'!$C$4:$H$208,6,FALSE),0)*H133</f>
        <v>0</v>
      </c>
      <c r="S133" s="85">
        <f t="shared" ref="S133:S196" si="18">Q133*1000000/$G133</f>
        <v>0</v>
      </c>
      <c r="T133" s="85">
        <f t="shared" ref="T133:T196" si="19">R133*1000000/$G133</f>
        <v>0</v>
      </c>
      <c r="U133" s="85">
        <f t="shared" ref="U133:U196" si="20">Q133*1000000/$I133</f>
        <v>0</v>
      </c>
      <c r="V133" s="85">
        <f t="shared" ref="V133:V196" si="21">R133*1000000/$I133</f>
        <v>0</v>
      </c>
      <c r="W133" s="85">
        <f t="shared" ref="W133:W196" si="22">Q133*1000000/($I133/2)</f>
        <v>0</v>
      </c>
      <c r="X133" s="85">
        <f t="shared" ref="X133:X196" si="23">R133*1000000/($I133/2)</f>
        <v>0</v>
      </c>
    </row>
    <row r="134" spans="1:24" x14ac:dyDescent="0.25">
      <c r="A134">
        <v>107</v>
      </c>
      <c r="B134" t="s">
        <v>38</v>
      </c>
      <c r="C134" t="s">
        <v>306</v>
      </c>
      <c r="D134" t="s">
        <v>824</v>
      </c>
      <c r="E134">
        <v>250</v>
      </c>
      <c r="F134" t="s">
        <v>625</v>
      </c>
      <c r="G134">
        <v>102911</v>
      </c>
      <c r="H134">
        <v>0</v>
      </c>
      <c r="I134">
        <v>0</v>
      </c>
      <c r="J134" s="85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f t="shared" si="17"/>
        <v>0</v>
      </c>
      <c r="P134" s="99">
        <f t="shared" si="16"/>
        <v>0</v>
      </c>
      <c r="Q134" s="101">
        <f>IFERROR(VLOOKUP($C134,'GAR13 eq'!$C$4:$H$208,6,FALSE),0)*H134</f>
        <v>0</v>
      </c>
      <c r="R134" s="101">
        <f>IFERROR(VLOOKUP($C134,'GAR13 wd'!$C$4:$H$208,6,FALSE),0)*H134</f>
        <v>0</v>
      </c>
      <c r="S134" s="85">
        <f t="shared" si="18"/>
        <v>0</v>
      </c>
      <c r="T134" s="85">
        <f t="shared" si="19"/>
        <v>0</v>
      </c>
      <c r="U134" s="85" t="e">
        <f t="shared" si="20"/>
        <v>#DIV/0!</v>
      </c>
      <c r="V134" s="85" t="e">
        <f t="shared" si="21"/>
        <v>#DIV/0!</v>
      </c>
      <c r="W134" s="85" t="e">
        <f t="shared" si="22"/>
        <v>#DIV/0!</v>
      </c>
      <c r="X134" s="85" t="e">
        <f t="shared" si="23"/>
        <v>#DIV/0!</v>
      </c>
    </row>
    <row r="135" spans="1:24" x14ac:dyDescent="0.25">
      <c r="A135">
        <v>112</v>
      </c>
      <c r="B135" t="s">
        <v>38</v>
      </c>
      <c r="C135" t="s">
        <v>308</v>
      </c>
      <c r="D135" t="s">
        <v>825</v>
      </c>
      <c r="E135">
        <v>250</v>
      </c>
      <c r="F135" t="s">
        <v>634</v>
      </c>
      <c r="G135">
        <v>11265629</v>
      </c>
      <c r="H135">
        <v>0</v>
      </c>
      <c r="I135">
        <v>5331358</v>
      </c>
      <c r="J135" s="85">
        <v>47.1</v>
      </c>
      <c r="K135" s="99">
        <v>0</v>
      </c>
      <c r="L135" s="99">
        <v>0</v>
      </c>
      <c r="M135" s="99">
        <v>0</v>
      </c>
      <c r="N135" s="99">
        <v>0</v>
      </c>
      <c r="O135" s="99">
        <f t="shared" si="17"/>
        <v>0</v>
      </c>
      <c r="P135" s="99">
        <f t="shared" si="16"/>
        <v>0</v>
      </c>
      <c r="Q135" s="101">
        <f>IFERROR(VLOOKUP($C135,'GAR13 eq'!$C$4:$H$208,6,FALSE),0)*H135</f>
        <v>0</v>
      </c>
      <c r="R135" s="101">
        <f>IFERROR(VLOOKUP($C135,'GAR13 wd'!$C$4:$H$208,6,FALSE),0)*H135</f>
        <v>0</v>
      </c>
      <c r="S135" s="85">
        <f t="shared" si="18"/>
        <v>0</v>
      </c>
      <c r="T135" s="85">
        <f t="shared" si="19"/>
        <v>0</v>
      </c>
      <c r="U135" s="85">
        <f t="shared" si="20"/>
        <v>0</v>
      </c>
      <c r="V135" s="85">
        <f t="shared" si="21"/>
        <v>0</v>
      </c>
      <c r="W135" s="85">
        <f t="shared" si="22"/>
        <v>0</v>
      </c>
      <c r="X135" s="85">
        <f t="shared" si="23"/>
        <v>0</v>
      </c>
    </row>
    <row r="136" spans="1:24" x14ac:dyDescent="0.25">
      <c r="A136">
        <v>147</v>
      </c>
      <c r="B136" t="s">
        <v>45</v>
      </c>
      <c r="C136" t="s">
        <v>314</v>
      </c>
      <c r="D136" t="s">
        <v>826</v>
      </c>
      <c r="E136">
        <v>250</v>
      </c>
      <c r="F136" t="e">
        <v>#N/A</v>
      </c>
      <c r="G136">
        <v>539276</v>
      </c>
      <c r="H136">
        <v>0.59779142095604854</v>
      </c>
      <c r="I136">
        <v>210247</v>
      </c>
      <c r="J136" s="85">
        <v>29</v>
      </c>
      <c r="K136" s="99">
        <v>0</v>
      </c>
      <c r="L136" s="99">
        <v>0</v>
      </c>
      <c r="M136" s="99">
        <v>0</v>
      </c>
      <c r="N136" s="99">
        <v>0</v>
      </c>
      <c r="O136" s="99">
        <f t="shared" si="17"/>
        <v>0</v>
      </c>
      <c r="P136" s="99">
        <f t="shared" si="16"/>
        <v>0</v>
      </c>
      <c r="Q136" s="101">
        <f>IFERROR(VLOOKUP($C136,'GAR13 eq'!$C$4:$H$208,6,FALSE),0)*H136</f>
        <v>0</v>
      </c>
      <c r="R136" s="101">
        <f>IFERROR(VLOOKUP($C136,'GAR13 wd'!$C$4:$H$208,6,FALSE),0)*H136</f>
        <v>5.9779142095604858E-2</v>
      </c>
      <c r="S136" s="85">
        <f t="shared" si="18"/>
        <v>0</v>
      </c>
      <c r="T136" s="85">
        <f t="shared" si="19"/>
        <v>0.11085073709122019</v>
      </c>
      <c r="U136" s="85">
        <f t="shared" si="20"/>
        <v>0</v>
      </c>
      <c r="V136" s="85">
        <f t="shared" si="21"/>
        <v>0.28432815733686978</v>
      </c>
      <c r="W136" s="85">
        <f t="shared" si="22"/>
        <v>0</v>
      </c>
      <c r="X136" s="85">
        <f t="shared" si="23"/>
        <v>0.56865631467373956</v>
      </c>
    </row>
    <row r="137" spans="1:24" x14ac:dyDescent="0.25">
      <c r="A137">
        <v>121</v>
      </c>
      <c r="B137" t="s">
        <v>38</v>
      </c>
      <c r="C137" t="s">
        <v>310</v>
      </c>
      <c r="D137" t="s">
        <v>827</v>
      </c>
      <c r="E137">
        <v>250</v>
      </c>
      <c r="F137" t="s">
        <v>652</v>
      </c>
      <c r="G137">
        <v>54191</v>
      </c>
      <c r="H137">
        <v>0.6550602845141037</v>
      </c>
      <c r="I137">
        <v>0</v>
      </c>
      <c r="J137" s="85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f t="shared" si="17"/>
        <v>0</v>
      </c>
      <c r="P137" s="99">
        <f t="shared" si="16"/>
        <v>0</v>
      </c>
      <c r="Q137" s="101">
        <f>IFERROR(VLOOKUP($C137,'GAR13 eq'!$C$4:$H$208,6,FALSE),0)*H137</f>
        <v>0</v>
      </c>
      <c r="R137" s="101">
        <f>IFERROR(VLOOKUP($C137,'GAR13 wd'!$C$4:$H$208,6,FALSE),0)*H137</f>
        <v>0</v>
      </c>
      <c r="S137" s="85">
        <f t="shared" si="18"/>
        <v>0</v>
      </c>
      <c r="T137" s="85">
        <f t="shared" si="19"/>
        <v>0</v>
      </c>
      <c r="U137" s="85" t="e">
        <f t="shared" si="20"/>
        <v>#DIV/0!</v>
      </c>
      <c r="V137" s="85" t="e">
        <f t="shared" si="21"/>
        <v>#DIV/0!</v>
      </c>
      <c r="W137" s="85" t="e">
        <f t="shared" si="22"/>
        <v>#DIV/0!</v>
      </c>
      <c r="X137" s="85" t="e">
        <f t="shared" si="23"/>
        <v>#DIV/0!</v>
      </c>
    </row>
    <row r="138" spans="1:24" x14ac:dyDescent="0.25">
      <c r="A138">
        <v>129</v>
      </c>
      <c r="B138" t="s">
        <v>45</v>
      </c>
      <c r="C138" t="s">
        <v>288</v>
      </c>
      <c r="D138" t="s">
        <v>828</v>
      </c>
      <c r="E138">
        <v>250</v>
      </c>
      <c r="F138" t="s">
        <v>623</v>
      </c>
      <c r="G138">
        <v>41446246</v>
      </c>
      <c r="H138">
        <v>0</v>
      </c>
      <c r="I138">
        <v>18850709</v>
      </c>
      <c r="J138" s="85">
        <v>41.3</v>
      </c>
      <c r="K138" s="99">
        <v>9.31</v>
      </c>
      <c r="L138" s="99">
        <v>14.78</v>
      </c>
      <c r="M138" s="99">
        <v>22.17</v>
      </c>
      <c r="N138" s="99">
        <v>49.36</v>
      </c>
      <c r="O138" s="99">
        <f t="shared" si="17"/>
        <v>46.260000000000005</v>
      </c>
      <c r="P138" s="99">
        <f t="shared" si="16"/>
        <v>19173033.399600003</v>
      </c>
      <c r="Q138" s="101">
        <f>IFERROR(VLOOKUP($C138,'GAR13 eq'!$C$4:$H$208,6,FALSE),0)*H138</f>
        <v>0</v>
      </c>
      <c r="R138" s="101">
        <f>IFERROR(VLOOKUP($C138,'GAR13 wd'!$C$4:$H$208,6,FALSE),0)*H138</f>
        <v>0</v>
      </c>
      <c r="S138" s="85">
        <f t="shared" si="18"/>
        <v>0</v>
      </c>
      <c r="T138" s="85">
        <f t="shared" si="19"/>
        <v>0</v>
      </c>
      <c r="U138" s="85">
        <f t="shared" si="20"/>
        <v>0</v>
      </c>
      <c r="V138" s="85">
        <f t="shared" si="21"/>
        <v>0</v>
      </c>
      <c r="W138" s="85">
        <f t="shared" si="22"/>
        <v>0</v>
      </c>
      <c r="X138" s="85">
        <f t="shared" si="23"/>
        <v>0</v>
      </c>
    </row>
    <row r="139" spans="1:24" x14ac:dyDescent="0.25">
      <c r="A139">
        <v>131</v>
      </c>
      <c r="B139" t="s">
        <v>45</v>
      </c>
      <c r="C139" t="s">
        <v>278</v>
      </c>
      <c r="D139" t="s">
        <v>829</v>
      </c>
      <c r="E139">
        <v>250</v>
      </c>
      <c r="F139" t="s">
        <v>629</v>
      </c>
      <c r="G139">
        <v>10671200</v>
      </c>
      <c r="H139">
        <v>0.46783758355871924</v>
      </c>
      <c r="I139">
        <v>4921879</v>
      </c>
      <c r="J139" s="85">
        <v>46.200000762939453</v>
      </c>
      <c r="K139" s="99">
        <v>0</v>
      </c>
      <c r="L139" s="99">
        <v>0</v>
      </c>
      <c r="M139" s="99">
        <v>0</v>
      </c>
      <c r="N139" s="99">
        <v>0</v>
      </c>
      <c r="O139" s="99">
        <f t="shared" si="17"/>
        <v>0</v>
      </c>
      <c r="P139" s="99">
        <f t="shared" si="16"/>
        <v>0</v>
      </c>
      <c r="Q139" s="101">
        <f>IFERROR(VLOOKUP($C139,'GAR13 eq'!$C$4:$H$208,6,FALSE),0)*H139</f>
        <v>9.590670462953744</v>
      </c>
      <c r="R139" s="101">
        <f>IFERROR(VLOOKUP($C139,'GAR13 wd'!$C$4:$H$208,6,FALSE),0)*H139</f>
        <v>0</v>
      </c>
      <c r="S139" s="85">
        <f t="shared" si="18"/>
        <v>0.89874338996118008</v>
      </c>
      <c r="T139" s="85">
        <f t="shared" si="19"/>
        <v>0</v>
      </c>
      <c r="U139" s="85">
        <f t="shared" si="20"/>
        <v>1.9485790818818878</v>
      </c>
      <c r="V139" s="85">
        <f t="shared" si="21"/>
        <v>0</v>
      </c>
      <c r="W139" s="85">
        <f t="shared" si="22"/>
        <v>3.8971581637637756</v>
      </c>
      <c r="X139" s="85">
        <f t="shared" si="23"/>
        <v>0</v>
      </c>
    </row>
    <row r="140" spans="1:24" x14ac:dyDescent="0.25">
      <c r="A140">
        <v>132</v>
      </c>
      <c r="B140" t="s">
        <v>45</v>
      </c>
      <c r="C140" t="s">
        <v>300</v>
      </c>
      <c r="D140" t="s">
        <v>830</v>
      </c>
      <c r="E140">
        <v>250</v>
      </c>
      <c r="F140" t="s">
        <v>630</v>
      </c>
      <c r="G140">
        <v>200361925</v>
      </c>
      <c r="H140">
        <v>0.74552654546272357</v>
      </c>
      <c r="I140">
        <v>104745358</v>
      </c>
      <c r="J140" s="85">
        <v>57.9</v>
      </c>
      <c r="K140" s="99">
        <v>0</v>
      </c>
      <c r="L140" s="99">
        <v>0</v>
      </c>
      <c r="M140" s="99">
        <v>0</v>
      </c>
      <c r="N140" s="99">
        <v>0</v>
      </c>
      <c r="O140" s="99">
        <f t="shared" si="17"/>
        <v>0</v>
      </c>
      <c r="P140" s="99">
        <f t="shared" si="16"/>
        <v>0</v>
      </c>
      <c r="Q140" s="101">
        <f>IFERROR(VLOOKUP($C140,'GAR13 eq'!$C$4:$H$208,6,FALSE),0)*H140</f>
        <v>1.863816363656809</v>
      </c>
      <c r="R140" s="101">
        <f>IFERROR(VLOOKUP($C140,'GAR13 wd'!$C$4:$H$208,6,FALSE),0)*H140</f>
        <v>0</v>
      </c>
      <c r="S140" s="85">
        <f t="shared" si="18"/>
        <v>9.30224823731759E-3</v>
      </c>
      <c r="T140" s="85">
        <f t="shared" si="19"/>
        <v>0</v>
      </c>
      <c r="U140" s="85">
        <f t="shared" si="20"/>
        <v>1.7793784843971882E-2</v>
      </c>
      <c r="V140" s="85">
        <f t="shared" si="21"/>
        <v>0</v>
      </c>
      <c r="W140" s="85">
        <f t="shared" si="22"/>
        <v>3.5587569687943764E-2</v>
      </c>
      <c r="X140" s="85">
        <f t="shared" si="23"/>
        <v>0</v>
      </c>
    </row>
    <row r="141" spans="1:24" x14ac:dyDescent="0.25">
      <c r="A141">
        <v>133</v>
      </c>
      <c r="B141" t="s">
        <v>45</v>
      </c>
      <c r="C141" t="s">
        <v>276</v>
      </c>
      <c r="D141" t="s">
        <v>831</v>
      </c>
      <c r="E141">
        <v>250</v>
      </c>
      <c r="F141" t="s">
        <v>631</v>
      </c>
      <c r="G141">
        <v>17619708</v>
      </c>
      <c r="H141">
        <v>0.71799998512106789</v>
      </c>
      <c r="I141">
        <v>8458204</v>
      </c>
      <c r="J141" s="85">
        <v>53.209999084472656</v>
      </c>
      <c r="K141" s="99">
        <v>0</v>
      </c>
      <c r="L141" s="99">
        <v>0</v>
      </c>
      <c r="M141" s="99">
        <v>0</v>
      </c>
      <c r="N141" s="99">
        <v>0</v>
      </c>
      <c r="O141" s="99">
        <f t="shared" si="17"/>
        <v>0</v>
      </c>
      <c r="P141" s="99">
        <f t="shared" si="16"/>
        <v>0</v>
      </c>
      <c r="Q141" s="101">
        <f>IFERROR(VLOOKUP($C141,'GAR13 eq'!$C$4:$H$208,6,FALSE),0)*H141</f>
        <v>623.72658707467167</v>
      </c>
      <c r="R141" s="101">
        <f>IFERROR(VLOOKUP($C141,'GAR13 wd'!$C$4:$H$208,6,FALSE),0)*H141</f>
        <v>0</v>
      </c>
      <c r="S141" s="85">
        <f t="shared" si="18"/>
        <v>35.39937137861034</v>
      </c>
      <c r="T141" s="85">
        <f t="shared" si="19"/>
        <v>0</v>
      </c>
      <c r="U141" s="85">
        <f t="shared" si="20"/>
        <v>73.742201899442435</v>
      </c>
      <c r="V141" s="85">
        <f t="shared" si="21"/>
        <v>0</v>
      </c>
      <c r="W141" s="85">
        <f t="shared" si="22"/>
        <v>147.48440379888487</v>
      </c>
      <c r="X141" s="85">
        <f t="shared" si="23"/>
        <v>0</v>
      </c>
    </row>
    <row r="142" spans="1:24" x14ac:dyDescent="0.25">
      <c r="A142">
        <v>136</v>
      </c>
      <c r="B142" t="s">
        <v>45</v>
      </c>
      <c r="C142" t="s">
        <v>266</v>
      </c>
      <c r="D142" t="s">
        <v>832</v>
      </c>
      <c r="E142">
        <v>250</v>
      </c>
      <c r="F142" t="s">
        <v>637</v>
      </c>
      <c r="G142">
        <v>15737878</v>
      </c>
      <c r="H142">
        <v>0.54640616036840395</v>
      </c>
      <c r="I142">
        <v>7387243</v>
      </c>
      <c r="J142" s="85">
        <v>32</v>
      </c>
      <c r="K142" s="99">
        <v>8.23</v>
      </c>
      <c r="L142" s="99">
        <v>12.98</v>
      </c>
      <c r="M142" s="99">
        <v>20.71</v>
      </c>
      <c r="N142" s="99">
        <v>53.79</v>
      </c>
      <c r="O142" s="99">
        <f t="shared" si="17"/>
        <v>41.92</v>
      </c>
      <c r="P142" s="99">
        <f t="shared" si="16"/>
        <v>6597318.4576000003</v>
      </c>
      <c r="Q142" s="101">
        <f>IFERROR(VLOOKUP($C142,'GAR13 eq'!$C$4:$H$208,6,FALSE),0)*H142</f>
        <v>105.07390463884408</v>
      </c>
      <c r="R142" s="101">
        <f>IFERROR(VLOOKUP($C142,'GAR13 wd'!$C$4:$H$208,6,FALSE),0)*H142</f>
        <v>0</v>
      </c>
      <c r="S142" s="85">
        <f t="shared" si="18"/>
        <v>6.6764975963623616</v>
      </c>
      <c r="T142" s="85">
        <f t="shared" si="19"/>
        <v>0</v>
      </c>
      <c r="U142" s="85">
        <f t="shared" si="20"/>
        <v>14.223696802561401</v>
      </c>
      <c r="V142" s="85">
        <f t="shared" si="21"/>
        <v>0</v>
      </c>
      <c r="W142" s="85">
        <f t="shared" si="22"/>
        <v>28.447393605122802</v>
      </c>
      <c r="X142" s="85">
        <f t="shared" si="23"/>
        <v>0</v>
      </c>
    </row>
    <row r="143" spans="1:24" x14ac:dyDescent="0.25">
      <c r="A143">
        <v>145</v>
      </c>
      <c r="B143" t="s">
        <v>45</v>
      </c>
      <c r="C143" t="s">
        <v>312</v>
      </c>
      <c r="D143" t="s">
        <v>833</v>
      </c>
      <c r="E143">
        <v>250</v>
      </c>
      <c r="F143" t="s">
        <v>650</v>
      </c>
      <c r="G143">
        <v>6802295</v>
      </c>
      <c r="H143">
        <v>0.54740092875483082</v>
      </c>
      <c r="I143">
        <v>3155865</v>
      </c>
      <c r="J143" s="85">
        <v>62.1</v>
      </c>
      <c r="K143" s="99">
        <v>7.76</v>
      </c>
      <c r="L143" s="99">
        <v>12.77</v>
      </c>
      <c r="M143" s="99">
        <v>19.78</v>
      </c>
      <c r="N143" s="99">
        <v>56.43</v>
      </c>
      <c r="O143" s="99">
        <f t="shared" si="17"/>
        <v>40.31</v>
      </c>
      <c r="P143" s="99">
        <f t="shared" si="16"/>
        <v>2742005.1144999997</v>
      </c>
      <c r="Q143" s="101">
        <f>IFERROR(VLOOKUP($C143,'GAR13 eq'!$C$4:$H$208,6,FALSE),0)*H143</f>
        <v>0</v>
      </c>
      <c r="R143" s="101">
        <f>IFERROR(VLOOKUP($C143,'GAR13 wd'!$C$4:$H$208,6,FALSE),0)*H143</f>
        <v>0</v>
      </c>
      <c r="S143" s="85">
        <f t="shared" si="18"/>
        <v>0</v>
      </c>
      <c r="T143" s="85">
        <f t="shared" si="19"/>
        <v>0</v>
      </c>
      <c r="U143" s="85">
        <f t="shared" si="20"/>
        <v>0</v>
      </c>
      <c r="V143" s="85">
        <f t="shared" si="21"/>
        <v>0</v>
      </c>
      <c r="W143" s="85">
        <f t="shared" si="22"/>
        <v>0</v>
      </c>
      <c r="X143" s="85">
        <f t="shared" si="23"/>
        <v>0</v>
      </c>
    </row>
    <row r="144" spans="1:24" x14ac:dyDescent="0.25">
      <c r="A144">
        <v>146</v>
      </c>
      <c r="B144" t="s">
        <v>45</v>
      </c>
      <c r="C144" t="s">
        <v>270</v>
      </c>
      <c r="D144" t="s">
        <v>834</v>
      </c>
      <c r="E144">
        <v>250</v>
      </c>
      <c r="F144" t="s">
        <v>651</v>
      </c>
      <c r="G144">
        <v>30375603</v>
      </c>
      <c r="H144">
        <v>0.56557099013761625</v>
      </c>
      <c r="I144">
        <v>16162300</v>
      </c>
      <c r="J144" s="85">
        <v>41.299999237060547</v>
      </c>
      <c r="K144" s="99">
        <v>8.34</v>
      </c>
      <c r="L144" s="99">
        <v>13.63</v>
      </c>
      <c r="M144" s="99">
        <v>21.53</v>
      </c>
      <c r="N144" s="99">
        <v>52.59</v>
      </c>
      <c r="O144" s="99">
        <f t="shared" si="17"/>
        <v>43.5</v>
      </c>
      <c r="P144" s="99">
        <f t="shared" si="16"/>
        <v>13213387.305</v>
      </c>
      <c r="Q144" s="101">
        <f>IFERROR(VLOOKUP($C144,'GAR13 eq'!$C$4:$H$208,6,FALSE),0)*H144</f>
        <v>252.92334678954197</v>
      </c>
      <c r="R144" s="101">
        <f>IFERROR(VLOOKUP($C144,'GAR13 wd'!$C$4:$H$208,6,FALSE),0)*H144</f>
        <v>0</v>
      </c>
      <c r="S144" s="85">
        <f t="shared" si="18"/>
        <v>8.3265292474866079</v>
      </c>
      <c r="T144" s="85">
        <f t="shared" si="19"/>
        <v>0</v>
      </c>
      <c r="U144" s="85">
        <f t="shared" si="20"/>
        <v>15.64896993556251</v>
      </c>
      <c r="V144" s="85">
        <f t="shared" si="21"/>
        <v>0</v>
      </c>
      <c r="W144" s="85">
        <f t="shared" si="22"/>
        <v>31.297939871125021</v>
      </c>
      <c r="X144" s="85">
        <f t="shared" si="23"/>
        <v>0</v>
      </c>
    </row>
    <row r="145" spans="1:24" x14ac:dyDescent="0.25">
      <c r="A145">
        <v>148</v>
      </c>
      <c r="B145" t="s">
        <v>45</v>
      </c>
      <c r="C145" t="s">
        <v>316</v>
      </c>
      <c r="D145" t="s">
        <v>835</v>
      </c>
      <c r="E145">
        <v>250</v>
      </c>
      <c r="F145" t="s">
        <v>656</v>
      </c>
      <c r="G145">
        <v>3407062</v>
      </c>
      <c r="H145">
        <v>0.83466460975209</v>
      </c>
      <c r="I145">
        <v>1736244</v>
      </c>
      <c r="J145" s="85">
        <v>36.900001525878906</v>
      </c>
      <c r="K145" s="99">
        <v>8.99</v>
      </c>
      <c r="L145" s="99">
        <v>13.74</v>
      </c>
      <c r="M145" s="99">
        <v>21.45</v>
      </c>
      <c r="N145" s="99">
        <v>50.9</v>
      </c>
      <c r="O145" s="99">
        <f t="shared" si="17"/>
        <v>44.18</v>
      </c>
      <c r="P145" s="99">
        <f t="shared" si="16"/>
        <v>1505239.9916000001</v>
      </c>
      <c r="Q145" s="101">
        <f>IFERROR(VLOOKUP($C145,'GAR13 eq'!$C$4:$H$208,6,FALSE),0)*H145</f>
        <v>0</v>
      </c>
      <c r="R145" s="101">
        <f>IFERROR(VLOOKUP($C145,'GAR13 wd'!$C$4:$H$208,6,FALSE),0)*H145</f>
        <v>0</v>
      </c>
      <c r="S145" s="85">
        <f t="shared" si="18"/>
        <v>0</v>
      </c>
      <c r="T145" s="85">
        <f t="shared" si="19"/>
        <v>0</v>
      </c>
      <c r="U145" s="85">
        <f t="shared" si="20"/>
        <v>0</v>
      </c>
      <c r="V145" s="85">
        <f t="shared" si="21"/>
        <v>0</v>
      </c>
      <c r="W145" s="85">
        <f t="shared" si="22"/>
        <v>0</v>
      </c>
      <c r="X145" s="85">
        <f t="shared" si="23"/>
        <v>0</v>
      </c>
    </row>
    <row r="146" spans="1:24" x14ac:dyDescent="0.25">
      <c r="A146">
        <v>105</v>
      </c>
      <c r="B146" t="s">
        <v>38</v>
      </c>
      <c r="C146" t="s">
        <v>322</v>
      </c>
      <c r="D146" t="s">
        <v>836</v>
      </c>
      <c r="E146">
        <v>250</v>
      </c>
      <c r="F146" t="e">
        <v>#N/A</v>
      </c>
      <c r="G146">
        <v>0</v>
      </c>
      <c r="H146">
        <v>0</v>
      </c>
      <c r="I146">
        <v>0</v>
      </c>
      <c r="J146" s="85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f t="shared" si="17"/>
        <v>0</v>
      </c>
      <c r="P146" s="99">
        <f t="shared" si="16"/>
        <v>0</v>
      </c>
      <c r="Q146" s="101">
        <f>IFERROR(VLOOKUP($C146,'GAR13 eq'!$C$4:$H$208,6,FALSE),0)*H146</f>
        <v>0</v>
      </c>
      <c r="R146" s="101">
        <f>IFERROR(VLOOKUP($C146,'GAR13 wd'!$C$4:$H$208,6,FALSE),0)*H146</f>
        <v>0</v>
      </c>
      <c r="S146" s="85" t="e">
        <f t="shared" si="18"/>
        <v>#DIV/0!</v>
      </c>
      <c r="T146" s="85" t="e">
        <f t="shared" si="19"/>
        <v>#DIV/0!</v>
      </c>
      <c r="U146" s="85" t="e">
        <f t="shared" si="20"/>
        <v>#DIV/0!</v>
      </c>
      <c r="V146" s="85" t="e">
        <f t="shared" si="21"/>
        <v>#DIV/0!</v>
      </c>
      <c r="W146" s="85" t="e">
        <f t="shared" si="22"/>
        <v>#DIV/0!</v>
      </c>
      <c r="X146" s="85" t="e">
        <f t="shared" si="23"/>
        <v>#DIV/0!</v>
      </c>
    </row>
    <row r="147" spans="1:24" x14ac:dyDescent="0.25">
      <c r="A147">
        <v>125</v>
      </c>
      <c r="B147" t="s">
        <v>38</v>
      </c>
      <c r="C147" t="s">
        <v>330</v>
      </c>
      <c r="D147" t="s">
        <v>837</v>
      </c>
      <c r="E147">
        <v>250</v>
      </c>
      <c r="F147" t="e">
        <v>#N/A</v>
      </c>
      <c r="G147">
        <v>33098</v>
      </c>
      <c r="H147">
        <v>0</v>
      </c>
      <c r="I147">
        <v>0</v>
      </c>
      <c r="J147" s="85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f t="shared" si="17"/>
        <v>0</v>
      </c>
      <c r="P147" s="99">
        <f t="shared" si="16"/>
        <v>0</v>
      </c>
      <c r="Q147" s="101">
        <f>IFERROR(VLOOKUP($C147,'GAR13 eq'!$C$4:$H$208,6,FALSE),0)*H147</f>
        <v>0</v>
      </c>
      <c r="R147" s="101">
        <f>IFERROR(VLOOKUP($C147,'GAR13 wd'!$C$4:$H$208,6,FALSE),0)*H147</f>
        <v>0</v>
      </c>
      <c r="S147" s="85">
        <f t="shared" si="18"/>
        <v>0</v>
      </c>
      <c r="T147" s="85">
        <f t="shared" si="19"/>
        <v>0</v>
      </c>
      <c r="U147" s="85" t="e">
        <f t="shared" si="20"/>
        <v>#DIV/0!</v>
      </c>
      <c r="V147" s="85" t="e">
        <f t="shared" si="21"/>
        <v>#DIV/0!</v>
      </c>
      <c r="W147" s="85" t="e">
        <f t="shared" si="22"/>
        <v>#DIV/0!</v>
      </c>
      <c r="X147" s="85" t="e">
        <f t="shared" si="23"/>
        <v>#DIV/0!</v>
      </c>
    </row>
    <row r="148" spans="1:24" x14ac:dyDescent="0.25">
      <c r="A148">
        <v>111</v>
      </c>
      <c r="B148" t="s">
        <v>38</v>
      </c>
      <c r="C148" t="s">
        <v>328</v>
      </c>
      <c r="D148" t="s">
        <v>838</v>
      </c>
      <c r="E148">
        <v>250</v>
      </c>
      <c r="F148" t="e">
        <v>#N/A</v>
      </c>
      <c r="G148">
        <v>58435</v>
      </c>
      <c r="H148">
        <v>0</v>
      </c>
      <c r="I148">
        <v>0</v>
      </c>
      <c r="J148" s="85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f t="shared" si="17"/>
        <v>0</v>
      </c>
      <c r="P148" s="99">
        <f t="shared" si="16"/>
        <v>0</v>
      </c>
      <c r="Q148" s="101">
        <f>IFERROR(VLOOKUP($C148,'GAR13 eq'!$C$4:$H$208,6,FALSE),0)*H148</f>
        <v>0</v>
      </c>
      <c r="R148" s="101">
        <f>IFERROR(VLOOKUP($C148,'GAR13 wd'!$C$4:$H$208,6,FALSE),0)*H148</f>
        <v>0</v>
      </c>
      <c r="S148" s="85">
        <f t="shared" si="18"/>
        <v>0</v>
      </c>
      <c r="T148" s="85">
        <f t="shared" si="19"/>
        <v>0</v>
      </c>
      <c r="U148" s="85" t="e">
        <f t="shared" si="20"/>
        <v>#DIV/0!</v>
      </c>
      <c r="V148" s="85" t="e">
        <f t="shared" si="21"/>
        <v>#DIV/0!</v>
      </c>
      <c r="W148" s="85" t="e">
        <f t="shared" si="22"/>
        <v>#DIV/0!</v>
      </c>
      <c r="X148" s="85" t="e">
        <f t="shared" si="23"/>
        <v>#DIV/0!</v>
      </c>
    </row>
    <row r="149" spans="1:24" x14ac:dyDescent="0.25">
      <c r="A149">
        <v>116</v>
      </c>
      <c r="B149" t="s">
        <v>38</v>
      </c>
      <c r="C149" t="s">
        <v>324</v>
      </c>
      <c r="D149" t="s">
        <v>839</v>
      </c>
      <c r="E149">
        <v>250</v>
      </c>
      <c r="F149" t="e">
        <v>#N/A</v>
      </c>
      <c r="G149">
        <v>0</v>
      </c>
      <c r="H149">
        <v>0</v>
      </c>
      <c r="I149">
        <v>0</v>
      </c>
      <c r="J149" s="85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f t="shared" si="17"/>
        <v>0</v>
      </c>
      <c r="P149" s="99">
        <f t="shared" si="16"/>
        <v>0</v>
      </c>
      <c r="Q149" s="101">
        <f>IFERROR(VLOOKUP($C149,'GAR13 eq'!$C$4:$H$208,6,FALSE),0)*H149</f>
        <v>0</v>
      </c>
      <c r="R149" s="101">
        <f>IFERROR(VLOOKUP($C149,'GAR13 wd'!$C$4:$H$208,6,FALSE),0)*H149</f>
        <v>0</v>
      </c>
      <c r="S149" s="85" t="e">
        <f t="shared" si="18"/>
        <v>#DIV/0!</v>
      </c>
      <c r="T149" s="85" t="e">
        <f t="shared" si="19"/>
        <v>#DIV/0!</v>
      </c>
      <c r="U149" s="85" t="e">
        <f t="shared" si="20"/>
        <v>#DIV/0!</v>
      </c>
      <c r="V149" s="85" t="e">
        <f t="shared" si="21"/>
        <v>#DIV/0!</v>
      </c>
      <c r="W149" s="85" t="e">
        <f t="shared" si="22"/>
        <v>#DIV/0!</v>
      </c>
      <c r="X149" s="85" t="e">
        <f t="shared" si="23"/>
        <v>#DIV/0!</v>
      </c>
    </row>
    <row r="150" spans="1:24" x14ac:dyDescent="0.25">
      <c r="A150">
        <v>110</v>
      </c>
      <c r="B150" t="s">
        <v>38</v>
      </c>
      <c r="C150" t="s">
        <v>320</v>
      </c>
      <c r="D150" t="s">
        <v>840</v>
      </c>
      <c r="E150">
        <v>250</v>
      </c>
      <c r="F150" t="e">
        <v>#N/A</v>
      </c>
      <c r="G150">
        <v>0</v>
      </c>
      <c r="H150">
        <v>0</v>
      </c>
      <c r="I150">
        <v>0</v>
      </c>
      <c r="J150" s="85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f t="shared" si="17"/>
        <v>0</v>
      </c>
      <c r="P150" s="99">
        <f t="shared" si="16"/>
        <v>0</v>
      </c>
      <c r="Q150" s="101">
        <f>IFERROR(VLOOKUP($C150,'GAR13 eq'!$C$4:$H$208,6,FALSE),0)*H150</f>
        <v>0</v>
      </c>
      <c r="R150" s="101">
        <f>IFERROR(VLOOKUP($C150,'GAR13 wd'!$C$4:$H$208,6,FALSE),0)*H150</f>
        <v>0</v>
      </c>
      <c r="S150" s="85" t="e">
        <f t="shared" si="18"/>
        <v>#DIV/0!</v>
      </c>
      <c r="T150" s="85" t="e">
        <f t="shared" si="19"/>
        <v>#DIV/0!</v>
      </c>
      <c r="U150" s="85" t="e">
        <f t="shared" si="20"/>
        <v>#DIV/0!</v>
      </c>
      <c r="V150" s="85" t="e">
        <f t="shared" si="21"/>
        <v>#DIV/0!</v>
      </c>
      <c r="W150" s="85" t="e">
        <f t="shared" si="22"/>
        <v>#DIV/0!</v>
      </c>
      <c r="X150" s="85" t="e">
        <f t="shared" si="23"/>
        <v>#DIV/0!</v>
      </c>
    </row>
    <row r="151" spans="1:24" x14ac:dyDescent="0.25">
      <c r="A151">
        <v>119</v>
      </c>
      <c r="B151" t="s">
        <v>38</v>
      </c>
      <c r="C151" t="s">
        <v>326</v>
      </c>
      <c r="D151" t="s">
        <v>841</v>
      </c>
      <c r="E151">
        <v>250</v>
      </c>
      <c r="F151" t="e">
        <v>#N/A</v>
      </c>
      <c r="G151">
        <v>0</v>
      </c>
      <c r="H151">
        <v>0</v>
      </c>
      <c r="I151">
        <v>0</v>
      </c>
      <c r="J151" s="85">
        <v>0</v>
      </c>
      <c r="K151" s="99">
        <v>0</v>
      </c>
      <c r="L151" s="99">
        <v>0</v>
      </c>
      <c r="M151" s="99">
        <v>0</v>
      </c>
      <c r="N151" s="99">
        <v>0</v>
      </c>
      <c r="O151" s="99">
        <f t="shared" si="17"/>
        <v>0</v>
      </c>
      <c r="P151" s="99">
        <f t="shared" si="16"/>
        <v>0</v>
      </c>
      <c r="Q151" s="101">
        <f>IFERROR(VLOOKUP($C151,'GAR13 eq'!$C$4:$H$208,6,FALSE),0)*H151</f>
        <v>0</v>
      </c>
      <c r="R151" s="101">
        <f>IFERROR(VLOOKUP($C151,'GAR13 wd'!$C$4:$H$208,6,FALSE),0)*H151</f>
        <v>0</v>
      </c>
      <c r="S151" s="85" t="e">
        <f t="shared" si="18"/>
        <v>#DIV/0!</v>
      </c>
      <c r="T151" s="85" t="e">
        <f t="shared" si="19"/>
        <v>#DIV/0!</v>
      </c>
      <c r="U151" s="85" t="e">
        <f t="shared" si="20"/>
        <v>#DIV/0!</v>
      </c>
      <c r="V151" s="85" t="e">
        <f t="shared" si="21"/>
        <v>#DIV/0!</v>
      </c>
      <c r="W151" s="85" t="e">
        <f t="shared" si="22"/>
        <v>#DIV/0!</v>
      </c>
      <c r="X151" s="85" t="e">
        <f t="shared" si="23"/>
        <v>#DIV/0!</v>
      </c>
    </row>
    <row r="152" spans="1:24" x14ac:dyDescent="0.25">
      <c r="A152">
        <v>138</v>
      </c>
      <c r="B152" t="s">
        <v>45</v>
      </c>
      <c r="C152" t="s">
        <v>332</v>
      </c>
      <c r="D152" t="s">
        <v>842</v>
      </c>
      <c r="E152">
        <v>250</v>
      </c>
      <c r="F152" t="e">
        <v>#N/A</v>
      </c>
      <c r="G152">
        <v>0</v>
      </c>
      <c r="H152">
        <v>0</v>
      </c>
      <c r="I152">
        <v>0</v>
      </c>
      <c r="J152" s="85">
        <v>0</v>
      </c>
      <c r="K152" s="99">
        <v>0</v>
      </c>
      <c r="L152" s="99">
        <v>0</v>
      </c>
      <c r="M152" s="99">
        <v>0</v>
      </c>
      <c r="N152" s="99">
        <v>0</v>
      </c>
      <c r="O152" s="99">
        <f t="shared" si="17"/>
        <v>0</v>
      </c>
      <c r="P152" s="99">
        <f t="shared" si="16"/>
        <v>0</v>
      </c>
      <c r="Q152" s="101">
        <f>IFERROR(VLOOKUP($C152,'GAR13 eq'!$C$4:$H$208,6,FALSE),0)*H152</f>
        <v>0</v>
      </c>
      <c r="R152" s="101">
        <f>IFERROR(VLOOKUP($C152,'GAR13 wd'!$C$4:$H$208,6,FALSE),0)*H152</f>
        <v>0</v>
      </c>
      <c r="S152" s="85" t="e">
        <f t="shared" si="18"/>
        <v>#DIV/0!</v>
      </c>
      <c r="T152" s="85" t="e">
        <f t="shared" si="19"/>
        <v>#DIV/0!</v>
      </c>
      <c r="U152" s="85" t="e">
        <f t="shared" si="20"/>
        <v>#DIV/0!</v>
      </c>
      <c r="V152" s="85" t="e">
        <f t="shared" si="21"/>
        <v>#DIV/0!</v>
      </c>
      <c r="W152" s="85" t="e">
        <f t="shared" si="22"/>
        <v>#DIV/0!</v>
      </c>
      <c r="X152" s="85" t="e">
        <f t="shared" si="23"/>
        <v>#DIV/0!</v>
      </c>
    </row>
    <row r="153" spans="1:24" x14ac:dyDescent="0.25">
      <c r="A153">
        <v>184</v>
      </c>
      <c r="B153" t="s">
        <v>52</v>
      </c>
      <c r="C153" t="s">
        <v>428</v>
      </c>
      <c r="D153" t="s">
        <v>843</v>
      </c>
      <c r="E153">
        <v>250</v>
      </c>
      <c r="F153" t="s">
        <v>493</v>
      </c>
      <c r="G153">
        <v>1296303</v>
      </c>
      <c r="H153">
        <v>0.53544207935943</v>
      </c>
      <c r="I153">
        <v>603995</v>
      </c>
      <c r="J153" s="85">
        <v>37.9</v>
      </c>
      <c r="K153" s="99">
        <v>0</v>
      </c>
      <c r="L153" s="99">
        <v>0</v>
      </c>
      <c r="M153" s="99">
        <v>0</v>
      </c>
      <c r="N153" s="99">
        <v>0</v>
      </c>
      <c r="O153" s="99">
        <f t="shared" si="17"/>
        <v>0</v>
      </c>
      <c r="P153" s="99">
        <f t="shared" si="16"/>
        <v>0</v>
      </c>
      <c r="Q153" s="101">
        <f>IFERROR(VLOOKUP($C153,'GAR13 eq'!$C$4:$H$208,6,FALSE),0)*H153</f>
        <v>0</v>
      </c>
      <c r="R153" s="101">
        <f>IFERROR(VLOOKUP($C153,'GAR13 wd'!$C$4:$H$208,6,FALSE),0)*H153</f>
        <v>36.94550347580067</v>
      </c>
      <c r="S153" s="85">
        <f t="shared" si="18"/>
        <v>0</v>
      </c>
      <c r="T153" s="85">
        <f t="shared" si="19"/>
        <v>28.500669577869271</v>
      </c>
      <c r="U153" s="85">
        <f t="shared" si="20"/>
        <v>0</v>
      </c>
      <c r="V153" s="85">
        <f t="shared" si="21"/>
        <v>61.168558474491796</v>
      </c>
      <c r="W153" s="85">
        <f t="shared" si="22"/>
        <v>0</v>
      </c>
      <c r="X153" s="85">
        <f t="shared" si="23"/>
        <v>122.33711694898359</v>
      </c>
    </row>
    <row r="154" spans="1:24" x14ac:dyDescent="0.25">
      <c r="A154">
        <v>164</v>
      </c>
      <c r="B154" t="s">
        <v>52</v>
      </c>
      <c r="C154" t="s">
        <v>342</v>
      </c>
      <c r="D154" t="s">
        <v>844</v>
      </c>
      <c r="E154">
        <v>250</v>
      </c>
      <c r="F154" t="e">
        <v>#N/A</v>
      </c>
      <c r="G154">
        <v>734917</v>
      </c>
      <c r="H154">
        <v>0.57377303693218362</v>
      </c>
      <c r="I154">
        <v>239019</v>
      </c>
      <c r="J154" s="85">
        <v>0</v>
      </c>
      <c r="K154" s="99">
        <v>0</v>
      </c>
      <c r="L154" s="99">
        <v>0</v>
      </c>
      <c r="M154" s="99">
        <v>0</v>
      </c>
      <c r="N154" s="99">
        <v>0</v>
      </c>
      <c r="O154" s="99">
        <f t="shared" si="17"/>
        <v>0</v>
      </c>
      <c r="P154" s="99">
        <f t="shared" si="16"/>
        <v>0</v>
      </c>
      <c r="Q154" s="101">
        <f>IFERROR(VLOOKUP($C154,'GAR13 eq'!$C$4:$H$208,6,FALSE),0)*H154</f>
        <v>5.7377303693218362E-2</v>
      </c>
      <c r="R154" s="101">
        <f>IFERROR(VLOOKUP($C154,'GAR13 wd'!$C$4:$H$208,6,FALSE),0)*H154</f>
        <v>0.57377303693218362</v>
      </c>
      <c r="S154" s="85">
        <f t="shared" si="18"/>
        <v>7.8073175192869895E-2</v>
      </c>
      <c r="T154" s="85">
        <f t="shared" si="19"/>
        <v>0.78073175192869892</v>
      </c>
      <c r="U154" s="85">
        <f t="shared" si="20"/>
        <v>0.24005331665356461</v>
      </c>
      <c r="V154" s="85">
        <f t="shared" si="21"/>
        <v>2.4005331665356464</v>
      </c>
      <c r="W154" s="85">
        <f t="shared" si="22"/>
        <v>0.48010663330712922</v>
      </c>
      <c r="X154" s="85">
        <f t="shared" si="23"/>
        <v>4.8010663330712928</v>
      </c>
    </row>
    <row r="155" spans="1:24" x14ac:dyDescent="0.25">
      <c r="A155">
        <v>180</v>
      </c>
      <c r="B155" t="s">
        <v>52</v>
      </c>
      <c r="C155" t="s">
        <v>386</v>
      </c>
      <c r="D155" t="s">
        <v>845</v>
      </c>
      <c r="E155">
        <v>250</v>
      </c>
      <c r="F155" t="s">
        <v>488</v>
      </c>
      <c r="G155">
        <v>22924851</v>
      </c>
      <c r="H155">
        <v>0.33768663001733285</v>
      </c>
      <c r="I155">
        <v>11327642</v>
      </c>
      <c r="J155" s="85">
        <v>46</v>
      </c>
      <c r="K155" s="99">
        <v>9.48</v>
      </c>
      <c r="L155" s="99">
        <v>14.09</v>
      </c>
      <c r="M155" s="99">
        <v>20.88</v>
      </c>
      <c r="N155" s="99">
        <v>50.14</v>
      </c>
      <c r="O155" s="99">
        <f t="shared" si="17"/>
        <v>44.45</v>
      </c>
      <c r="P155" s="99">
        <f t="shared" si="16"/>
        <v>10190096.2695</v>
      </c>
      <c r="Q155" s="101">
        <f>IFERROR(VLOOKUP($C155,'GAR13 eq'!$C$4:$H$208,6,FALSE),0)*H155</f>
        <v>6.7537326003466569E-2</v>
      </c>
      <c r="R155" s="101">
        <f>IFERROR(VLOOKUP($C155,'GAR13 wd'!$C$4:$H$208,6,FALSE),0)*H155</f>
        <v>5.0990681132617262</v>
      </c>
      <c r="S155" s="85">
        <f t="shared" si="18"/>
        <v>2.9460311870060387E-3</v>
      </c>
      <c r="T155" s="85">
        <f t="shared" si="19"/>
        <v>0.22242535461895591</v>
      </c>
      <c r="U155" s="85">
        <f t="shared" si="20"/>
        <v>5.9621698852653157E-3</v>
      </c>
      <c r="V155" s="85">
        <f t="shared" si="21"/>
        <v>0.45014382633753131</v>
      </c>
      <c r="W155" s="85">
        <f t="shared" si="22"/>
        <v>1.1924339770530631E-2</v>
      </c>
      <c r="X155" s="85">
        <f t="shared" si="23"/>
        <v>0.90028765267506261</v>
      </c>
    </row>
    <row r="156" spans="1:24" x14ac:dyDescent="0.25">
      <c r="A156">
        <v>186</v>
      </c>
      <c r="B156" t="s">
        <v>52</v>
      </c>
      <c r="C156" t="s">
        <v>360</v>
      </c>
      <c r="D156" t="s">
        <v>846</v>
      </c>
      <c r="E156">
        <v>250</v>
      </c>
      <c r="F156" t="s">
        <v>495</v>
      </c>
      <c r="G156">
        <v>25833752</v>
      </c>
      <c r="H156">
        <v>0.56724058981198344</v>
      </c>
      <c r="I156">
        <v>11617705</v>
      </c>
      <c r="J156" s="85">
        <v>39.4</v>
      </c>
      <c r="K156" s="99">
        <v>0</v>
      </c>
      <c r="L156" s="99">
        <v>0</v>
      </c>
      <c r="M156" s="99">
        <v>0</v>
      </c>
      <c r="N156" s="99">
        <v>0</v>
      </c>
      <c r="O156" s="99">
        <f t="shared" si="17"/>
        <v>0</v>
      </c>
      <c r="P156" s="99">
        <f t="shared" si="16"/>
        <v>0</v>
      </c>
      <c r="Q156" s="101">
        <f>IFERROR(VLOOKUP($C156,'GAR13 eq'!$C$4:$H$208,6,FALSE),0)*H156</f>
        <v>0.34034435388719003</v>
      </c>
      <c r="R156" s="101">
        <f>IFERROR(VLOOKUP($C156,'GAR13 wd'!$C$4:$H$208,6,FALSE),0)*H156</f>
        <v>4.3110284825710741</v>
      </c>
      <c r="S156" s="85">
        <f t="shared" si="18"/>
        <v>1.3174406640088131E-2</v>
      </c>
      <c r="T156" s="85">
        <f t="shared" si="19"/>
        <v>0.16687581744111632</v>
      </c>
      <c r="U156" s="85">
        <f t="shared" si="20"/>
        <v>2.9295317266808726E-2</v>
      </c>
      <c r="V156" s="85">
        <f t="shared" si="21"/>
        <v>0.37107401871291051</v>
      </c>
      <c r="W156" s="85">
        <f t="shared" si="22"/>
        <v>5.8590634533617451E-2</v>
      </c>
      <c r="X156" s="85">
        <f t="shared" si="23"/>
        <v>0.74214803742582103</v>
      </c>
    </row>
    <row r="157" spans="1:24" x14ac:dyDescent="0.25">
      <c r="A157">
        <v>194</v>
      </c>
      <c r="B157" t="s">
        <v>52</v>
      </c>
      <c r="C157" t="s">
        <v>434</v>
      </c>
      <c r="D157" t="s">
        <v>847</v>
      </c>
      <c r="E157">
        <v>250</v>
      </c>
      <c r="F157" t="s">
        <v>502</v>
      </c>
      <c r="G157">
        <v>89173</v>
      </c>
      <c r="H157">
        <v>0.58786916225154973</v>
      </c>
      <c r="I157">
        <v>0</v>
      </c>
      <c r="J157" s="85">
        <v>0</v>
      </c>
      <c r="K157" s="99">
        <v>0</v>
      </c>
      <c r="L157" s="99">
        <v>0</v>
      </c>
      <c r="M157" s="99">
        <v>0</v>
      </c>
      <c r="N157" s="99">
        <v>0</v>
      </c>
      <c r="O157" s="99">
        <f t="shared" si="17"/>
        <v>0</v>
      </c>
      <c r="P157" s="99">
        <f t="shared" si="16"/>
        <v>0</v>
      </c>
      <c r="Q157" s="101">
        <f>IFERROR(VLOOKUP($C157,'GAR13 eq'!$C$4:$H$208,6,FALSE),0)*H157</f>
        <v>0</v>
      </c>
      <c r="R157" s="101">
        <f>IFERROR(VLOOKUP($C157,'GAR13 wd'!$C$4:$H$208,6,FALSE),0)*H157</f>
        <v>0.35272149735092984</v>
      </c>
      <c r="S157" s="85">
        <f t="shared" si="18"/>
        <v>0</v>
      </c>
      <c r="T157" s="85">
        <f t="shared" si="19"/>
        <v>3.9554741609111481</v>
      </c>
      <c r="U157" s="85" t="e">
        <f t="shared" si="20"/>
        <v>#DIV/0!</v>
      </c>
      <c r="V157" s="85" t="e">
        <f t="shared" si="21"/>
        <v>#DIV/0!</v>
      </c>
      <c r="W157" s="85" t="e">
        <f t="shared" si="22"/>
        <v>#DIV/0!</v>
      </c>
      <c r="X157" s="85" t="e">
        <f t="shared" si="23"/>
        <v>#DIV/0!</v>
      </c>
    </row>
    <row r="158" spans="1:24" x14ac:dyDescent="0.25">
      <c r="A158">
        <v>199</v>
      </c>
      <c r="B158" t="s">
        <v>52</v>
      </c>
      <c r="C158" t="s">
        <v>378</v>
      </c>
      <c r="D158" t="s">
        <v>848</v>
      </c>
      <c r="E158">
        <v>250</v>
      </c>
      <c r="F158" t="s">
        <v>506</v>
      </c>
      <c r="G158">
        <v>1249514</v>
      </c>
      <c r="H158">
        <v>0.45398727755642648</v>
      </c>
      <c r="I158">
        <v>435475</v>
      </c>
      <c r="J158" s="85">
        <v>63.700000762939453</v>
      </c>
      <c r="K158" s="99">
        <v>7.37</v>
      </c>
      <c r="L158" s="99">
        <v>12</v>
      </c>
      <c r="M158" s="99">
        <v>19.97</v>
      </c>
      <c r="N158" s="99">
        <v>56.61</v>
      </c>
      <c r="O158" s="99">
        <f t="shared" si="17"/>
        <v>39.340000000000003</v>
      </c>
      <c r="P158" s="99">
        <f t="shared" si="16"/>
        <v>491558.80760000006</v>
      </c>
      <c r="Q158" s="101">
        <f>IFERROR(VLOOKUP($C158,'GAR13 eq'!$C$4:$H$208,6,FALSE),0)*H158</f>
        <v>9.0797455511285305E-2</v>
      </c>
      <c r="R158" s="101">
        <f>IFERROR(VLOOKUP($C158,'GAR13 wd'!$C$4:$H$208,6,FALSE),0)*H158</f>
        <v>9.0797455511285305E-2</v>
      </c>
      <c r="S158" s="85">
        <f t="shared" si="18"/>
        <v>7.2666217034211139E-2</v>
      </c>
      <c r="T158" s="85">
        <f t="shared" si="19"/>
        <v>7.2666217034211139E-2</v>
      </c>
      <c r="U158" s="85">
        <f t="shared" si="20"/>
        <v>0.20850210806885652</v>
      </c>
      <c r="V158" s="85">
        <f t="shared" si="21"/>
        <v>0.20850210806885652</v>
      </c>
      <c r="W158" s="85">
        <f t="shared" si="22"/>
        <v>0.41700421613771305</v>
      </c>
      <c r="X158" s="85">
        <f t="shared" si="23"/>
        <v>0.41700421613771305</v>
      </c>
    </row>
    <row r="159" spans="1:24" x14ac:dyDescent="0.25">
      <c r="A159">
        <v>181</v>
      </c>
      <c r="B159" t="s">
        <v>52</v>
      </c>
      <c r="C159" t="s">
        <v>340</v>
      </c>
      <c r="D159" t="s">
        <v>849</v>
      </c>
      <c r="E159">
        <v>250</v>
      </c>
      <c r="F159" t="s">
        <v>489</v>
      </c>
      <c r="G159">
        <v>16362567</v>
      </c>
      <c r="H159">
        <v>0.29039706397068682</v>
      </c>
      <c r="I159">
        <v>7202593</v>
      </c>
      <c r="J159" s="85">
        <v>53.1</v>
      </c>
      <c r="K159" s="99">
        <v>9.5299999999999994</v>
      </c>
      <c r="L159" s="99">
        <v>14.01</v>
      </c>
      <c r="M159" s="99">
        <v>20.66</v>
      </c>
      <c r="N159" s="99">
        <v>50.16</v>
      </c>
      <c r="O159" s="99">
        <f t="shared" si="17"/>
        <v>44.2</v>
      </c>
      <c r="P159" s="99">
        <f t="shared" si="16"/>
        <v>7232254.614000001</v>
      </c>
      <c r="Q159" s="101">
        <f>IFERROR(VLOOKUP($C159,'GAR13 eq'!$C$4:$H$208,6,FALSE),0)*H159</f>
        <v>0.29039706397068682</v>
      </c>
      <c r="R159" s="101">
        <f>IFERROR(VLOOKUP($C159,'GAR13 wd'!$C$4:$H$208,6,FALSE),0)*H159</f>
        <v>8.7119119191206046E-2</v>
      </c>
      <c r="S159" s="85">
        <f t="shared" si="18"/>
        <v>1.7747647051387892E-2</v>
      </c>
      <c r="T159" s="85">
        <f t="shared" si="19"/>
        <v>5.3242941154163677E-3</v>
      </c>
      <c r="U159" s="85">
        <f t="shared" si="20"/>
        <v>4.0318405325788481E-2</v>
      </c>
      <c r="V159" s="85">
        <f t="shared" si="21"/>
        <v>1.2095521597736544E-2</v>
      </c>
      <c r="W159" s="85">
        <f t="shared" si="22"/>
        <v>8.0636810651576962E-2</v>
      </c>
      <c r="X159" s="85">
        <f t="shared" si="23"/>
        <v>2.4191043195473088E-2</v>
      </c>
    </row>
    <row r="160" spans="1:24" x14ac:dyDescent="0.25">
      <c r="A160">
        <v>197</v>
      </c>
      <c r="B160" t="s">
        <v>52</v>
      </c>
      <c r="C160" t="s">
        <v>362</v>
      </c>
      <c r="D160" t="s">
        <v>850</v>
      </c>
      <c r="E160">
        <v>250</v>
      </c>
      <c r="F160" t="s">
        <v>504</v>
      </c>
      <c r="G160">
        <v>52981991</v>
      </c>
      <c r="H160">
        <v>0.52927661660870939</v>
      </c>
      <c r="I160">
        <v>19083339</v>
      </c>
      <c r="J160" s="85">
        <v>51.700000762939453</v>
      </c>
      <c r="K160" s="99">
        <v>0</v>
      </c>
      <c r="L160" s="99">
        <v>0</v>
      </c>
      <c r="M160" s="99">
        <v>0</v>
      </c>
      <c r="N160" s="99">
        <v>0</v>
      </c>
      <c r="O160" s="99">
        <f t="shared" si="17"/>
        <v>0</v>
      </c>
      <c r="P160" s="99">
        <f t="shared" si="16"/>
        <v>0</v>
      </c>
      <c r="Q160" s="101">
        <f>IFERROR(VLOOKUP($C160,'GAR13 eq'!$C$4:$H$208,6,FALSE),0)*H160</f>
        <v>23.129388145800601</v>
      </c>
      <c r="R160" s="101">
        <f>IFERROR(VLOOKUP($C160,'GAR13 wd'!$C$4:$H$208,6,FALSE),0)*H160</f>
        <v>5.8749704443566744</v>
      </c>
      <c r="S160" s="85">
        <f t="shared" si="18"/>
        <v>0.43655188695722291</v>
      </c>
      <c r="T160" s="85">
        <f t="shared" si="19"/>
        <v>0.110886177236274</v>
      </c>
      <c r="U160" s="85">
        <f t="shared" si="20"/>
        <v>1.2120199796168061</v>
      </c>
      <c r="V160" s="85">
        <f t="shared" si="21"/>
        <v>0.30785862182486379</v>
      </c>
      <c r="W160" s="85">
        <f t="shared" si="22"/>
        <v>2.4240399592336122</v>
      </c>
      <c r="X160" s="85">
        <f t="shared" si="23"/>
        <v>0.61571724364972757</v>
      </c>
    </row>
    <row r="161" spans="1:24" x14ac:dyDescent="0.25">
      <c r="A161">
        <v>205</v>
      </c>
      <c r="B161" t="s">
        <v>52</v>
      </c>
      <c r="C161" t="s">
        <v>370</v>
      </c>
      <c r="D161" t="s">
        <v>851</v>
      </c>
      <c r="E161">
        <v>250</v>
      </c>
      <c r="F161" t="s">
        <v>512</v>
      </c>
      <c r="G161">
        <v>14149648</v>
      </c>
      <c r="H161">
        <v>0.53220360840181102</v>
      </c>
      <c r="I161">
        <v>7085750</v>
      </c>
      <c r="J161" s="85">
        <v>46</v>
      </c>
      <c r="K161" s="99">
        <v>0</v>
      </c>
      <c r="L161" s="99">
        <v>0</v>
      </c>
      <c r="M161" s="99">
        <v>0</v>
      </c>
      <c r="N161" s="99">
        <v>0</v>
      </c>
      <c r="O161" s="99">
        <f t="shared" si="17"/>
        <v>0</v>
      </c>
      <c r="P161" s="99">
        <f t="shared" si="16"/>
        <v>0</v>
      </c>
      <c r="Q161" s="101">
        <f>IFERROR(VLOOKUP($C161,'GAR13 eq'!$C$4:$H$208,6,FALSE),0)*H161</f>
        <v>0.15966108252054331</v>
      </c>
      <c r="R161" s="101">
        <f>IFERROR(VLOOKUP($C161,'GAR13 wd'!$C$4:$H$208,6,FALSE),0)*H161</f>
        <v>5.3220360840181107E-2</v>
      </c>
      <c r="S161" s="85">
        <f t="shared" si="18"/>
        <v>1.1283749427585994E-2</v>
      </c>
      <c r="T161" s="85">
        <f t="shared" si="19"/>
        <v>3.7612498091953318E-3</v>
      </c>
      <c r="U161" s="85">
        <f t="shared" si="20"/>
        <v>2.2532700493320158E-2</v>
      </c>
      <c r="V161" s="85">
        <f t="shared" si="21"/>
        <v>7.5109001644400536E-3</v>
      </c>
      <c r="W161" s="85">
        <f t="shared" si="22"/>
        <v>4.5065400986640317E-2</v>
      </c>
      <c r="X161" s="85">
        <f t="shared" si="23"/>
        <v>1.5021800328880107E-2</v>
      </c>
    </row>
    <row r="162" spans="1:24" x14ac:dyDescent="0.25">
      <c r="A162">
        <v>161</v>
      </c>
      <c r="B162" t="s">
        <v>52</v>
      </c>
      <c r="C162" t="s">
        <v>416</v>
      </c>
      <c r="D162" t="s">
        <v>852</v>
      </c>
      <c r="E162">
        <v>250</v>
      </c>
      <c r="F162" t="s">
        <v>463</v>
      </c>
      <c r="G162">
        <v>498897</v>
      </c>
      <c r="H162">
        <v>0.59020174324579144</v>
      </c>
      <c r="I162">
        <v>232009</v>
      </c>
      <c r="J162" s="85">
        <v>0</v>
      </c>
      <c r="K162" s="99">
        <v>0</v>
      </c>
      <c r="L162" s="99">
        <v>0</v>
      </c>
      <c r="M162" s="99">
        <v>0</v>
      </c>
      <c r="N162" s="99">
        <v>0</v>
      </c>
      <c r="O162" s="99">
        <f t="shared" si="17"/>
        <v>0</v>
      </c>
      <c r="P162" s="99">
        <f t="shared" si="16"/>
        <v>0</v>
      </c>
      <c r="Q162" s="101">
        <f>IFERROR(VLOOKUP($C162,'GAR13 eq'!$C$4:$H$208,6,FALSE),0)*H162</f>
        <v>0</v>
      </c>
      <c r="R162" s="101">
        <f>IFERROR(VLOOKUP($C162,'GAR13 wd'!$C$4:$H$208,6,FALSE),0)*H162</f>
        <v>0</v>
      </c>
      <c r="S162" s="85">
        <f t="shared" si="18"/>
        <v>0</v>
      </c>
      <c r="T162" s="85">
        <f t="shared" si="19"/>
        <v>0</v>
      </c>
      <c r="U162" s="85">
        <f t="shared" si="20"/>
        <v>0</v>
      </c>
      <c r="V162" s="85">
        <f t="shared" si="21"/>
        <v>0</v>
      </c>
      <c r="W162" s="85">
        <f t="shared" si="22"/>
        <v>0</v>
      </c>
      <c r="X162" s="85">
        <f t="shared" si="23"/>
        <v>0</v>
      </c>
    </row>
    <row r="163" spans="1:24" x14ac:dyDescent="0.25">
      <c r="A163">
        <v>157</v>
      </c>
      <c r="B163" t="s">
        <v>52</v>
      </c>
      <c r="C163" t="s">
        <v>366</v>
      </c>
      <c r="D163" t="s">
        <v>853</v>
      </c>
      <c r="E163">
        <v>250</v>
      </c>
      <c r="F163" t="s">
        <v>459</v>
      </c>
      <c r="G163">
        <v>2021144</v>
      </c>
      <c r="H163">
        <v>0.46678004611674878</v>
      </c>
      <c r="I163">
        <v>1018258</v>
      </c>
      <c r="J163" s="85">
        <v>47.7</v>
      </c>
      <c r="K163" s="99">
        <v>0</v>
      </c>
      <c r="L163" s="99">
        <v>0</v>
      </c>
      <c r="M163" s="99">
        <v>0</v>
      </c>
      <c r="N163" s="99">
        <v>0</v>
      </c>
      <c r="O163" s="99">
        <f t="shared" si="17"/>
        <v>0</v>
      </c>
      <c r="P163" s="99">
        <f t="shared" si="16"/>
        <v>0</v>
      </c>
      <c r="Q163" s="101">
        <f>IFERROR(VLOOKUP($C163,'GAR13 eq'!$C$4:$H$208,6,FALSE),0)*H163</f>
        <v>0.65349206456344822</v>
      </c>
      <c r="R163" s="101">
        <f>IFERROR(VLOOKUP($C163,'GAR13 wd'!$C$4:$H$208,6,FALSE),0)*H163</f>
        <v>0.18671201844669952</v>
      </c>
      <c r="S163" s="85">
        <f t="shared" si="18"/>
        <v>0.32332781066734889</v>
      </c>
      <c r="T163" s="85">
        <f t="shared" si="19"/>
        <v>9.2379374476385404E-2</v>
      </c>
      <c r="U163" s="85">
        <f t="shared" si="20"/>
        <v>0.64177454492225761</v>
      </c>
      <c r="V163" s="85">
        <f t="shared" si="21"/>
        <v>0.18336415569207362</v>
      </c>
      <c r="W163" s="85">
        <f t="shared" si="22"/>
        <v>1.2835490898445152</v>
      </c>
      <c r="X163" s="85">
        <f t="shared" si="23"/>
        <v>0.36672831138414724</v>
      </c>
    </row>
    <row r="164" spans="1:24" x14ac:dyDescent="0.25">
      <c r="A164">
        <v>204</v>
      </c>
      <c r="B164" t="s">
        <v>52</v>
      </c>
      <c r="C164" t="s">
        <v>348</v>
      </c>
      <c r="D164" t="s">
        <v>854</v>
      </c>
      <c r="E164">
        <v>250</v>
      </c>
      <c r="F164" t="s">
        <v>511</v>
      </c>
      <c r="G164">
        <v>14538640</v>
      </c>
      <c r="H164">
        <v>0.48405999546144773</v>
      </c>
      <c r="I164">
        <v>5953195</v>
      </c>
      <c r="J164" s="85">
        <v>43.200000762939453</v>
      </c>
      <c r="K164" s="99">
        <v>6.36</v>
      </c>
      <c r="L164" s="99">
        <v>10.36</v>
      </c>
      <c r="M164" s="99">
        <v>17.54</v>
      </c>
      <c r="N164" s="99">
        <v>62.16</v>
      </c>
      <c r="O164" s="99">
        <f t="shared" si="17"/>
        <v>34.26</v>
      </c>
      <c r="P164" s="99">
        <f t="shared" si="16"/>
        <v>4980938.0639999993</v>
      </c>
      <c r="Q164" s="101">
        <f>IFERROR(VLOOKUP($C164,'GAR13 eq'!$C$4:$H$208,6,FALSE),0)*H164</f>
        <v>1.2585559881997641</v>
      </c>
      <c r="R164" s="101">
        <f>IFERROR(VLOOKUP($C164,'GAR13 wd'!$C$4:$H$208,6,FALSE),0)*H164</f>
        <v>4.8405999546144773E-2</v>
      </c>
      <c r="S164" s="85">
        <f t="shared" si="18"/>
        <v>8.6566280491143885E-2</v>
      </c>
      <c r="T164" s="85">
        <f t="shared" si="19"/>
        <v>3.3294723265824572E-3</v>
      </c>
      <c r="U164" s="85">
        <f t="shared" si="20"/>
        <v>0.2114084937919494</v>
      </c>
      <c r="V164" s="85">
        <f t="shared" si="21"/>
        <v>8.1310959150749772E-3</v>
      </c>
      <c r="W164" s="85">
        <f t="shared" si="22"/>
        <v>0.4228169875838988</v>
      </c>
      <c r="X164" s="85">
        <f t="shared" si="23"/>
        <v>1.6262191830149954E-2</v>
      </c>
    </row>
    <row r="165" spans="1:24" x14ac:dyDescent="0.25">
      <c r="A165">
        <v>178</v>
      </c>
      <c r="B165" t="s">
        <v>52</v>
      </c>
      <c r="C165" t="s">
        <v>358</v>
      </c>
      <c r="D165" t="s">
        <v>855</v>
      </c>
      <c r="E165">
        <v>250</v>
      </c>
      <c r="F165" t="s">
        <v>486</v>
      </c>
      <c r="G165">
        <v>2074465</v>
      </c>
      <c r="H165">
        <v>0.41569751693940371</v>
      </c>
      <c r="I165">
        <v>855110</v>
      </c>
      <c r="J165" s="85">
        <v>69</v>
      </c>
      <c r="K165" s="99">
        <v>0</v>
      </c>
      <c r="L165" s="99">
        <v>0</v>
      </c>
      <c r="M165" s="99">
        <v>0</v>
      </c>
      <c r="N165" s="99">
        <v>0</v>
      </c>
      <c r="O165" s="99">
        <f t="shared" si="17"/>
        <v>0</v>
      </c>
      <c r="P165" s="99">
        <f t="shared" si="16"/>
        <v>0</v>
      </c>
      <c r="Q165" s="101">
        <f>IFERROR(VLOOKUP($C165,'GAR13 eq'!$C$4:$H$208,6,FALSE),0)*H165</f>
        <v>0.20784875846970186</v>
      </c>
      <c r="R165" s="101">
        <f>IFERROR(VLOOKUP($C165,'GAR13 wd'!$C$4:$H$208,6,FALSE),0)*H165</f>
        <v>0</v>
      </c>
      <c r="S165" s="85">
        <f t="shared" si="18"/>
        <v>0.10019390949941399</v>
      </c>
      <c r="T165" s="85">
        <f t="shared" si="19"/>
        <v>0</v>
      </c>
      <c r="U165" s="85">
        <f t="shared" si="20"/>
        <v>0.24306669138438547</v>
      </c>
      <c r="V165" s="85">
        <f t="shared" si="21"/>
        <v>0</v>
      </c>
      <c r="W165" s="85">
        <f t="shared" si="22"/>
        <v>0.48613338276877094</v>
      </c>
      <c r="X165" s="85">
        <f t="shared" si="23"/>
        <v>0</v>
      </c>
    </row>
    <row r="166" spans="1:24" x14ac:dyDescent="0.25">
      <c r="A166">
        <v>200</v>
      </c>
      <c r="B166" t="s">
        <v>52</v>
      </c>
      <c r="C166" t="s">
        <v>350</v>
      </c>
      <c r="D166" t="s">
        <v>856</v>
      </c>
      <c r="E166">
        <v>250</v>
      </c>
      <c r="F166" t="s">
        <v>507</v>
      </c>
      <c r="G166">
        <v>49253126</v>
      </c>
      <c r="H166">
        <v>0.39150317795783912</v>
      </c>
      <c r="I166">
        <v>23505402</v>
      </c>
      <c r="J166" s="85">
        <v>41.200000762939453</v>
      </c>
      <c r="K166" s="99">
        <v>0</v>
      </c>
      <c r="L166" s="99">
        <v>0</v>
      </c>
      <c r="M166" s="99">
        <v>0</v>
      </c>
      <c r="N166" s="99">
        <v>0</v>
      </c>
      <c r="O166" s="99">
        <f t="shared" si="17"/>
        <v>0</v>
      </c>
      <c r="P166" s="99">
        <f t="shared" si="16"/>
        <v>0</v>
      </c>
      <c r="Q166" s="101">
        <f>IFERROR(VLOOKUP($C166,'GAR13 eq'!$C$4:$H$208,6,FALSE),0)*H166</f>
        <v>1.0962088982819496</v>
      </c>
      <c r="R166" s="101">
        <f>IFERROR(VLOOKUP($C166,'GAR13 wd'!$C$4:$H$208,6,FALSE),0)*H166</f>
        <v>3.9150317795783915E-2</v>
      </c>
      <c r="S166" s="85">
        <f t="shared" si="18"/>
        <v>2.225663602107102E-2</v>
      </c>
      <c r="T166" s="85">
        <f t="shared" si="19"/>
        <v>7.9487985789539358E-4</v>
      </c>
      <c r="U166" s="85">
        <f t="shared" si="20"/>
        <v>4.663646672717827E-2</v>
      </c>
      <c r="V166" s="85">
        <f t="shared" si="21"/>
        <v>1.6655880973992241E-3</v>
      </c>
      <c r="W166" s="85">
        <f t="shared" si="22"/>
        <v>9.3272933454356541E-2</v>
      </c>
      <c r="X166" s="85">
        <f t="shared" si="23"/>
        <v>3.3311761947984481E-3</v>
      </c>
    </row>
    <row r="167" spans="1:24" x14ac:dyDescent="0.25">
      <c r="A167">
        <v>150</v>
      </c>
      <c r="B167" t="s">
        <v>48</v>
      </c>
      <c r="C167" t="s">
        <v>336</v>
      </c>
      <c r="D167" t="s">
        <v>857</v>
      </c>
      <c r="E167">
        <v>250</v>
      </c>
      <c r="F167" t="s">
        <v>450</v>
      </c>
      <c r="G167">
        <v>39208194</v>
      </c>
      <c r="H167">
        <v>0.40293868716437653</v>
      </c>
      <c r="I167">
        <v>12205635</v>
      </c>
      <c r="J167" s="85">
        <v>39.9</v>
      </c>
      <c r="K167" s="99">
        <v>0</v>
      </c>
      <c r="L167" s="99">
        <v>0</v>
      </c>
      <c r="M167" s="99">
        <v>0</v>
      </c>
      <c r="N167" s="99">
        <v>0</v>
      </c>
      <c r="O167" s="99">
        <f t="shared" si="17"/>
        <v>0</v>
      </c>
      <c r="P167" s="99">
        <f t="shared" si="16"/>
        <v>0</v>
      </c>
      <c r="Q167" s="101">
        <f>IFERROR(VLOOKUP($C167,'GAR13 eq'!$C$4:$H$208,6,FALSE),0)*H167</f>
        <v>144.61469482329474</v>
      </c>
      <c r="R167" s="101">
        <f>IFERROR(VLOOKUP($C167,'GAR13 wd'!$C$4:$H$208,6,FALSE),0)*H167</f>
        <v>0</v>
      </c>
      <c r="S167" s="85">
        <f t="shared" si="18"/>
        <v>3.6883793939423666</v>
      </c>
      <c r="T167" s="85">
        <f t="shared" si="19"/>
        <v>0</v>
      </c>
      <c r="U167" s="85">
        <f t="shared" si="20"/>
        <v>11.848191005490065</v>
      </c>
      <c r="V167" s="85">
        <f t="shared" si="21"/>
        <v>0</v>
      </c>
      <c r="W167" s="85">
        <f t="shared" si="22"/>
        <v>23.69638201098013</v>
      </c>
      <c r="X167" s="85">
        <f t="shared" si="23"/>
        <v>0</v>
      </c>
    </row>
    <row r="168" spans="1:24" x14ac:dyDescent="0.25">
      <c r="A168">
        <v>151</v>
      </c>
      <c r="B168" t="s">
        <v>48</v>
      </c>
      <c r="C168" t="s">
        <v>346</v>
      </c>
      <c r="D168" t="s">
        <v>858</v>
      </c>
      <c r="E168">
        <v>250</v>
      </c>
      <c r="F168" t="s">
        <v>476</v>
      </c>
      <c r="G168">
        <v>82056378</v>
      </c>
      <c r="H168">
        <v>0.29901110513381474</v>
      </c>
      <c r="I168">
        <v>27193916</v>
      </c>
      <c r="J168" s="85">
        <v>42.9</v>
      </c>
      <c r="K168" s="99">
        <v>0</v>
      </c>
      <c r="L168" s="99">
        <v>0</v>
      </c>
      <c r="M168" s="99">
        <v>0</v>
      </c>
      <c r="N168" s="99">
        <v>0</v>
      </c>
      <c r="O168" s="99">
        <f t="shared" si="17"/>
        <v>0</v>
      </c>
      <c r="P168" s="99">
        <f t="shared" si="16"/>
        <v>0</v>
      </c>
      <c r="Q168" s="101">
        <f>IFERROR(VLOOKUP($C168,'GAR13 eq'!$C$4:$H$208,6,FALSE),0)*H168</f>
        <v>15.339269693364695</v>
      </c>
      <c r="R168" s="101">
        <f>IFERROR(VLOOKUP($C168,'GAR13 wd'!$C$4:$H$208,6,FALSE),0)*H168</f>
        <v>0</v>
      </c>
      <c r="S168" s="85">
        <f t="shared" si="18"/>
        <v>0.18693573939328267</v>
      </c>
      <c r="T168" s="85">
        <f t="shared" si="19"/>
        <v>0</v>
      </c>
      <c r="U168" s="85">
        <f t="shared" si="20"/>
        <v>0.56406990789280564</v>
      </c>
      <c r="V168" s="85">
        <f t="shared" si="21"/>
        <v>0</v>
      </c>
      <c r="W168" s="85">
        <f t="shared" si="22"/>
        <v>1.1281398157856113</v>
      </c>
      <c r="X168" s="85">
        <f t="shared" si="23"/>
        <v>0</v>
      </c>
    </row>
    <row r="169" spans="1:24" x14ac:dyDescent="0.25">
      <c r="A169">
        <v>152</v>
      </c>
      <c r="B169" t="s">
        <v>48</v>
      </c>
      <c r="C169" t="s">
        <v>410</v>
      </c>
      <c r="D169" t="s">
        <v>859</v>
      </c>
      <c r="E169">
        <v>250</v>
      </c>
      <c r="F169" t="s">
        <v>552</v>
      </c>
      <c r="G169">
        <v>6201521</v>
      </c>
      <c r="H169">
        <v>0.56864311635914933</v>
      </c>
      <c r="I169">
        <v>2305489</v>
      </c>
      <c r="J169" s="85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f t="shared" si="17"/>
        <v>0</v>
      </c>
      <c r="P169" s="99">
        <f t="shared" si="16"/>
        <v>0</v>
      </c>
      <c r="Q169" s="101">
        <f>IFERROR(VLOOKUP($C169,'GAR13 eq'!$C$4:$H$208,6,FALSE),0)*H169</f>
        <v>11.88464113190622</v>
      </c>
      <c r="R169" s="101">
        <f>IFERROR(VLOOKUP($C169,'GAR13 wd'!$C$4:$H$208,6,FALSE),0)*H169</f>
        <v>0</v>
      </c>
      <c r="S169" s="85">
        <f t="shared" si="18"/>
        <v>1.9164074638957473</v>
      </c>
      <c r="T169" s="85">
        <f t="shared" si="19"/>
        <v>0</v>
      </c>
      <c r="U169" s="85">
        <f t="shared" si="20"/>
        <v>5.1549329152757695</v>
      </c>
      <c r="V169" s="85">
        <f t="shared" si="21"/>
        <v>0</v>
      </c>
      <c r="W169" s="85">
        <f t="shared" si="22"/>
        <v>10.309865830551539</v>
      </c>
      <c r="X169" s="85">
        <f t="shared" si="23"/>
        <v>0</v>
      </c>
    </row>
    <row r="170" spans="1:24" x14ac:dyDescent="0.25">
      <c r="A170">
        <v>153</v>
      </c>
      <c r="B170" t="s">
        <v>48</v>
      </c>
      <c r="C170" t="s">
        <v>338</v>
      </c>
      <c r="D170" t="s">
        <v>860</v>
      </c>
      <c r="E170">
        <v>250</v>
      </c>
      <c r="F170" t="s">
        <v>494</v>
      </c>
      <c r="G170">
        <v>33008150</v>
      </c>
      <c r="H170">
        <v>0.43173184322115282</v>
      </c>
      <c r="I170">
        <v>11803097</v>
      </c>
      <c r="J170" s="85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f t="shared" si="17"/>
        <v>0</v>
      </c>
      <c r="P170" s="99">
        <f t="shared" si="16"/>
        <v>0</v>
      </c>
      <c r="Q170" s="101">
        <f>IFERROR(VLOOKUP($C170,'GAR13 eq'!$C$4:$H$208,6,FALSE),0)*H170</f>
        <v>20.032357525461489</v>
      </c>
      <c r="R170" s="101">
        <f>IFERROR(VLOOKUP($C170,'GAR13 wd'!$C$4:$H$208,6,FALSE),0)*H170</f>
        <v>0</v>
      </c>
      <c r="S170" s="85">
        <f t="shared" si="18"/>
        <v>0.60689125338625427</v>
      </c>
      <c r="T170" s="85">
        <f t="shared" si="19"/>
        <v>0</v>
      </c>
      <c r="U170" s="85">
        <f t="shared" si="20"/>
        <v>1.6972119711853157</v>
      </c>
      <c r="V170" s="85">
        <f t="shared" si="21"/>
        <v>0</v>
      </c>
      <c r="W170" s="85">
        <f t="shared" si="22"/>
        <v>3.3944239423706315</v>
      </c>
      <c r="X170" s="85">
        <f t="shared" si="23"/>
        <v>0</v>
      </c>
    </row>
    <row r="171" spans="1:24" x14ac:dyDescent="0.25">
      <c r="A171">
        <v>154</v>
      </c>
      <c r="B171" t="s">
        <v>48</v>
      </c>
      <c r="C171" t="s">
        <v>334</v>
      </c>
      <c r="D171" t="s">
        <v>861</v>
      </c>
      <c r="E171">
        <v>250</v>
      </c>
      <c r="F171" t="s">
        <v>509</v>
      </c>
      <c r="G171">
        <v>10886500</v>
      </c>
      <c r="H171">
        <v>0.39028471378288665</v>
      </c>
      <c r="I171">
        <v>3930459</v>
      </c>
      <c r="J171" s="85">
        <v>51.599998474121094</v>
      </c>
      <c r="K171" s="99">
        <v>11.54</v>
      </c>
      <c r="L171" s="99">
        <v>16.23</v>
      </c>
      <c r="M171" s="99">
        <v>22.57</v>
      </c>
      <c r="N171" s="99">
        <v>42.92</v>
      </c>
      <c r="O171" s="99">
        <f t="shared" si="17"/>
        <v>50.34</v>
      </c>
      <c r="P171" s="99">
        <f t="shared" si="16"/>
        <v>5480264.0999999996</v>
      </c>
      <c r="Q171" s="101">
        <f>IFERROR(VLOOKUP($C171,'GAR13 eq'!$C$4:$H$208,6,FALSE),0)*H171</f>
        <v>19.084922503983158</v>
      </c>
      <c r="R171" s="101">
        <f>IFERROR(VLOOKUP($C171,'GAR13 wd'!$C$4:$H$208,6,FALSE),0)*H171</f>
        <v>0</v>
      </c>
      <c r="S171" s="85">
        <f t="shared" si="18"/>
        <v>1.75308156928151</v>
      </c>
      <c r="T171" s="85">
        <f t="shared" si="19"/>
        <v>0</v>
      </c>
      <c r="U171" s="85">
        <f t="shared" si="20"/>
        <v>4.8556472676558027</v>
      </c>
      <c r="V171" s="85">
        <f t="shared" si="21"/>
        <v>0</v>
      </c>
      <c r="W171" s="85">
        <f t="shared" si="22"/>
        <v>9.7112945353116054</v>
      </c>
      <c r="X171" s="85">
        <f t="shared" si="23"/>
        <v>0</v>
      </c>
    </row>
    <row r="172" spans="1:24" x14ac:dyDescent="0.25">
      <c r="A172">
        <v>155</v>
      </c>
      <c r="B172" t="s">
        <v>52</v>
      </c>
      <c r="C172" t="s">
        <v>398</v>
      </c>
      <c r="D172" t="s">
        <v>862</v>
      </c>
      <c r="E172">
        <v>250</v>
      </c>
      <c r="F172" t="s">
        <v>455</v>
      </c>
      <c r="G172">
        <v>21471618</v>
      </c>
      <c r="H172">
        <v>0.7519200124504396</v>
      </c>
      <c r="I172">
        <v>7628708</v>
      </c>
      <c r="J172" s="85">
        <v>0</v>
      </c>
      <c r="K172" s="99">
        <v>0</v>
      </c>
      <c r="L172" s="99">
        <v>0</v>
      </c>
      <c r="M172" s="99">
        <v>0</v>
      </c>
      <c r="N172" s="99">
        <v>0</v>
      </c>
      <c r="O172" s="99">
        <f t="shared" si="17"/>
        <v>0</v>
      </c>
      <c r="P172" s="99">
        <f t="shared" si="16"/>
        <v>0</v>
      </c>
      <c r="Q172" s="101">
        <f>IFERROR(VLOOKUP($C172,'GAR13 eq'!$C$4:$H$208,6,FALSE),0)*H172</f>
        <v>0.15038400249008793</v>
      </c>
      <c r="R172" s="101">
        <f>IFERROR(VLOOKUP($C172,'GAR13 wd'!$C$4:$H$208,6,FALSE),0)*H172</f>
        <v>0</v>
      </c>
      <c r="S172" s="85">
        <f t="shared" si="18"/>
        <v>7.0038505011633468E-3</v>
      </c>
      <c r="T172" s="85">
        <f t="shared" si="19"/>
        <v>0</v>
      </c>
      <c r="U172" s="85">
        <f t="shared" si="20"/>
        <v>1.9712905840685989E-2</v>
      </c>
      <c r="V172" s="85">
        <f t="shared" si="21"/>
        <v>0</v>
      </c>
      <c r="W172" s="85">
        <f t="shared" si="22"/>
        <v>3.9425811681371978E-2</v>
      </c>
      <c r="X172" s="85">
        <f t="shared" si="23"/>
        <v>0</v>
      </c>
    </row>
    <row r="173" spans="1:24" x14ac:dyDescent="0.25">
      <c r="A173">
        <v>156</v>
      </c>
      <c r="B173" t="s">
        <v>52</v>
      </c>
      <c r="C173" t="s">
        <v>402</v>
      </c>
      <c r="D173" t="s">
        <v>863</v>
      </c>
      <c r="E173">
        <v>250</v>
      </c>
      <c r="F173" t="s">
        <v>457</v>
      </c>
      <c r="G173">
        <v>10323474</v>
      </c>
      <c r="H173">
        <v>0.44929646906614645</v>
      </c>
      <c r="I173">
        <v>4174221</v>
      </c>
      <c r="J173" s="85">
        <v>36.477789999999999</v>
      </c>
      <c r="K173" s="99">
        <v>0</v>
      </c>
      <c r="L173" s="99">
        <v>0</v>
      </c>
      <c r="M173" s="99">
        <v>0</v>
      </c>
      <c r="N173" s="99">
        <v>0</v>
      </c>
      <c r="O173" s="99">
        <f t="shared" si="17"/>
        <v>0</v>
      </c>
      <c r="P173" s="99">
        <f t="shared" si="16"/>
        <v>0</v>
      </c>
      <c r="Q173" s="101">
        <f>IFERROR(VLOOKUP($C173,'GAR13 eq'!$C$4:$H$208,6,FALSE),0)*H173</f>
        <v>0</v>
      </c>
      <c r="R173" s="101">
        <f>IFERROR(VLOOKUP($C173,'GAR13 wd'!$C$4:$H$208,6,FALSE),0)*H173</f>
        <v>0</v>
      </c>
      <c r="S173" s="85">
        <f t="shared" si="18"/>
        <v>0</v>
      </c>
      <c r="T173" s="85">
        <f t="shared" si="19"/>
        <v>0</v>
      </c>
      <c r="U173" s="85">
        <f t="shared" si="20"/>
        <v>0</v>
      </c>
      <c r="V173" s="85">
        <f t="shared" si="21"/>
        <v>0</v>
      </c>
      <c r="W173" s="85">
        <f t="shared" si="22"/>
        <v>0</v>
      </c>
      <c r="X173" s="85">
        <f t="shared" si="23"/>
        <v>0</v>
      </c>
    </row>
    <row r="174" spans="1:24" x14ac:dyDescent="0.25">
      <c r="A174">
        <v>158</v>
      </c>
      <c r="B174" t="s">
        <v>52</v>
      </c>
      <c r="C174" t="s">
        <v>414</v>
      </c>
      <c r="D174" t="s">
        <v>864</v>
      </c>
      <c r="E174">
        <v>250</v>
      </c>
      <c r="F174" t="s">
        <v>460</v>
      </c>
      <c r="G174">
        <v>16934839</v>
      </c>
      <c r="H174">
        <v>0.4185679017539895</v>
      </c>
      <c r="I174">
        <v>7468034</v>
      </c>
      <c r="J174" s="85">
        <v>77.3</v>
      </c>
      <c r="K174" s="99">
        <v>0</v>
      </c>
      <c r="L174" s="99">
        <v>0</v>
      </c>
      <c r="M174" s="99">
        <v>0</v>
      </c>
      <c r="N174" s="99">
        <v>0</v>
      </c>
      <c r="O174" s="99">
        <f t="shared" si="17"/>
        <v>0</v>
      </c>
      <c r="P174" s="99">
        <f t="shared" si="16"/>
        <v>0</v>
      </c>
      <c r="Q174" s="101">
        <f>IFERROR(VLOOKUP($C174,'GAR13 eq'!$C$4:$H$208,6,FALSE),0)*H174</f>
        <v>0</v>
      </c>
      <c r="R174" s="101">
        <f>IFERROR(VLOOKUP($C174,'GAR13 wd'!$C$4:$H$208,6,FALSE),0)*H174</f>
        <v>0</v>
      </c>
      <c r="S174" s="85">
        <f t="shared" si="18"/>
        <v>0</v>
      </c>
      <c r="T174" s="85">
        <f t="shared" si="19"/>
        <v>0</v>
      </c>
      <c r="U174" s="85">
        <f t="shared" si="20"/>
        <v>0</v>
      </c>
      <c r="V174" s="85">
        <f t="shared" si="21"/>
        <v>0</v>
      </c>
      <c r="W174" s="85">
        <f t="shared" si="22"/>
        <v>0</v>
      </c>
      <c r="X174" s="85">
        <f t="shared" si="23"/>
        <v>0</v>
      </c>
    </row>
    <row r="175" spans="1:24" x14ac:dyDescent="0.25">
      <c r="A175">
        <v>159</v>
      </c>
      <c r="B175" t="s">
        <v>52</v>
      </c>
      <c r="C175" t="s">
        <v>352</v>
      </c>
      <c r="D175" t="s">
        <v>865</v>
      </c>
      <c r="E175">
        <v>250</v>
      </c>
      <c r="F175" t="s">
        <v>461</v>
      </c>
      <c r="G175">
        <v>10162532</v>
      </c>
      <c r="H175">
        <v>0.3470928302940563</v>
      </c>
      <c r="I175">
        <v>4534583</v>
      </c>
      <c r="J175" s="85">
        <v>33.299999999999997</v>
      </c>
      <c r="K175" s="99">
        <v>0</v>
      </c>
      <c r="L175" s="99">
        <v>0</v>
      </c>
      <c r="M175" s="99">
        <v>0</v>
      </c>
      <c r="N175" s="99">
        <v>0</v>
      </c>
      <c r="O175" s="99">
        <f t="shared" si="17"/>
        <v>0</v>
      </c>
      <c r="P175" s="99">
        <f t="shared" si="16"/>
        <v>0</v>
      </c>
      <c r="Q175" s="101">
        <f>IFERROR(VLOOKUP($C175,'GAR13 eq'!$C$4:$H$208,6,FALSE),0)*H175</f>
        <v>6.9418566058811262E-2</v>
      </c>
      <c r="R175" s="101">
        <f>IFERROR(VLOOKUP($C175,'GAR13 wd'!$C$4:$H$208,6,FALSE),0)*H175</f>
        <v>0</v>
      </c>
      <c r="S175" s="85">
        <f t="shared" si="18"/>
        <v>6.8308336995948713E-3</v>
      </c>
      <c r="T175" s="85">
        <f t="shared" si="19"/>
        <v>0</v>
      </c>
      <c r="U175" s="85">
        <f t="shared" si="20"/>
        <v>1.5308698960590481E-2</v>
      </c>
      <c r="V175" s="85">
        <f t="shared" si="21"/>
        <v>0</v>
      </c>
      <c r="W175" s="85">
        <f t="shared" si="22"/>
        <v>3.0617397921180962E-2</v>
      </c>
      <c r="X175" s="85">
        <f t="shared" si="23"/>
        <v>0</v>
      </c>
    </row>
    <row r="176" spans="1:24" x14ac:dyDescent="0.25">
      <c r="A176">
        <v>160</v>
      </c>
      <c r="B176" t="s">
        <v>52</v>
      </c>
      <c r="C176" t="s">
        <v>380</v>
      </c>
      <c r="D176" t="s">
        <v>866</v>
      </c>
      <c r="E176">
        <v>250</v>
      </c>
      <c r="F176" t="s">
        <v>465</v>
      </c>
      <c r="G176">
        <v>22253959</v>
      </c>
      <c r="H176">
        <v>0.48523596488990162</v>
      </c>
      <c r="I176">
        <v>8658591</v>
      </c>
      <c r="J176" s="85">
        <v>50.8</v>
      </c>
      <c r="K176" s="99">
        <v>0</v>
      </c>
      <c r="L176" s="99">
        <v>0</v>
      </c>
      <c r="M176" s="99">
        <v>0</v>
      </c>
      <c r="N176" s="99">
        <v>0</v>
      </c>
      <c r="O176" s="99">
        <f t="shared" si="17"/>
        <v>0</v>
      </c>
      <c r="P176" s="99">
        <f t="shared" si="16"/>
        <v>0</v>
      </c>
      <c r="Q176" s="101">
        <f>IFERROR(VLOOKUP($C176,'GAR13 eq'!$C$4:$H$208,6,FALSE),0)*H176</f>
        <v>0.19409438595596065</v>
      </c>
      <c r="R176" s="101">
        <f>IFERROR(VLOOKUP($C176,'GAR13 wd'!$C$4:$H$208,6,FALSE),0)*H176</f>
        <v>0</v>
      </c>
      <c r="S176" s="85">
        <f t="shared" si="18"/>
        <v>8.7217912981667964E-3</v>
      </c>
      <c r="T176" s="85">
        <f t="shared" si="19"/>
        <v>0</v>
      </c>
      <c r="U176" s="85">
        <f t="shared" si="20"/>
        <v>2.2416393840055577E-2</v>
      </c>
      <c r="V176" s="85">
        <f t="shared" si="21"/>
        <v>0</v>
      </c>
      <c r="W176" s="85">
        <f t="shared" si="22"/>
        <v>4.4832787680111154E-2</v>
      </c>
      <c r="X176" s="85">
        <f t="shared" si="23"/>
        <v>0</v>
      </c>
    </row>
    <row r="177" spans="1:24" x14ac:dyDescent="0.25">
      <c r="A177">
        <v>162</v>
      </c>
      <c r="B177" t="s">
        <v>52</v>
      </c>
      <c r="C177" t="s">
        <v>384</v>
      </c>
      <c r="D177" t="s">
        <v>867</v>
      </c>
      <c r="E177">
        <v>250</v>
      </c>
      <c r="F177" t="s">
        <v>467</v>
      </c>
      <c r="G177">
        <v>4616417</v>
      </c>
      <c r="H177">
        <v>0.55202029265100827</v>
      </c>
      <c r="I177">
        <v>2134465</v>
      </c>
      <c r="J177" s="85">
        <v>64.900000000000006</v>
      </c>
      <c r="K177" s="99">
        <v>0</v>
      </c>
      <c r="L177" s="99">
        <v>0</v>
      </c>
      <c r="M177" s="99">
        <v>0</v>
      </c>
      <c r="N177" s="99">
        <v>0</v>
      </c>
      <c r="O177" s="99">
        <f t="shared" si="17"/>
        <v>0</v>
      </c>
      <c r="P177" s="99">
        <f t="shared" si="16"/>
        <v>0</v>
      </c>
      <c r="Q177" s="101">
        <f>IFERROR(VLOOKUP($C177,'GAR13 eq'!$C$4:$H$208,6,FALSE),0)*H177</f>
        <v>0</v>
      </c>
      <c r="R177" s="101">
        <f>IFERROR(VLOOKUP($C177,'GAR13 wd'!$C$4:$H$208,6,FALSE),0)*H177</f>
        <v>0</v>
      </c>
      <c r="S177" s="85">
        <f t="shared" si="18"/>
        <v>0</v>
      </c>
      <c r="T177" s="85">
        <f t="shared" si="19"/>
        <v>0</v>
      </c>
      <c r="U177" s="85">
        <f t="shared" si="20"/>
        <v>0</v>
      </c>
      <c r="V177" s="85">
        <f t="shared" si="21"/>
        <v>0</v>
      </c>
      <c r="W177" s="85">
        <f t="shared" si="22"/>
        <v>0</v>
      </c>
      <c r="X177" s="85">
        <f t="shared" si="23"/>
        <v>0</v>
      </c>
    </row>
    <row r="178" spans="1:24" x14ac:dyDescent="0.25">
      <c r="A178">
        <v>163</v>
      </c>
      <c r="B178" t="s">
        <v>52</v>
      </c>
      <c r="C178" t="s">
        <v>404</v>
      </c>
      <c r="D178" t="s">
        <v>868</v>
      </c>
      <c r="E178">
        <v>250</v>
      </c>
      <c r="F178" t="s">
        <v>469</v>
      </c>
      <c r="G178">
        <v>12825314</v>
      </c>
      <c r="H178">
        <v>0.50265389670284188</v>
      </c>
      <c r="I178">
        <v>4588580</v>
      </c>
      <c r="J178" s="85">
        <v>29.600000381469727</v>
      </c>
      <c r="K178" s="99">
        <v>0</v>
      </c>
      <c r="L178" s="99">
        <v>0</v>
      </c>
      <c r="M178" s="99">
        <v>0</v>
      </c>
      <c r="N178" s="99">
        <v>0</v>
      </c>
      <c r="O178" s="99">
        <f t="shared" si="17"/>
        <v>0</v>
      </c>
      <c r="P178" s="99">
        <f t="shared" si="16"/>
        <v>0</v>
      </c>
      <c r="Q178" s="101">
        <f>IFERROR(VLOOKUP($C178,'GAR13 eq'!$C$4:$H$208,6,FALSE),0)*H178</f>
        <v>0</v>
      </c>
      <c r="R178" s="101">
        <f>IFERROR(VLOOKUP($C178,'GAR13 wd'!$C$4:$H$208,6,FALSE),0)*H178</f>
        <v>0</v>
      </c>
      <c r="S178" s="85">
        <f t="shared" si="18"/>
        <v>0</v>
      </c>
      <c r="T178" s="85">
        <f t="shared" si="19"/>
        <v>0</v>
      </c>
      <c r="U178" s="85">
        <f t="shared" si="20"/>
        <v>0</v>
      </c>
      <c r="V178" s="85">
        <f t="shared" si="21"/>
        <v>0</v>
      </c>
      <c r="W178" s="85">
        <f t="shared" si="22"/>
        <v>0</v>
      </c>
      <c r="X178" s="85">
        <f t="shared" si="23"/>
        <v>0</v>
      </c>
    </row>
    <row r="179" spans="1:24" x14ac:dyDescent="0.25">
      <c r="A179">
        <v>165</v>
      </c>
      <c r="B179" t="s">
        <v>52</v>
      </c>
      <c r="C179" t="s">
        <v>364</v>
      </c>
      <c r="D179" t="s">
        <v>869</v>
      </c>
      <c r="E179">
        <v>250</v>
      </c>
      <c r="F179" t="e">
        <v>#N/A</v>
      </c>
      <c r="G179">
        <v>0</v>
      </c>
      <c r="H179">
        <v>0</v>
      </c>
      <c r="I179">
        <v>0</v>
      </c>
      <c r="J179" s="85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f t="shared" si="17"/>
        <v>0</v>
      </c>
      <c r="P179" s="99">
        <f t="shared" si="16"/>
        <v>0</v>
      </c>
      <c r="Q179" s="101">
        <f>IFERROR(VLOOKUP($C179,'GAR13 eq'!$C$4:$H$208,6,FALSE),0)*H179</f>
        <v>0</v>
      </c>
      <c r="R179" s="101">
        <f>IFERROR(VLOOKUP($C179,'GAR13 wd'!$C$4:$H$208,6,FALSE),0)*H179</f>
        <v>0</v>
      </c>
      <c r="S179" s="85" t="e">
        <f t="shared" si="18"/>
        <v>#DIV/0!</v>
      </c>
      <c r="T179" s="85" t="e">
        <f t="shared" si="19"/>
        <v>#DIV/0!</v>
      </c>
      <c r="U179" s="85" t="e">
        <f t="shared" si="20"/>
        <v>#DIV/0!</v>
      </c>
      <c r="V179" s="85" t="e">
        <f t="shared" si="21"/>
        <v>#DIV/0!</v>
      </c>
      <c r="W179" s="85" t="e">
        <f t="shared" si="22"/>
        <v>#DIV/0!</v>
      </c>
      <c r="X179" s="85" t="e">
        <f t="shared" si="23"/>
        <v>#DIV/0!</v>
      </c>
    </row>
    <row r="180" spans="1:24" x14ac:dyDescent="0.25">
      <c r="A180">
        <v>166</v>
      </c>
      <c r="B180" t="s">
        <v>52</v>
      </c>
      <c r="C180" t="s">
        <v>396</v>
      </c>
      <c r="D180" t="s">
        <v>870</v>
      </c>
      <c r="E180">
        <v>250</v>
      </c>
      <c r="F180" t="s">
        <v>471</v>
      </c>
      <c r="G180">
        <v>4447632</v>
      </c>
      <c r="H180">
        <v>0.54065647700637798</v>
      </c>
      <c r="I180">
        <v>1767178</v>
      </c>
      <c r="J180" s="85">
        <v>41.900001525878906</v>
      </c>
      <c r="K180" s="99">
        <v>0</v>
      </c>
      <c r="L180" s="99">
        <v>0</v>
      </c>
      <c r="M180" s="99">
        <v>0</v>
      </c>
      <c r="N180" s="99">
        <v>0</v>
      </c>
      <c r="O180" s="99">
        <f t="shared" si="17"/>
        <v>0</v>
      </c>
      <c r="P180" s="99">
        <f t="shared" si="16"/>
        <v>0</v>
      </c>
      <c r="Q180" s="101">
        <f>IFERROR(VLOOKUP($C180,'GAR13 eq'!$C$4:$H$208,6,FALSE),0)*H180</f>
        <v>0</v>
      </c>
      <c r="R180" s="101">
        <f>IFERROR(VLOOKUP($C180,'GAR13 wd'!$C$4:$H$208,6,FALSE),0)*H180</f>
        <v>0</v>
      </c>
      <c r="S180" s="85">
        <f t="shared" si="18"/>
        <v>0</v>
      </c>
      <c r="T180" s="85">
        <f t="shared" si="19"/>
        <v>0</v>
      </c>
      <c r="U180" s="85">
        <f t="shared" si="20"/>
        <v>0</v>
      </c>
      <c r="V180" s="85">
        <f t="shared" si="21"/>
        <v>0</v>
      </c>
      <c r="W180" s="85">
        <f t="shared" si="22"/>
        <v>0</v>
      </c>
      <c r="X180" s="85">
        <f t="shared" si="23"/>
        <v>0</v>
      </c>
    </row>
    <row r="181" spans="1:24" x14ac:dyDescent="0.25">
      <c r="A181">
        <v>167</v>
      </c>
      <c r="B181" t="s">
        <v>52</v>
      </c>
      <c r="C181" t="s">
        <v>418</v>
      </c>
      <c r="D181" t="s">
        <v>871</v>
      </c>
      <c r="E181">
        <v>250</v>
      </c>
      <c r="F181" t="s">
        <v>473</v>
      </c>
      <c r="G181">
        <v>20316086</v>
      </c>
      <c r="H181">
        <v>0.50506567344362352</v>
      </c>
      <c r="I181">
        <v>7813057</v>
      </c>
      <c r="J181" s="85">
        <v>39.599998474121094</v>
      </c>
      <c r="K181" s="99">
        <v>0</v>
      </c>
      <c r="L181" s="99">
        <v>0</v>
      </c>
      <c r="M181" s="99">
        <v>0</v>
      </c>
      <c r="N181" s="99">
        <v>0</v>
      </c>
      <c r="O181" s="99">
        <f t="shared" si="17"/>
        <v>0</v>
      </c>
      <c r="P181" s="99">
        <f t="shared" si="16"/>
        <v>0</v>
      </c>
      <c r="Q181" s="101">
        <f>IFERROR(VLOOKUP($C181,'GAR13 eq'!$C$4:$H$208,6,FALSE),0)*H181</f>
        <v>0</v>
      </c>
      <c r="R181" s="101">
        <f>IFERROR(VLOOKUP($C181,'GAR13 wd'!$C$4:$H$208,6,FALSE),0)*H181</f>
        <v>0</v>
      </c>
      <c r="S181" s="85">
        <f t="shared" si="18"/>
        <v>0</v>
      </c>
      <c r="T181" s="85">
        <f t="shared" si="19"/>
        <v>0</v>
      </c>
      <c r="U181" s="85">
        <f t="shared" si="20"/>
        <v>0</v>
      </c>
      <c r="V181" s="85">
        <f t="shared" si="21"/>
        <v>0</v>
      </c>
      <c r="W181" s="85">
        <f t="shared" si="22"/>
        <v>0</v>
      </c>
      <c r="X181" s="85">
        <f t="shared" si="23"/>
        <v>0</v>
      </c>
    </row>
    <row r="182" spans="1:24" x14ac:dyDescent="0.25">
      <c r="A182">
        <v>168</v>
      </c>
      <c r="B182" t="s">
        <v>52</v>
      </c>
      <c r="C182" t="s">
        <v>408</v>
      </c>
      <c r="D182" t="s">
        <v>872</v>
      </c>
      <c r="E182">
        <v>250</v>
      </c>
      <c r="F182" t="s">
        <v>475</v>
      </c>
      <c r="G182">
        <v>872932</v>
      </c>
      <c r="H182">
        <v>0.55648184776784904</v>
      </c>
      <c r="I182">
        <v>294586</v>
      </c>
      <c r="J182" s="85">
        <v>48.5</v>
      </c>
      <c r="K182" s="99">
        <v>0</v>
      </c>
      <c r="L182" s="99">
        <v>0</v>
      </c>
      <c r="M182" s="99">
        <v>0</v>
      </c>
      <c r="N182" s="99">
        <v>0</v>
      </c>
      <c r="O182" s="99">
        <f t="shared" si="17"/>
        <v>0</v>
      </c>
      <c r="P182" s="99">
        <f t="shared" si="16"/>
        <v>0</v>
      </c>
      <c r="Q182" s="101">
        <f>IFERROR(VLOOKUP($C182,'GAR13 eq'!$C$4:$H$208,6,FALSE),0)*H182</f>
        <v>0.83472277165177355</v>
      </c>
      <c r="R182" s="101">
        <f>IFERROR(VLOOKUP($C182,'GAR13 wd'!$C$4:$H$208,6,FALSE),0)*H182</f>
        <v>0</v>
      </c>
      <c r="S182" s="85">
        <f t="shared" si="18"/>
        <v>0.95622886049746558</v>
      </c>
      <c r="T182" s="85">
        <f t="shared" si="19"/>
        <v>0</v>
      </c>
      <c r="U182" s="85">
        <f t="shared" si="20"/>
        <v>2.8335452861024408</v>
      </c>
      <c r="V182" s="85">
        <f t="shared" si="21"/>
        <v>0</v>
      </c>
      <c r="W182" s="85">
        <f t="shared" si="22"/>
        <v>5.6670905722048817</v>
      </c>
      <c r="X182" s="85">
        <f t="shared" si="23"/>
        <v>0</v>
      </c>
    </row>
    <row r="183" spans="1:24" x14ac:dyDescent="0.25">
      <c r="A183">
        <v>169</v>
      </c>
      <c r="B183" t="s">
        <v>52</v>
      </c>
      <c r="C183" t="s">
        <v>376</v>
      </c>
      <c r="D183" t="s">
        <v>873</v>
      </c>
      <c r="E183">
        <v>250</v>
      </c>
      <c r="F183" t="s">
        <v>477</v>
      </c>
      <c r="G183">
        <v>757014</v>
      </c>
      <c r="H183">
        <v>0.61008900557769608</v>
      </c>
      <c r="I183">
        <v>389259</v>
      </c>
      <c r="J183" s="85">
        <v>0</v>
      </c>
      <c r="K183" s="99">
        <v>0</v>
      </c>
      <c r="L183" s="99">
        <v>0</v>
      </c>
      <c r="M183" s="99">
        <v>0</v>
      </c>
      <c r="N183" s="99">
        <v>0</v>
      </c>
      <c r="O183" s="99">
        <f t="shared" si="17"/>
        <v>0</v>
      </c>
      <c r="P183" s="99">
        <f t="shared" si="16"/>
        <v>0</v>
      </c>
      <c r="Q183" s="101">
        <f>IFERROR(VLOOKUP($C183,'GAR13 eq'!$C$4:$H$208,6,FALSE),0)*H183</f>
        <v>0.12201780111553923</v>
      </c>
      <c r="R183" s="101">
        <f>IFERROR(VLOOKUP($C183,'GAR13 wd'!$C$4:$H$208,6,FALSE),0)*H183</f>
        <v>0</v>
      </c>
      <c r="S183" s="85">
        <f t="shared" si="18"/>
        <v>0.16118301790394793</v>
      </c>
      <c r="T183" s="85">
        <f t="shared" si="19"/>
        <v>0</v>
      </c>
      <c r="U183" s="85">
        <f t="shared" si="20"/>
        <v>0.31346173400111293</v>
      </c>
      <c r="V183" s="85">
        <f t="shared" si="21"/>
        <v>0</v>
      </c>
      <c r="W183" s="85">
        <f t="shared" si="22"/>
        <v>0.62692346800222587</v>
      </c>
      <c r="X183" s="85">
        <f t="shared" si="23"/>
        <v>0</v>
      </c>
    </row>
    <row r="184" spans="1:24" x14ac:dyDescent="0.25">
      <c r="A184">
        <v>170</v>
      </c>
      <c r="B184" t="s">
        <v>52</v>
      </c>
      <c r="C184" t="s">
        <v>372</v>
      </c>
      <c r="D184" t="s">
        <v>874</v>
      </c>
      <c r="E184">
        <v>250</v>
      </c>
      <c r="F184" t="s">
        <v>479</v>
      </c>
      <c r="G184">
        <v>6333135</v>
      </c>
      <c r="H184">
        <v>0.45493474631210928</v>
      </c>
      <c r="I184">
        <v>2954933</v>
      </c>
      <c r="J184" s="85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f t="shared" si="17"/>
        <v>0</v>
      </c>
      <c r="P184" s="99">
        <f t="shared" si="16"/>
        <v>0</v>
      </c>
      <c r="Q184" s="101">
        <f>IFERROR(VLOOKUP($C184,'GAR13 eq'!$C$4:$H$208,6,FALSE),0)*H184</f>
        <v>4.549347463121093E-2</v>
      </c>
      <c r="R184" s="101">
        <f>IFERROR(VLOOKUP($C184,'GAR13 wd'!$C$4:$H$208,6,FALSE),0)*H184</f>
        <v>0</v>
      </c>
      <c r="S184" s="85">
        <f t="shared" si="18"/>
        <v>7.1834051589317023E-3</v>
      </c>
      <c r="T184" s="85">
        <f t="shared" si="19"/>
        <v>0</v>
      </c>
      <c r="U184" s="85">
        <f t="shared" si="20"/>
        <v>1.5395771962075257E-2</v>
      </c>
      <c r="V184" s="85">
        <f t="shared" si="21"/>
        <v>0</v>
      </c>
      <c r="W184" s="85">
        <f t="shared" si="22"/>
        <v>3.0791543924150514E-2</v>
      </c>
      <c r="X184" s="85">
        <f t="shared" si="23"/>
        <v>0</v>
      </c>
    </row>
    <row r="185" spans="1:24" x14ac:dyDescent="0.25">
      <c r="A185">
        <v>171</v>
      </c>
      <c r="B185" t="s">
        <v>52</v>
      </c>
      <c r="C185" t="s">
        <v>382</v>
      </c>
      <c r="D185" t="s">
        <v>875</v>
      </c>
      <c r="E185">
        <v>250</v>
      </c>
      <c r="F185" t="s">
        <v>480</v>
      </c>
      <c r="G185">
        <v>94100756</v>
      </c>
      <c r="H185">
        <v>0.36791132048750524</v>
      </c>
      <c r="I185">
        <v>43591175</v>
      </c>
      <c r="J185" s="85">
        <v>52.7</v>
      </c>
      <c r="K185" s="99">
        <v>0</v>
      </c>
      <c r="L185" s="99">
        <v>0</v>
      </c>
      <c r="M185" s="99">
        <v>0</v>
      </c>
      <c r="N185" s="99">
        <v>0</v>
      </c>
      <c r="O185" s="99">
        <f t="shared" si="17"/>
        <v>0</v>
      </c>
      <c r="P185" s="99">
        <f t="shared" si="16"/>
        <v>0</v>
      </c>
      <c r="Q185" s="101">
        <f>IFERROR(VLOOKUP($C185,'GAR13 eq'!$C$4:$H$208,6,FALSE),0)*H185</f>
        <v>0.14716452819500211</v>
      </c>
      <c r="R185" s="101">
        <f>IFERROR(VLOOKUP($C185,'GAR13 wd'!$C$4:$H$208,6,FALSE),0)*H185</f>
        <v>0</v>
      </c>
      <c r="S185" s="85">
        <f t="shared" si="18"/>
        <v>1.5639037819738888E-3</v>
      </c>
      <c r="T185" s="85">
        <f t="shared" si="19"/>
        <v>0</v>
      </c>
      <c r="U185" s="85">
        <f t="shared" si="20"/>
        <v>3.3760165491066052E-3</v>
      </c>
      <c r="V185" s="85">
        <f t="shared" si="21"/>
        <v>0</v>
      </c>
      <c r="W185" s="85">
        <f t="shared" si="22"/>
        <v>6.7520330982132103E-3</v>
      </c>
      <c r="X185" s="85">
        <f t="shared" si="23"/>
        <v>0</v>
      </c>
    </row>
    <row r="186" spans="1:24" x14ac:dyDescent="0.25">
      <c r="A186">
        <v>172</v>
      </c>
      <c r="B186" t="s">
        <v>52</v>
      </c>
      <c r="C186" t="s">
        <v>374</v>
      </c>
      <c r="D186" t="s">
        <v>876</v>
      </c>
      <c r="E186">
        <v>250</v>
      </c>
      <c r="F186" t="e">
        <v>#N/A</v>
      </c>
      <c r="G186">
        <v>1671711</v>
      </c>
      <c r="H186">
        <v>0.60079479062485419</v>
      </c>
      <c r="I186">
        <v>608562</v>
      </c>
      <c r="J186" s="85">
        <v>58.400001525878906</v>
      </c>
      <c r="K186" s="99">
        <v>0</v>
      </c>
      <c r="L186" s="99">
        <v>0</v>
      </c>
      <c r="M186" s="99">
        <v>0</v>
      </c>
      <c r="N186" s="99">
        <v>0</v>
      </c>
      <c r="O186" s="99">
        <f t="shared" si="17"/>
        <v>0</v>
      </c>
      <c r="P186" s="99">
        <f t="shared" si="16"/>
        <v>0</v>
      </c>
      <c r="Q186" s="101">
        <f>IFERROR(VLOOKUP($C186,'GAR13 eq'!$C$4:$H$208,6,FALSE),0)*H186</f>
        <v>0.12015895812497085</v>
      </c>
      <c r="R186" s="101">
        <f>IFERROR(VLOOKUP($C186,'GAR13 wd'!$C$4:$H$208,6,FALSE),0)*H186</f>
        <v>0</v>
      </c>
      <c r="S186" s="85">
        <f t="shared" si="18"/>
        <v>7.1877829436410259E-2</v>
      </c>
      <c r="T186" s="85">
        <f t="shared" si="19"/>
        <v>0</v>
      </c>
      <c r="U186" s="85">
        <f t="shared" si="20"/>
        <v>0.19744735643200009</v>
      </c>
      <c r="V186" s="85">
        <f t="shared" si="21"/>
        <v>0</v>
      </c>
      <c r="W186" s="85">
        <f t="shared" si="22"/>
        <v>0.39489471286400019</v>
      </c>
      <c r="X186" s="85">
        <f t="shared" si="23"/>
        <v>0</v>
      </c>
    </row>
    <row r="187" spans="1:24" x14ac:dyDescent="0.25">
      <c r="A187">
        <v>173</v>
      </c>
      <c r="B187" t="s">
        <v>52</v>
      </c>
      <c r="C187" t="s">
        <v>420</v>
      </c>
      <c r="D187" t="s">
        <v>877</v>
      </c>
      <c r="E187">
        <v>250</v>
      </c>
      <c r="F187" t="s">
        <v>481</v>
      </c>
      <c r="G187">
        <v>1849285</v>
      </c>
      <c r="H187">
        <v>0.29669423686058077</v>
      </c>
      <c r="I187">
        <v>751038</v>
      </c>
      <c r="J187" s="85">
        <v>70.099999999999994</v>
      </c>
      <c r="K187" s="99">
        <v>0</v>
      </c>
      <c r="L187" s="99">
        <v>0</v>
      </c>
      <c r="M187" s="99">
        <v>0</v>
      </c>
      <c r="N187" s="99">
        <v>0</v>
      </c>
      <c r="O187" s="99">
        <f t="shared" si="17"/>
        <v>0</v>
      </c>
      <c r="P187" s="99">
        <f t="shared" si="16"/>
        <v>0</v>
      </c>
      <c r="Q187" s="101">
        <f>IFERROR(VLOOKUP($C187,'GAR13 eq'!$C$4:$H$208,6,FALSE),0)*H187</f>
        <v>0</v>
      </c>
      <c r="R187" s="101">
        <f>IFERROR(VLOOKUP($C187,'GAR13 wd'!$C$4:$H$208,6,FALSE),0)*H187</f>
        <v>0</v>
      </c>
      <c r="S187" s="85">
        <f t="shared" si="18"/>
        <v>0</v>
      </c>
      <c r="T187" s="85">
        <f t="shared" si="19"/>
        <v>0</v>
      </c>
      <c r="U187" s="85">
        <f t="shared" si="20"/>
        <v>0</v>
      </c>
      <c r="V187" s="85">
        <f t="shared" si="21"/>
        <v>0</v>
      </c>
      <c r="W187" s="85">
        <f t="shared" si="22"/>
        <v>0</v>
      </c>
      <c r="X187" s="85">
        <f t="shared" si="23"/>
        <v>0</v>
      </c>
    </row>
    <row r="188" spans="1:24" x14ac:dyDescent="0.25">
      <c r="A188">
        <v>174</v>
      </c>
      <c r="B188" t="s">
        <v>52</v>
      </c>
      <c r="C188" t="s">
        <v>422</v>
      </c>
      <c r="D188" t="s">
        <v>878</v>
      </c>
      <c r="E188">
        <v>250</v>
      </c>
      <c r="F188" t="s">
        <v>482</v>
      </c>
      <c r="G188">
        <v>25904598</v>
      </c>
      <c r="H188">
        <v>0.46551852429351537</v>
      </c>
      <c r="I188">
        <v>10779112</v>
      </c>
      <c r="J188" s="85">
        <v>51.3</v>
      </c>
      <c r="K188" s="99">
        <v>0</v>
      </c>
      <c r="L188" s="99">
        <v>0</v>
      </c>
      <c r="M188" s="99">
        <v>0</v>
      </c>
      <c r="N188" s="99">
        <v>0</v>
      </c>
      <c r="O188" s="99">
        <f t="shared" si="17"/>
        <v>0</v>
      </c>
      <c r="P188" s="99">
        <f t="shared" si="16"/>
        <v>0</v>
      </c>
      <c r="Q188" s="101">
        <f>IFERROR(VLOOKUP($C188,'GAR13 eq'!$C$4:$H$208,6,FALSE),0)*H188</f>
        <v>0</v>
      </c>
      <c r="R188" s="101">
        <f>IFERROR(VLOOKUP($C188,'GAR13 wd'!$C$4:$H$208,6,FALSE),0)*H188</f>
        <v>0</v>
      </c>
      <c r="S188" s="85">
        <f t="shared" si="18"/>
        <v>0</v>
      </c>
      <c r="T188" s="85">
        <f t="shared" si="19"/>
        <v>0</v>
      </c>
      <c r="U188" s="85">
        <f t="shared" si="20"/>
        <v>0</v>
      </c>
      <c r="V188" s="85">
        <f t="shared" si="21"/>
        <v>0</v>
      </c>
      <c r="W188" s="85">
        <f t="shared" si="22"/>
        <v>0</v>
      </c>
      <c r="X188" s="85">
        <f t="shared" si="23"/>
        <v>0</v>
      </c>
    </row>
    <row r="189" spans="1:24" x14ac:dyDescent="0.25">
      <c r="A189">
        <v>175</v>
      </c>
      <c r="B189" t="s">
        <v>52</v>
      </c>
      <c r="C189" t="s">
        <v>400</v>
      </c>
      <c r="D189" t="s">
        <v>879</v>
      </c>
      <c r="E189">
        <v>250</v>
      </c>
      <c r="F189" t="s">
        <v>483</v>
      </c>
      <c r="G189">
        <v>11745189</v>
      </c>
      <c r="H189">
        <v>0.42005471709569736</v>
      </c>
      <c r="I189">
        <v>4737904</v>
      </c>
      <c r="J189" s="85">
        <v>70.8</v>
      </c>
      <c r="K189" s="99">
        <v>0</v>
      </c>
      <c r="L189" s="99">
        <v>0</v>
      </c>
      <c r="M189" s="99">
        <v>0</v>
      </c>
      <c r="N189" s="99">
        <v>0</v>
      </c>
      <c r="O189" s="99">
        <f t="shared" si="17"/>
        <v>0</v>
      </c>
      <c r="P189" s="99">
        <f t="shared" si="16"/>
        <v>0</v>
      </c>
      <c r="Q189" s="101">
        <f>IFERROR(VLOOKUP($C189,'GAR13 eq'!$C$4:$H$208,6,FALSE),0)*H189</f>
        <v>0</v>
      </c>
      <c r="R189" s="101">
        <f>IFERROR(VLOOKUP($C189,'GAR13 wd'!$C$4:$H$208,6,FALSE),0)*H189</f>
        <v>0</v>
      </c>
      <c r="S189" s="85">
        <f t="shared" si="18"/>
        <v>0</v>
      </c>
      <c r="T189" s="85">
        <f t="shared" si="19"/>
        <v>0</v>
      </c>
      <c r="U189" s="85">
        <f t="shared" si="20"/>
        <v>0</v>
      </c>
      <c r="V189" s="85">
        <f t="shared" si="21"/>
        <v>0</v>
      </c>
      <c r="W189" s="85">
        <f t="shared" si="22"/>
        <v>0</v>
      </c>
      <c r="X189" s="85">
        <f t="shared" si="23"/>
        <v>0</v>
      </c>
    </row>
    <row r="190" spans="1:24" x14ac:dyDescent="0.25">
      <c r="A190">
        <v>176</v>
      </c>
      <c r="B190" t="s">
        <v>52</v>
      </c>
      <c r="C190" t="s">
        <v>424</v>
      </c>
      <c r="D190" t="s">
        <v>880</v>
      </c>
      <c r="E190">
        <v>250</v>
      </c>
      <c r="F190" t="s">
        <v>484</v>
      </c>
      <c r="G190">
        <v>1704255</v>
      </c>
      <c r="H190">
        <v>0.40551106636338752</v>
      </c>
      <c r="I190">
        <v>711710</v>
      </c>
      <c r="J190" s="85">
        <v>44.3</v>
      </c>
      <c r="K190" s="99">
        <v>0</v>
      </c>
      <c r="L190" s="99">
        <v>0</v>
      </c>
      <c r="M190" s="99">
        <v>0</v>
      </c>
      <c r="N190" s="99">
        <v>0</v>
      </c>
      <c r="O190" s="99">
        <f t="shared" si="17"/>
        <v>0</v>
      </c>
      <c r="P190" s="99">
        <f t="shared" si="16"/>
        <v>0</v>
      </c>
      <c r="Q190" s="101">
        <f>IFERROR(VLOOKUP($C190,'GAR13 eq'!$C$4:$H$208,6,FALSE),0)*H190</f>
        <v>0</v>
      </c>
      <c r="R190" s="101">
        <f>IFERROR(VLOOKUP($C190,'GAR13 wd'!$C$4:$H$208,6,FALSE),0)*H190</f>
        <v>0</v>
      </c>
      <c r="S190" s="85">
        <f t="shared" si="18"/>
        <v>0</v>
      </c>
      <c r="T190" s="85">
        <f t="shared" si="19"/>
        <v>0</v>
      </c>
      <c r="U190" s="85">
        <f t="shared" si="20"/>
        <v>0</v>
      </c>
      <c r="V190" s="85">
        <f t="shared" si="21"/>
        <v>0</v>
      </c>
      <c r="W190" s="85">
        <f t="shared" si="22"/>
        <v>0</v>
      </c>
      <c r="X190" s="85">
        <f t="shared" si="23"/>
        <v>0</v>
      </c>
    </row>
    <row r="191" spans="1:24" x14ac:dyDescent="0.25">
      <c r="A191">
        <v>177</v>
      </c>
      <c r="B191" t="s">
        <v>52</v>
      </c>
      <c r="C191" t="s">
        <v>354</v>
      </c>
      <c r="D191" t="s">
        <v>881</v>
      </c>
      <c r="E191">
        <v>250</v>
      </c>
      <c r="F191" t="s">
        <v>485</v>
      </c>
      <c r="G191">
        <v>44353691</v>
      </c>
      <c r="H191">
        <v>0.43904511571086385</v>
      </c>
      <c r="I191">
        <v>16697482</v>
      </c>
      <c r="J191" s="85">
        <v>50</v>
      </c>
      <c r="K191" s="99">
        <v>0</v>
      </c>
      <c r="L191" s="99">
        <v>0</v>
      </c>
      <c r="M191" s="99">
        <v>0</v>
      </c>
      <c r="N191" s="99">
        <v>0</v>
      </c>
      <c r="O191" s="99">
        <f t="shared" si="17"/>
        <v>0</v>
      </c>
      <c r="P191" s="99">
        <f t="shared" si="16"/>
        <v>0</v>
      </c>
      <c r="Q191" s="101">
        <f>IFERROR(VLOOKUP($C191,'GAR13 eq'!$C$4:$H$208,6,FALSE),0)*H191</f>
        <v>1.2293263239904186</v>
      </c>
      <c r="R191" s="101">
        <f>IFERROR(VLOOKUP($C191,'GAR13 wd'!$C$4:$H$208,6,FALSE),0)*H191</f>
        <v>0</v>
      </c>
      <c r="S191" s="85">
        <f t="shared" si="18"/>
        <v>2.7716437939526127E-2</v>
      </c>
      <c r="T191" s="85">
        <f t="shared" si="19"/>
        <v>0</v>
      </c>
      <c r="U191" s="85">
        <f t="shared" si="20"/>
        <v>7.3623455559971171E-2</v>
      </c>
      <c r="V191" s="85">
        <f t="shared" si="21"/>
        <v>0</v>
      </c>
      <c r="W191" s="85">
        <f t="shared" si="22"/>
        <v>0.14724691111994234</v>
      </c>
      <c r="X191" s="85">
        <f t="shared" si="23"/>
        <v>0</v>
      </c>
    </row>
    <row r="192" spans="1:24" x14ac:dyDescent="0.25">
      <c r="A192">
        <v>179</v>
      </c>
      <c r="B192" t="s">
        <v>52</v>
      </c>
      <c r="C192" t="s">
        <v>392</v>
      </c>
      <c r="D192" t="s">
        <v>882</v>
      </c>
      <c r="E192">
        <v>250</v>
      </c>
      <c r="F192" t="s">
        <v>487</v>
      </c>
      <c r="G192">
        <v>4294077</v>
      </c>
      <c r="H192">
        <v>0.51759787368491583</v>
      </c>
      <c r="I192">
        <v>1465080</v>
      </c>
      <c r="J192" s="85">
        <v>43</v>
      </c>
      <c r="K192" s="99">
        <v>0</v>
      </c>
      <c r="L192" s="99">
        <v>0</v>
      </c>
      <c r="M192" s="99">
        <v>0</v>
      </c>
      <c r="N192" s="99">
        <v>0</v>
      </c>
      <c r="O192" s="99">
        <f t="shared" si="17"/>
        <v>0</v>
      </c>
      <c r="P192" s="99">
        <f t="shared" si="16"/>
        <v>0</v>
      </c>
      <c r="Q192" s="101">
        <f>IFERROR(VLOOKUP($C192,'GAR13 eq'!$C$4:$H$208,6,FALSE),0)*H192</f>
        <v>0</v>
      </c>
      <c r="R192" s="101">
        <f>IFERROR(VLOOKUP($C192,'GAR13 wd'!$C$4:$H$208,6,FALSE),0)*H192</f>
        <v>0</v>
      </c>
      <c r="S192" s="85">
        <f t="shared" si="18"/>
        <v>0</v>
      </c>
      <c r="T192" s="85">
        <f t="shared" si="19"/>
        <v>0</v>
      </c>
      <c r="U192" s="85">
        <f t="shared" si="20"/>
        <v>0</v>
      </c>
      <c r="V192" s="85">
        <f t="shared" si="21"/>
        <v>0</v>
      </c>
      <c r="W192" s="85">
        <f t="shared" si="22"/>
        <v>0</v>
      </c>
      <c r="X192" s="85">
        <f t="shared" si="23"/>
        <v>0</v>
      </c>
    </row>
    <row r="193" spans="1:24" x14ac:dyDescent="0.25">
      <c r="A193">
        <v>182</v>
      </c>
      <c r="B193" t="s">
        <v>52</v>
      </c>
      <c r="C193" t="s">
        <v>426</v>
      </c>
      <c r="D193" t="s">
        <v>883</v>
      </c>
      <c r="E193">
        <v>250</v>
      </c>
      <c r="F193" t="s">
        <v>491</v>
      </c>
      <c r="G193">
        <v>15301650</v>
      </c>
      <c r="H193">
        <v>0.43567649038418343</v>
      </c>
      <c r="I193">
        <v>5174448</v>
      </c>
      <c r="J193" s="85">
        <v>73.099999999999994</v>
      </c>
      <c r="K193" s="99">
        <v>11.99</v>
      </c>
      <c r="L193" s="99">
        <v>16.329999999999998</v>
      </c>
      <c r="M193" s="99">
        <v>22.41</v>
      </c>
      <c r="N193" s="99">
        <v>41.3</v>
      </c>
      <c r="O193" s="99">
        <f t="shared" si="17"/>
        <v>50.730000000000004</v>
      </c>
      <c r="P193" s="99">
        <f t="shared" si="16"/>
        <v>7762527.0450000009</v>
      </c>
      <c r="Q193" s="101">
        <f>IFERROR(VLOOKUP($C193,'GAR13 eq'!$C$4:$H$208,6,FALSE),0)*H193</f>
        <v>0</v>
      </c>
      <c r="R193" s="101">
        <f>IFERROR(VLOOKUP($C193,'GAR13 wd'!$C$4:$H$208,6,FALSE),0)*H193</f>
        <v>0</v>
      </c>
      <c r="S193" s="85">
        <f t="shared" si="18"/>
        <v>0</v>
      </c>
      <c r="T193" s="85">
        <f t="shared" si="19"/>
        <v>0</v>
      </c>
      <c r="U193" s="85">
        <f t="shared" si="20"/>
        <v>0</v>
      </c>
      <c r="V193" s="85">
        <f t="shared" si="21"/>
        <v>0</v>
      </c>
      <c r="W193" s="85">
        <f t="shared" si="22"/>
        <v>0</v>
      </c>
      <c r="X193" s="85">
        <f t="shared" si="23"/>
        <v>0</v>
      </c>
    </row>
    <row r="194" spans="1:24" x14ac:dyDescent="0.25">
      <c r="A194">
        <v>183</v>
      </c>
      <c r="B194" t="s">
        <v>52</v>
      </c>
      <c r="C194" t="s">
        <v>406</v>
      </c>
      <c r="D194" t="s">
        <v>884</v>
      </c>
      <c r="E194">
        <v>250</v>
      </c>
      <c r="F194" t="s">
        <v>492</v>
      </c>
      <c r="G194">
        <v>3889880</v>
      </c>
      <c r="H194">
        <v>0.35171566331693505</v>
      </c>
      <c r="I194">
        <v>1220963</v>
      </c>
      <c r="J194" s="85">
        <v>76.2</v>
      </c>
      <c r="K194" s="99">
        <v>0</v>
      </c>
      <c r="L194" s="99">
        <v>0</v>
      </c>
      <c r="M194" s="99">
        <v>0</v>
      </c>
      <c r="N194" s="99">
        <v>0</v>
      </c>
      <c r="O194" s="99">
        <f t="shared" si="17"/>
        <v>0</v>
      </c>
      <c r="P194" s="99">
        <f t="shared" si="16"/>
        <v>0</v>
      </c>
      <c r="Q194" s="101">
        <f>IFERROR(VLOOKUP($C194,'GAR13 eq'!$C$4:$H$208,6,FALSE),0)*H194</f>
        <v>0</v>
      </c>
      <c r="R194" s="101">
        <f>IFERROR(VLOOKUP($C194,'GAR13 wd'!$C$4:$H$208,6,FALSE),0)*H194</f>
        <v>0</v>
      </c>
      <c r="S194" s="85">
        <f t="shared" si="18"/>
        <v>0</v>
      </c>
      <c r="T194" s="85">
        <f t="shared" si="19"/>
        <v>0</v>
      </c>
      <c r="U194" s="85">
        <f t="shared" si="20"/>
        <v>0</v>
      </c>
      <c r="V194" s="85">
        <f t="shared" si="21"/>
        <v>0</v>
      </c>
      <c r="W194" s="85">
        <f t="shared" si="22"/>
        <v>0</v>
      </c>
      <c r="X194" s="85">
        <f t="shared" si="23"/>
        <v>0</v>
      </c>
    </row>
    <row r="195" spans="1:24" x14ac:dyDescent="0.25">
      <c r="A195">
        <v>187</v>
      </c>
      <c r="B195" t="s">
        <v>52</v>
      </c>
      <c r="C195" t="s">
        <v>390</v>
      </c>
      <c r="D195" t="s">
        <v>885</v>
      </c>
      <c r="E195">
        <v>250</v>
      </c>
      <c r="F195" t="s">
        <v>496</v>
      </c>
      <c r="G195">
        <v>2303315</v>
      </c>
      <c r="H195">
        <v>0.56391674661671143</v>
      </c>
      <c r="I195">
        <v>838159</v>
      </c>
      <c r="J195" s="85">
        <v>73.900000000000006</v>
      </c>
      <c r="K195" s="99">
        <v>0</v>
      </c>
      <c r="L195" s="99">
        <v>0</v>
      </c>
      <c r="M195" s="99">
        <v>0</v>
      </c>
      <c r="N195" s="99">
        <v>0</v>
      </c>
      <c r="O195" s="99">
        <f t="shared" si="17"/>
        <v>0</v>
      </c>
      <c r="P195" s="99">
        <f t="shared" si="16"/>
        <v>0</v>
      </c>
      <c r="Q195" s="101">
        <f>IFERROR(VLOOKUP($C195,'GAR13 eq'!$C$4:$H$208,6,FALSE),0)*H195</f>
        <v>5.6391674661671144E-2</v>
      </c>
      <c r="R195" s="101">
        <f>IFERROR(VLOOKUP($C195,'GAR13 wd'!$C$4:$H$208,6,FALSE),0)*H195</f>
        <v>0</v>
      </c>
      <c r="S195" s="85">
        <f t="shared" si="18"/>
        <v>2.4482832205612842E-2</v>
      </c>
      <c r="T195" s="85">
        <f t="shared" si="19"/>
        <v>0</v>
      </c>
      <c r="U195" s="85">
        <f t="shared" si="20"/>
        <v>6.7280402240709872E-2</v>
      </c>
      <c r="V195" s="85">
        <f t="shared" si="21"/>
        <v>0</v>
      </c>
      <c r="W195" s="85">
        <f t="shared" si="22"/>
        <v>0.13456080448141974</v>
      </c>
      <c r="X195" s="85">
        <f t="shared" si="23"/>
        <v>0</v>
      </c>
    </row>
    <row r="196" spans="1:24" x14ac:dyDescent="0.25">
      <c r="A196">
        <v>188</v>
      </c>
      <c r="B196" t="s">
        <v>52</v>
      </c>
      <c r="C196" t="s">
        <v>430</v>
      </c>
      <c r="D196" t="s">
        <v>886</v>
      </c>
      <c r="E196">
        <v>250</v>
      </c>
      <c r="F196" t="s">
        <v>497</v>
      </c>
      <c r="G196">
        <v>17831270</v>
      </c>
      <c r="H196">
        <v>0.45203635945445303</v>
      </c>
      <c r="I196">
        <v>5551209</v>
      </c>
      <c r="J196" s="85">
        <v>29.200000762939453</v>
      </c>
      <c r="K196" s="99">
        <v>0</v>
      </c>
      <c r="L196" s="99">
        <v>0</v>
      </c>
      <c r="M196" s="99">
        <v>0</v>
      </c>
      <c r="N196" s="99">
        <v>0</v>
      </c>
      <c r="O196" s="99">
        <f t="shared" si="17"/>
        <v>0</v>
      </c>
      <c r="P196" s="99">
        <f t="shared" ref="P196:P208" si="24">O196*G196/100</f>
        <v>0</v>
      </c>
      <c r="Q196" s="101">
        <f>IFERROR(VLOOKUP($C196,'GAR13 eq'!$C$4:$H$208,6,FALSE),0)*H196</f>
        <v>0</v>
      </c>
      <c r="R196" s="101">
        <f>IFERROR(VLOOKUP($C196,'GAR13 wd'!$C$4:$H$208,6,FALSE),0)*H196</f>
        <v>0</v>
      </c>
      <c r="S196" s="85">
        <f t="shared" si="18"/>
        <v>0</v>
      </c>
      <c r="T196" s="85">
        <f t="shared" si="19"/>
        <v>0</v>
      </c>
      <c r="U196" s="85">
        <f t="shared" si="20"/>
        <v>0</v>
      </c>
      <c r="V196" s="85">
        <f t="shared" si="21"/>
        <v>0</v>
      </c>
      <c r="W196" s="85">
        <f t="shared" si="22"/>
        <v>0</v>
      </c>
      <c r="X196" s="85">
        <f t="shared" si="23"/>
        <v>0</v>
      </c>
    </row>
    <row r="197" spans="1:24" x14ac:dyDescent="0.25">
      <c r="A197">
        <v>189</v>
      </c>
      <c r="B197" t="s">
        <v>52</v>
      </c>
      <c r="C197" t="s">
        <v>394</v>
      </c>
      <c r="D197" t="s">
        <v>887</v>
      </c>
      <c r="E197">
        <v>250</v>
      </c>
      <c r="F197" t="s">
        <v>498</v>
      </c>
      <c r="G197">
        <v>173615345</v>
      </c>
      <c r="H197">
        <v>0.51344046042122127</v>
      </c>
      <c r="I197">
        <v>52642336</v>
      </c>
      <c r="J197" s="85">
        <v>35.5</v>
      </c>
      <c r="K197" s="99">
        <v>8.27</v>
      </c>
      <c r="L197" s="99">
        <v>12.98</v>
      </c>
      <c r="M197" s="99">
        <v>20.329999999999998</v>
      </c>
      <c r="N197" s="99">
        <v>54.01</v>
      </c>
      <c r="O197" s="99">
        <f t="shared" ref="O197:O208" si="25">SUM(K197:M197)</f>
        <v>41.58</v>
      </c>
      <c r="P197" s="99">
        <f t="shared" si="24"/>
        <v>72189260.45099999</v>
      </c>
      <c r="Q197" s="101">
        <f>IFERROR(VLOOKUP($C197,'GAR13 eq'!$C$4:$H$208,6,FALSE),0)*H197</f>
        <v>0.41075236833697704</v>
      </c>
      <c r="R197" s="101">
        <f>IFERROR(VLOOKUP($C197,'GAR13 wd'!$C$4:$H$208,6,FALSE),0)*H197</f>
        <v>0</v>
      </c>
      <c r="S197" s="85">
        <f t="shared" ref="S197:S208" si="26">Q197*1000000/$G197</f>
        <v>2.3658759445311533E-3</v>
      </c>
      <c r="T197" s="85">
        <f t="shared" ref="T197:T208" si="27">R197*1000000/$G197</f>
        <v>0</v>
      </c>
      <c r="U197" s="85">
        <f t="shared" ref="U197:U208" si="28">Q197*1000000/$I197</f>
        <v>7.8027002513143991E-3</v>
      </c>
      <c r="V197" s="85">
        <f t="shared" ref="V197:V208" si="29">R197*1000000/$I197</f>
        <v>0</v>
      </c>
      <c r="W197" s="85">
        <f t="shared" ref="W197:W208" si="30">Q197*1000000/($I197/2)</f>
        <v>1.5605400502628798E-2</v>
      </c>
      <c r="X197" s="85">
        <f t="shared" ref="X197:X208" si="31">R197*1000000/($I197/2)</f>
        <v>0</v>
      </c>
    </row>
    <row r="198" spans="1:24" x14ac:dyDescent="0.25">
      <c r="A198">
        <v>191</v>
      </c>
      <c r="B198" t="s">
        <v>52</v>
      </c>
      <c r="C198" t="s">
        <v>344</v>
      </c>
      <c r="D198" t="s">
        <v>888</v>
      </c>
      <c r="E198">
        <v>250</v>
      </c>
      <c r="F198" t="s">
        <v>499</v>
      </c>
      <c r="G198">
        <v>11776522</v>
      </c>
      <c r="H198">
        <v>0.43585805081179674</v>
      </c>
      <c r="I198">
        <v>5561379</v>
      </c>
      <c r="J198" s="85">
        <v>45.425370000000001</v>
      </c>
      <c r="K198" s="99">
        <v>0</v>
      </c>
      <c r="L198" s="99">
        <v>0</v>
      </c>
      <c r="M198" s="99">
        <v>0</v>
      </c>
      <c r="N198" s="99">
        <v>0</v>
      </c>
      <c r="O198" s="99">
        <f t="shared" si="25"/>
        <v>0</v>
      </c>
      <c r="P198" s="99">
        <f t="shared" si="24"/>
        <v>0</v>
      </c>
      <c r="Q198" s="101">
        <f>IFERROR(VLOOKUP($C198,'GAR13 eq'!$C$4:$H$208,6,FALSE),0)*H198</f>
        <v>0.47944385589297644</v>
      </c>
      <c r="R198" s="101">
        <f>IFERROR(VLOOKUP($C198,'GAR13 wd'!$C$4:$H$208,6,FALSE),0)*H198</f>
        <v>0</v>
      </c>
      <c r="S198" s="85">
        <f t="shared" si="26"/>
        <v>4.0711838002168758E-2</v>
      </c>
      <c r="T198" s="85">
        <f t="shared" si="27"/>
        <v>0</v>
      </c>
      <c r="U198" s="85">
        <f t="shared" si="28"/>
        <v>8.6209527509809425E-2</v>
      </c>
      <c r="V198" s="85">
        <f t="shared" si="29"/>
        <v>0</v>
      </c>
      <c r="W198" s="85">
        <f t="shared" si="30"/>
        <v>0.17241905501961885</v>
      </c>
      <c r="X198" s="85">
        <f t="shared" si="31"/>
        <v>0</v>
      </c>
    </row>
    <row r="199" spans="1:24" x14ac:dyDescent="0.25">
      <c r="A199">
        <v>192</v>
      </c>
      <c r="B199" t="s">
        <v>52</v>
      </c>
      <c r="C199" t="s">
        <v>432</v>
      </c>
      <c r="D199" t="s">
        <v>889</v>
      </c>
      <c r="E199">
        <v>250</v>
      </c>
      <c r="F199" t="s">
        <v>500</v>
      </c>
      <c r="G199">
        <v>192993</v>
      </c>
      <c r="H199">
        <v>0.54196589485937308</v>
      </c>
      <c r="I199">
        <v>66675</v>
      </c>
      <c r="J199" s="85">
        <v>0</v>
      </c>
      <c r="K199" s="99">
        <v>0</v>
      </c>
      <c r="L199" s="99">
        <v>0</v>
      </c>
      <c r="M199" s="99">
        <v>0</v>
      </c>
      <c r="N199" s="99">
        <v>0</v>
      </c>
      <c r="O199" s="99">
        <f t="shared" si="25"/>
        <v>0</v>
      </c>
      <c r="P199" s="99">
        <f t="shared" si="24"/>
        <v>0</v>
      </c>
      <c r="Q199" s="101">
        <f>IFERROR(VLOOKUP($C199,'GAR13 eq'!$C$4:$H$208,6,FALSE),0)*H199</f>
        <v>0</v>
      </c>
      <c r="R199" s="101">
        <f>IFERROR(VLOOKUP($C199,'GAR13 wd'!$C$4:$H$208,6,FALSE),0)*H199</f>
        <v>0</v>
      </c>
      <c r="S199" s="85">
        <f t="shared" si="26"/>
        <v>0</v>
      </c>
      <c r="T199" s="85">
        <f t="shared" si="27"/>
        <v>0</v>
      </c>
      <c r="U199" s="85">
        <f t="shared" si="28"/>
        <v>0</v>
      </c>
      <c r="V199" s="85">
        <f t="shared" si="29"/>
        <v>0</v>
      </c>
      <c r="W199" s="85">
        <f t="shared" si="30"/>
        <v>0</v>
      </c>
      <c r="X199" s="85">
        <f t="shared" si="31"/>
        <v>0</v>
      </c>
    </row>
    <row r="200" spans="1:24" x14ac:dyDescent="0.25">
      <c r="A200">
        <v>193</v>
      </c>
      <c r="B200" t="s">
        <v>52</v>
      </c>
      <c r="C200" t="s">
        <v>388</v>
      </c>
      <c r="D200" t="s">
        <v>890</v>
      </c>
      <c r="E200">
        <v>250</v>
      </c>
      <c r="F200" t="s">
        <v>501</v>
      </c>
      <c r="G200">
        <v>14133280</v>
      </c>
      <c r="H200">
        <v>0.47250677114276174</v>
      </c>
      <c r="I200">
        <v>5928261</v>
      </c>
      <c r="J200" s="85">
        <v>52.400001525878906</v>
      </c>
      <c r="K200" s="99">
        <v>0</v>
      </c>
      <c r="L200" s="99">
        <v>0</v>
      </c>
      <c r="M200" s="99">
        <v>0</v>
      </c>
      <c r="N200" s="99">
        <v>0</v>
      </c>
      <c r="O200" s="99">
        <f t="shared" si="25"/>
        <v>0</v>
      </c>
      <c r="P200" s="99">
        <f t="shared" si="24"/>
        <v>0</v>
      </c>
      <c r="Q200" s="101">
        <f>IFERROR(VLOOKUP($C200,'GAR13 eq'!$C$4:$H$208,6,FALSE),0)*H200</f>
        <v>4.7250677114276177E-2</v>
      </c>
      <c r="R200" s="101">
        <f>IFERROR(VLOOKUP($C200,'GAR13 wd'!$C$4:$H$208,6,FALSE),0)*H200</f>
        <v>0</v>
      </c>
      <c r="S200" s="85">
        <f t="shared" si="26"/>
        <v>3.3432209023153987E-3</v>
      </c>
      <c r="T200" s="85">
        <f t="shared" si="27"/>
        <v>0</v>
      </c>
      <c r="U200" s="85">
        <f t="shared" si="28"/>
        <v>7.9704110723661081E-3</v>
      </c>
      <c r="V200" s="85">
        <f t="shared" si="29"/>
        <v>0</v>
      </c>
      <c r="W200" s="85">
        <f t="shared" si="30"/>
        <v>1.5940822144732216E-2</v>
      </c>
      <c r="X200" s="85">
        <f t="shared" si="31"/>
        <v>0</v>
      </c>
    </row>
    <row r="201" spans="1:24" x14ac:dyDescent="0.25">
      <c r="A201">
        <v>195</v>
      </c>
      <c r="B201" t="s">
        <v>52</v>
      </c>
      <c r="C201" t="s">
        <v>436</v>
      </c>
      <c r="D201" t="s">
        <v>891</v>
      </c>
      <c r="E201">
        <v>250</v>
      </c>
      <c r="F201" t="s">
        <v>503</v>
      </c>
      <c r="G201">
        <v>6092075</v>
      </c>
      <c r="H201">
        <v>0.41998986797118526</v>
      </c>
      <c r="I201">
        <v>2344265</v>
      </c>
      <c r="J201" s="85">
        <v>52.400001525878906</v>
      </c>
      <c r="K201" s="99">
        <v>0</v>
      </c>
      <c r="L201" s="99">
        <v>0</v>
      </c>
      <c r="M201" s="99">
        <v>0</v>
      </c>
      <c r="N201" s="99">
        <v>0</v>
      </c>
      <c r="O201" s="99">
        <f t="shared" si="25"/>
        <v>0</v>
      </c>
      <c r="P201" s="99">
        <f t="shared" si="24"/>
        <v>0</v>
      </c>
      <c r="Q201" s="101">
        <f>IFERROR(VLOOKUP($C201,'GAR13 eq'!$C$4:$H$208,6,FALSE),0)*H201</f>
        <v>0</v>
      </c>
      <c r="R201" s="101">
        <f>IFERROR(VLOOKUP($C201,'GAR13 wd'!$C$4:$H$208,6,FALSE),0)*H201</f>
        <v>0</v>
      </c>
      <c r="S201" s="85">
        <f t="shared" si="26"/>
        <v>0</v>
      </c>
      <c r="T201" s="85">
        <f t="shared" si="27"/>
        <v>0</v>
      </c>
      <c r="U201" s="85">
        <f t="shared" si="28"/>
        <v>0</v>
      </c>
      <c r="V201" s="85">
        <f t="shared" si="29"/>
        <v>0</v>
      </c>
      <c r="W201" s="85">
        <f t="shared" si="30"/>
        <v>0</v>
      </c>
      <c r="X201" s="85">
        <f t="shared" si="31"/>
        <v>0</v>
      </c>
    </row>
    <row r="202" spans="1:24" x14ac:dyDescent="0.25">
      <c r="A202">
        <v>196</v>
      </c>
      <c r="B202" t="s">
        <v>52</v>
      </c>
      <c r="C202" t="s">
        <v>412</v>
      </c>
      <c r="D202" t="s">
        <v>892</v>
      </c>
      <c r="E202">
        <v>250</v>
      </c>
      <c r="F202" t="e">
        <v>#N/A</v>
      </c>
      <c r="G202">
        <v>10495583</v>
      </c>
      <c r="H202">
        <v>0</v>
      </c>
      <c r="I202">
        <v>3011344</v>
      </c>
      <c r="J202" s="85">
        <v>47.39508</v>
      </c>
      <c r="K202" s="99">
        <v>0</v>
      </c>
      <c r="L202" s="99">
        <v>0</v>
      </c>
      <c r="M202" s="99">
        <v>0</v>
      </c>
      <c r="N202" s="99">
        <v>0</v>
      </c>
      <c r="O202" s="99">
        <f t="shared" si="25"/>
        <v>0</v>
      </c>
      <c r="P202" s="99">
        <f t="shared" si="24"/>
        <v>0</v>
      </c>
      <c r="Q202" s="101">
        <f>IFERROR(VLOOKUP($C202,'GAR13 eq'!$C$4:$H$208,6,FALSE),0)*H202</f>
        <v>0</v>
      </c>
      <c r="R202" s="101">
        <f>IFERROR(VLOOKUP($C202,'GAR13 wd'!$C$4:$H$208,6,FALSE),0)*H202</f>
        <v>0</v>
      </c>
      <c r="S202" s="85">
        <f t="shared" si="26"/>
        <v>0</v>
      </c>
      <c r="T202" s="85">
        <f t="shared" si="27"/>
        <v>0</v>
      </c>
      <c r="U202" s="85">
        <f t="shared" si="28"/>
        <v>0</v>
      </c>
      <c r="V202" s="85">
        <f t="shared" si="29"/>
        <v>0</v>
      </c>
      <c r="W202" s="85">
        <f t="shared" si="30"/>
        <v>0</v>
      </c>
      <c r="X202" s="85">
        <f t="shared" si="31"/>
        <v>0</v>
      </c>
    </row>
    <row r="203" spans="1:24" x14ac:dyDescent="0.25">
      <c r="A203">
        <v>198</v>
      </c>
      <c r="B203" t="s">
        <v>52</v>
      </c>
      <c r="C203" t="s">
        <v>368</v>
      </c>
      <c r="D203" t="s">
        <v>893</v>
      </c>
      <c r="E203">
        <v>250</v>
      </c>
      <c r="F203" t="s">
        <v>505</v>
      </c>
      <c r="G203">
        <v>37964306</v>
      </c>
      <c r="H203">
        <v>0.51981812053198528</v>
      </c>
      <c r="I203">
        <v>11645635</v>
      </c>
      <c r="J203" s="85">
        <v>39.299999237060547</v>
      </c>
      <c r="K203" s="99">
        <v>0</v>
      </c>
      <c r="L203" s="99">
        <v>0</v>
      </c>
      <c r="M203" s="99">
        <v>0</v>
      </c>
      <c r="N203" s="99">
        <v>0</v>
      </c>
      <c r="O203" s="99">
        <f t="shared" si="25"/>
        <v>0</v>
      </c>
      <c r="P203" s="99">
        <f t="shared" si="24"/>
        <v>0</v>
      </c>
      <c r="Q203" s="101">
        <f>IFERROR(VLOOKUP($C203,'GAR13 eq'!$C$4:$H$208,6,FALSE),0)*H203</f>
        <v>0.51981812053198528</v>
      </c>
      <c r="R203" s="101">
        <f>IFERROR(VLOOKUP($C203,'GAR13 wd'!$C$4:$H$208,6,FALSE),0)*H203</f>
        <v>0</v>
      </c>
      <c r="S203" s="85">
        <f t="shared" si="26"/>
        <v>1.3692285604588302E-2</v>
      </c>
      <c r="T203" s="85">
        <f t="shared" si="27"/>
        <v>0</v>
      </c>
      <c r="U203" s="85">
        <f t="shared" si="28"/>
        <v>4.4636305408162401E-2</v>
      </c>
      <c r="V203" s="85">
        <f t="shared" si="29"/>
        <v>0</v>
      </c>
      <c r="W203" s="85">
        <f t="shared" si="30"/>
        <v>8.9272610816324802E-2</v>
      </c>
      <c r="X203" s="85">
        <f t="shared" si="31"/>
        <v>0</v>
      </c>
    </row>
    <row r="204" spans="1:24" x14ac:dyDescent="0.25">
      <c r="A204">
        <v>201</v>
      </c>
      <c r="B204" t="s">
        <v>52</v>
      </c>
      <c r="C204" t="s">
        <v>438</v>
      </c>
      <c r="D204" t="s">
        <v>894</v>
      </c>
      <c r="E204">
        <v>250</v>
      </c>
      <c r="F204" t="s">
        <v>508</v>
      </c>
      <c r="G204">
        <v>6816982</v>
      </c>
      <c r="H204">
        <v>0.45780875182691888</v>
      </c>
      <c r="I204">
        <v>3122802</v>
      </c>
      <c r="J204" s="85">
        <v>33.799999237060547</v>
      </c>
      <c r="K204" s="99">
        <v>0</v>
      </c>
      <c r="L204" s="99">
        <v>0</v>
      </c>
      <c r="M204" s="99">
        <v>0</v>
      </c>
      <c r="N204" s="99">
        <v>0</v>
      </c>
      <c r="O204" s="99">
        <f t="shared" si="25"/>
        <v>0</v>
      </c>
      <c r="P204" s="99">
        <f t="shared" si="24"/>
        <v>0</v>
      </c>
      <c r="Q204" s="101">
        <f>IFERROR(VLOOKUP($C204,'GAR13 eq'!$C$4:$H$208,6,FALSE),0)*H204</f>
        <v>0</v>
      </c>
      <c r="R204" s="101">
        <f>IFERROR(VLOOKUP($C204,'GAR13 wd'!$C$4:$H$208,6,FALSE),0)*H204</f>
        <v>0</v>
      </c>
      <c r="S204" s="85">
        <f t="shared" si="26"/>
        <v>0</v>
      </c>
      <c r="T204" s="85">
        <f t="shared" si="27"/>
        <v>0</v>
      </c>
      <c r="U204" s="85">
        <f t="shared" si="28"/>
        <v>0</v>
      </c>
      <c r="V204" s="85">
        <f t="shared" si="29"/>
        <v>0</v>
      </c>
      <c r="W204" s="85">
        <f t="shared" si="30"/>
        <v>0</v>
      </c>
      <c r="X204" s="85">
        <f t="shared" si="31"/>
        <v>0</v>
      </c>
    </row>
    <row r="205" spans="1:24" x14ac:dyDescent="0.25">
      <c r="A205">
        <v>202</v>
      </c>
      <c r="B205" t="s">
        <v>52</v>
      </c>
      <c r="C205" t="s">
        <v>356</v>
      </c>
      <c r="D205" t="s">
        <v>895</v>
      </c>
      <c r="E205">
        <v>250</v>
      </c>
      <c r="F205" t="s">
        <v>510</v>
      </c>
      <c r="G205">
        <v>37578876</v>
      </c>
      <c r="H205">
        <v>0.40543590484145248</v>
      </c>
      <c r="I205">
        <v>14513236</v>
      </c>
      <c r="J205" s="85">
        <v>52.2</v>
      </c>
      <c r="K205" s="99">
        <v>0</v>
      </c>
      <c r="L205" s="99">
        <v>0</v>
      </c>
      <c r="M205" s="99">
        <v>0</v>
      </c>
      <c r="N205" s="99">
        <v>0</v>
      </c>
      <c r="O205" s="99">
        <f t="shared" si="25"/>
        <v>0</v>
      </c>
      <c r="P205" s="99">
        <f t="shared" si="24"/>
        <v>0</v>
      </c>
      <c r="Q205" s="101">
        <f>IFERROR(VLOOKUP($C205,'GAR13 eq'!$C$4:$H$208,6,FALSE),0)*H205</f>
        <v>0.64869744774632399</v>
      </c>
      <c r="R205" s="101">
        <f>IFERROR(VLOOKUP($C205,'GAR13 wd'!$C$4:$H$208,6,FALSE),0)*H205</f>
        <v>0</v>
      </c>
      <c r="S205" s="85">
        <f t="shared" si="26"/>
        <v>1.726228979670185E-2</v>
      </c>
      <c r="T205" s="85">
        <f t="shared" si="27"/>
        <v>0</v>
      </c>
      <c r="U205" s="85">
        <f t="shared" si="28"/>
        <v>4.4696954403988472E-2</v>
      </c>
      <c r="V205" s="85">
        <f t="shared" si="29"/>
        <v>0</v>
      </c>
      <c r="W205" s="85">
        <f t="shared" si="30"/>
        <v>8.9393908807976943E-2</v>
      </c>
      <c r="X205" s="85">
        <f t="shared" si="31"/>
        <v>0</v>
      </c>
    </row>
    <row r="206" spans="1:24" x14ac:dyDescent="0.25">
      <c r="A206">
        <v>190</v>
      </c>
      <c r="B206" t="s">
        <v>52</v>
      </c>
      <c r="C206" t="s">
        <v>442</v>
      </c>
      <c r="D206" t="s">
        <v>896</v>
      </c>
      <c r="E206">
        <v>250</v>
      </c>
      <c r="F206" t="e">
        <v>#N/A</v>
      </c>
      <c r="G206">
        <v>0</v>
      </c>
      <c r="H206">
        <v>0</v>
      </c>
      <c r="I206">
        <v>0</v>
      </c>
      <c r="J206" s="85">
        <v>51</v>
      </c>
      <c r="K206" s="99">
        <v>0</v>
      </c>
      <c r="L206" s="99">
        <v>0</v>
      </c>
      <c r="M206" s="99">
        <v>0</v>
      </c>
      <c r="N206" s="99">
        <v>0</v>
      </c>
      <c r="O206" s="99">
        <f t="shared" si="25"/>
        <v>0</v>
      </c>
      <c r="P206" s="99">
        <f t="shared" si="24"/>
        <v>0</v>
      </c>
      <c r="Q206" s="101">
        <f>IFERROR(VLOOKUP($C206,'GAR13 eq'!$C$4:$H$208,6,FALSE),0)*H206</f>
        <v>0</v>
      </c>
      <c r="R206" s="101">
        <f>IFERROR(VLOOKUP($C206,'GAR13 wd'!$C$4:$H$208,6,FALSE),0)*H206</f>
        <v>0</v>
      </c>
      <c r="S206" s="85" t="e">
        <f t="shared" si="26"/>
        <v>#DIV/0!</v>
      </c>
      <c r="T206" s="85" t="e">
        <f t="shared" si="27"/>
        <v>#DIV/0!</v>
      </c>
      <c r="U206" s="85" t="e">
        <f t="shared" si="28"/>
        <v>#DIV/0!</v>
      </c>
      <c r="V206" s="85" t="e">
        <f t="shared" si="29"/>
        <v>#DIV/0!</v>
      </c>
      <c r="W206" s="85" t="e">
        <f t="shared" si="30"/>
        <v>#DIV/0!</v>
      </c>
      <c r="X206" s="85" t="e">
        <f t="shared" si="31"/>
        <v>#DIV/0!</v>
      </c>
    </row>
    <row r="207" spans="1:24" x14ac:dyDescent="0.25">
      <c r="A207">
        <v>185</v>
      </c>
      <c r="B207" t="s">
        <v>52</v>
      </c>
      <c r="C207" t="s">
        <v>440</v>
      </c>
      <c r="D207" t="s">
        <v>897</v>
      </c>
      <c r="E207">
        <v>250</v>
      </c>
      <c r="F207" t="e">
        <v>#N/A</v>
      </c>
      <c r="G207">
        <v>0</v>
      </c>
      <c r="H207">
        <v>0</v>
      </c>
      <c r="I207">
        <v>0</v>
      </c>
      <c r="J207" s="85">
        <v>0</v>
      </c>
      <c r="K207" s="99">
        <v>0</v>
      </c>
      <c r="L207" s="99">
        <v>0</v>
      </c>
      <c r="M207" s="99">
        <v>0</v>
      </c>
      <c r="N207" s="99">
        <v>0</v>
      </c>
      <c r="O207" s="99">
        <f t="shared" si="25"/>
        <v>0</v>
      </c>
      <c r="P207" s="99">
        <f t="shared" si="24"/>
        <v>0</v>
      </c>
      <c r="Q207" s="101">
        <f>IFERROR(VLOOKUP($C207,'GAR13 eq'!$C$4:$H$208,6,FALSE),0)*H207</f>
        <v>0</v>
      </c>
      <c r="R207" s="101">
        <f>IFERROR(VLOOKUP($C207,'GAR13 wd'!$C$4:$H$208,6,FALSE),0)*H207</f>
        <v>0</v>
      </c>
      <c r="S207" s="85" t="e">
        <f t="shared" si="26"/>
        <v>#DIV/0!</v>
      </c>
      <c r="T207" s="85" t="e">
        <f t="shared" si="27"/>
        <v>#DIV/0!</v>
      </c>
      <c r="U207" s="85" t="e">
        <f t="shared" si="28"/>
        <v>#DIV/0!</v>
      </c>
      <c r="V207" s="85" t="e">
        <f t="shared" si="29"/>
        <v>#DIV/0!</v>
      </c>
      <c r="W207" s="85" t="e">
        <f t="shared" si="30"/>
        <v>#DIV/0!</v>
      </c>
      <c r="X207" s="85" t="e">
        <f t="shared" si="31"/>
        <v>#DIV/0!</v>
      </c>
    </row>
    <row r="208" spans="1:24" x14ac:dyDescent="0.25">
      <c r="A208">
        <v>203</v>
      </c>
      <c r="B208" t="s">
        <v>52</v>
      </c>
      <c r="C208" t="s">
        <v>444</v>
      </c>
      <c r="D208" t="s">
        <v>898</v>
      </c>
      <c r="E208">
        <v>250</v>
      </c>
      <c r="F208" t="e">
        <v>#N/A</v>
      </c>
      <c r="G208">
        <v>0</v>
      </c>
      <c r="H208">
        <v>0</v>
      </c>
      <c r="I208">
        <v>0</v>
      </c>
      <c r="J208" s="85">
        <v>0</v>
      </c>
      <c r="K208" s="99">
        <v>0</v>
      </c>
      <c r="L208" s="99">
        <v>0</v>
      </c>
      <c r="M208" s="99">
        <v>0</v>
      </c>
      <c r="N208" s="99">
        <v>0</v>
      </c>
      <c r="O208" s="99">
        <f t="shared" si="25"/>
        <v>0</v>
      </c>
      <c r="P208" s="99">
        <f t="shared" si="24"/>
        <v>0</v>
      </c>
      <c r="Q208" s="101">
        <f>IFERROR(VLOOKUP($C208,'GAR13 eq'!$C$4:$H$208,6,FALSE),0)*H208</f>
        <v>0</v>
      </c>
      <c r="R208" s="101">
        <f>IFERROR(VLOOKUP($C208,'GAR13 wd'!$C$4:$H$208,6,FALSE),0)*H208</f>
        <v>0</v>
      </c>
      <c r="S208" s="85" t="e">
        <f t="shared" si="26"/>
        <v>#DIV/0!</v>
      </c>
      <c r="T208" s="85" t="e">
        <f t="shared" si="27"/>
        <v>#DIV/0!</v>
      </c>
      <c r="U208" s="85" t="e">
        <f t="shared" si="28"/>
        <v>#DIV/0!</v>
      </c>
      <c r="V208" s="85" t="e">
        <f t="shared" si="29"/>
        <v>#DIV/0!</v>
      </c>
      <c r="W208" s="85" t="e">
        <f t="shared" si="30"/>
        <v>#DIV/0!</v>
      </c>
      <c r="X208" s="85" t="e">
        <f t="shared" si="31"/>
        <v>#DIV/0!</v>
      </c>
    </row>
  </sheetData>
  <mergeCells count="19">
    <mergeCell ref="U1:U3"/>
    <mergeCell ref="V1:V3"/>
    <mergeCell ref="W1:W3"/>
    <mergeCell ref="X1:X3"/>
    <mergeCell ref="S1:S3"/>
    <mergeCell ref="T1:T3"/>
    <mergeCell ref="R1:R3"/>
    <mergeCell ref="K1:K3"/>
    <mergeCell ref="B1:B3"/>
    <mergeCell ref="C1:C3"/>
    <mergeCell ref="G1:G3"/>
    <mergeCell ref="H1:H3"/>
    <mergeCell ref="J1:J3"/>
    <mergeCell ref="I1:I3"/>
    <mergeCell ref="L1:L3"/>
    <mergeCell ref="M1:M3"/>
    <mergeCell ref="N1:N3"/>
    <mergeCell ref="O1:O3"/>
    <mergeCell ref="Q1:Q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EE225"/>
  <sheetViews>
    <sheetView topLeftCell="DO1" workbookViewId="0">
      <pane ySplit="4" topLeftCell="A105" activePane="bottomLeft" state="frozen"/>
      <selection pane="bottomLeft" activeCell="DS119" sqref="DS119"/>
    </sheetView>
  </sheetViews>
  <sheetFormatPr defaultColWidth="11.42578125" defaultRowHeight="12.75" x14ac:dyDescent="0.2"/>
  <cols>
    <col min="1" max="1" width="6.7109375" style="106" customWidth="1"/>
    <col min="2" max="2" width="21.140625" style="106" customWidth="1"/>
    <col min="3" max="3" width="17.28515625" style="106" customWidth="1"/>
    <col min="4" max="4" width="11.85546875" style="120" bestFit="1" customWidth="1"/>
    <col min="5" max="15" width="11.42578125" style="120"/>
    <col min="16" max="16" width="11.7109375" style="120" bestFit="1" customWidth="1"/>
    <col min="17" max="17" width="17.28515625" style="106" customWidth="1"/>
    <col min="18" max="24" width="13.42578125" style="120" customWidth="1"/>
    <col min="25" max="59" width="12.5703125" style="120" customWidth="1"/>
    <col min="60" max="61" width="11.42578125" style="105"/>
    <col min="62" max="115" width="11.42578125" style="106"/>
    <col min="116" max="119" width="21.7109375" style="106" customWidth="1"/>
    <col min="120" max="120" width="35" style="106" customWidth="1"/>
    <col min="121" max="121" width="46" style="196" customWidth="1"/>
    <col min="122" max="122" width="25.42578125" style="196" customWidth="1"/>
    <col min="123" max="123" width="16.85546875" style="196" customWidth="1"/>
    <col min="124" max="124" width="11.7109375" style="106" customWidth="1"/>
    <col min="125" max="16384" width="11.42578125" style="106"/>
  </cols>
  <sheetData>
    <row r="1" spans="1:135" ht="15.75" customHeight="1" thickBot="1" x14ac:dyDescent="0.3">
      <c r="A1" s="344" t="s">
        <v>925</v>
      </c>
      <c r="B1" s="343" t="s">
        <v>964</v>
      </c>
      <c r="C1" s="340" t="s">
        <v>993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169" t="s">
        <v>961</v>
      </c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BA1" s="106"/>
      <c r="BB1" s="106"/>
      <c r="BC1" s="106"/>
      <c r="BD1" s="106"/>
      <c r="BE1" s="106"/>
      <c r="BF1" s="106"/>
      <c r="BG1" s="106"/>
      <c r="BH1" s="325" t="s">
        <v>961</v>
      </c>
      <c r="BI1" s="326"/>
      <c r="BJ1" s="326"/>
      <c r="BK1" s="326"/>
      <c r="BL1" s="326"/>
      <c r="BM1" s="326"/>
      <c r="BN1" s="326"/>
      <c r="BO1" s="326"/>
      <c r="BP1" s="326"/>
      <c r="BQ1" s="326"/>
      <c r="BR1" s="326"/>
      <c r="BS1" s="326"/>
      <c r="BT1" s="326"/>
      <c r="BU1" s="326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17" t="s">
        <v>1018</v>
      </c>
      <c r="DM1" s="318"/>
      <c r="DN1" s="318"/>
      <c r="DO1" s="318"/>
      <c r="DP1" s="355" t="s">
        <v>1035</v>
      </c>
      <c r="DQ1" s="356"/>
      <c r="DR1" s="356"/>
      <c r="DS1" s="350" t="s">
        <v>1063</v>
      </c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2"/>
    </row>
    <row r="2" spans="1:135" ht="20.25" customHeight="1" thickBot="1" x14ac:dyDescent="0.25">
      <c r="A2" s="344"/>
      <c r="B2" s="343"/>
      <c r="C2" s="335" t="s">
        <v>994</v>
      </c>
      <c r="D2" s="336"/>
      <c r="E2" s="336"/>
      <c r="F2" s="336"/>
      <c r="G2" s="336"/>
      <c r="H2" s="337" t="s">
        <v>1007</v>
      </c>
      <c r="I2" s="338"/>
      <c r="J2" s="338" t="s">
        <v>1006</v>
      </c>
      <c r="K2" s="338"/>
      <c r="L2" s="338" t="s">
        <v>1008</v>
      </c>
      <c r="M2" s="338"/>
      <c r="N2" s="338" t="s">
        <v>1009</v>
      </c>
      <c r="O2" s="338"/>
      <c r="P2" s="158" t="s">
        <v>1010</v>
      </c>
      <c r="Q2" s="336" t="s">
        <v>985</v>
      </c>
      <c r="R2" s="337" t="s">
        <v>960</v>
      </c>
      <c r="S2" s="338"/>
      <c r="T2" s="338"/>
      <c r="U2" s="338"/>
      <c r="V2" s="338"/>
      <c r="W2" s="338"/>
      <c r="X2" s="339"/>
      <c r="Y2" s="338" t="s">
        <v>1012</v>
      </c>
      <c r="Z2" s="338"/>
      <c r="AA2" s="338"/>
      <c r="AB2" s="338"/>
      <c r="AC2" s="338"/>
      <c r="AD2" s="338"/>
      <c r="AE2" s="338"/>
      <c r="AF2" s="337" t="s">
        <v>1013</v>
      </c>
      <c r="AG2" s="338"/>
      <c r="AH2" s="338"/>
      <c r="AI2" s="338"/>
      <c r="AJ2" s="338"/>
      <c r="AK2" s="338"/>
      <c r="AL2" s="339"/>
      <c r="AM2" s="337" t="s">
        <v>1015</v>
      </c>
      <c r="AN2" s="338"/>
      <c r="AO2" s="338"/>
      <c r="AP2" s="338"/>
      <c r="AQ2" s="338"/>
      <c r="AR2" s="338"/>
      <c r="AS2" s="339"/>
      <c r="AT2" s="337" t="s">
        <v>1016</v>
      </c>
      <c r="AU2" s="338"/>
      <c r="AV2" s="338"/>
      <c r="AW2" s="338"/>
      <c r="AX2" s="338"/>
      <c r="AY2" s="338"/>
      <c r="AZ2" s="339"/>
      <c r="BA2" s="337" t="s">
        <v>1017</v>
      </c>
      <c r="BB2" s="338"/>
      <c r="BC2" s="338"/>
      <c r="BD2" s="338"/>
      <c r="BE2" s="338"/>
      <c r="BF2" s="338"/>
      <c r="BG2" s="339"/>
      <c r="BH2" s="328" t="s">
        <v>987</v>
      </c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34"/>
      <c r="BV2" s="328" t="s">
        <v>988</v>
      </c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34"/>
      <c r="CJ2" s="328" t="s">
        <v>989</v>
      </c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34"/>
      <c r="CX2" s="328" t="s">
        <v>990</v>
      </c>
      <c r="CY2" s="329"/>
      <c r="CZ2" s="329"/>
      <c r="DA2" s="329"/>
      <c r="DB2" s="329"/>
      <c r="DC2" s="329"/>
      <c r="DD2" s="329"/>
      <c r="DE2" s="329"/>
      <c r="DF2" s="329"/>
      <c r="DG2" s="329"/>
      <c r="DH2" s="329"/>
      <c r="DI2" s="329"/>
      <c r="DJ2" s="329"/>
      <c r="DK2" s="329"/>
      <c r="DL2" s="319" t="s">
        <v>1019</v>
      </c>
      <c r="DM2" s="321" t="s">
        <v>1021</v>
      </c>
      <c r="DN2" s="323" t="s">
        <v>1023</v>
      </c>
      <c r="DO2" s="321" t="s">
        <v>1024</v>
      </c>
      <c r="DP2" s="190" t="s">
        <v>1032</v>
      </c>
      <c r="DQ2" s="197" t="s">
        <v>1033</v>
      </c>
      <c r="DR2" s="291" t="s">
        <v>1034</v>
      </c>
      <c r="DS2" s="297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292"/>
    </row>
    <row r="3" spans="1:135" ht="15.75" customHeight="1" x14ac:dyDescent="0.25">
      <c r="A3" s="344"/>
      <c r="B3" s="343"/>
      <c r="C3" s="140" t="s">
        <v>996</v>
      </c>
      <c r="D3" s="136" t="s">
        <v>997</v>
      </c>
      <c r="E3" s="157" t="s">
        <v>998</v>
      </c>
      <c r="F3" s="146" t="s">
        <v>999</v>
      </c>
      <c r="G3" s="159" t="s">
        <v>1001</v>
      </c>
      <c r="H3" s="314" t="s">
        <v>16</v>
      </c>
      <c r="I3" s="345"/>
      <c r="J3" s="315" t="s">
        <v>1004</v>
      </c>
      <c r="K3" s="346"/>
      <c r="L3" s="347"/>
      <c r="M3" s="348"/>
      <c r="N3" s="347"/>
      <c r="O3" s="348"/>
      <c r="P3" s="160" t="s">
        <v>1011</v>
      </c>
      <c r="Q3" s="342"/>
      <c r="R3" s="328" t="s">
        <v>1014</v>
      </c>
      <c r="S3" s="332"/>
      <c r="T3" s="332"/>
      <c r="U3" s="332"/>
      <c r="V3" s="332"/>
      <c r="W3" s="332"/>
      <c r="X3" s="349"/>
      <c r="Y3" s="314" t="s">
        <v>447</v>
      </c>
      <c r="Z3" s="315"/>
      <c r="AA3" s="315"/>
      <c r="AB3" s="315"/>
      <c r="AC3" s="315"/>
      <c r="AD3" s="315"/>
      <c r="AE3" s="316"/>
      <c r="AF3" s="314" t="s">
        <v>447</v>
      </c>
      <c r="AG3" s="315"/>
      <c r="AH3" s="315"/>
      <c r="AI3" s="315"/>
      <c r="AJ3" s="315"/>
      <c r="AK3" s="315"/>
      <c r="AL3" s="316"/>
      <c r="AM3" s="314" t="s">
        <v>447</v>
      </c>
      <c r="AN3" s="315"/>
      <c r="AO3" s="315"/>
      <c r="AP3" s="315"/>
      <c r="AQ3" s="315"/>
      <c r="AR3" s="315"/>
      <c r="AS3" s="316"/>
      <c r="AT3" s="314" t="s">
        <v>447</v>
      </c>
      <c r="AU3" s="315"/>
      <c r="AV3" s="315"/>
      <c r="AW3" s="315"/>
      <c r="AX3" s="315"/>
      <c r="AY3" s="315"/>
      <c r="AZ3" s="316"/>
      <c r="BA3" s="314" t="s">
        <v>447</v>
      </c>
      <c r="BB3" s="315"/>
      <c r="BC3" s="315"/>
      <c r="BD3" s="315"/>
      <c r="BE3" s="315"/>
      <c r="BF3" s="315"/>
      <c r="BG3" s="316"/>
      <c r="BH3" s="328">
        <v>20</v>
      </c>
      <c r="BI3" s="329"/>
      <c r="BJ3" s="330">
        <v>50</v>
      </c>
      <c r="BK3" s="331"/>
      <c r="BL3" s="332">
        <v>100</v>
      </c>
      <c r="BM3" s="329"/>
      <c r="BN3" s="330">
        <v>250</v>
      </c>
      <c r="BO3" s="333"/>
      <c r="BP3" s="332">
        <v>500</v>
      </c>
      <c r="BQ3" s="329"/>
      <c r="BR3" s="330">
        <v>1000</v>
      </c>
      <c r="BS3" s="333"/>
      <c r="BT3" s="332">
        <v>1500</v>
      </c>
      <c r="BU3" s="334"/>
      <c r="BV3" s="328">
        <v>20</v>
      </c>
      <c r="BW3" s="329"/>
      <c r="BX3" s="330">
        <v>50</v>
      </c>
      <c r="BY3" s="331"/>
      <c r="BZ3" s="332">
        <v>100</v>
      </c>
      <c r="CA3" s="329"/>
      <c r="CB3" s="330">
        <v>250</v>
      </c>
      <c r="CC3" s="333"/>
      <c r="CD3" s="332">
        <v>500</v>
      </c>
      <c r="CE3" s="329"/>
      <c r="CF3" s="330">
        <v>1000</v>
      </c>
      <c r="CG3" s="333"/>
      <c r="CH3" s="332">
        <v>1500</v>
      </c>
      <c r="CI3" s="334"/>
      <c r="CJ3" s="328">
        <v>20</v>
      </c>
      <c r="CK3" s="329"/>
      <c r="CL3" s="330">
        <v>50</v>
      </c>
      <c r="CM3" s="331"/>
      <c r="CN3" s="332">
        <v>100</v>
      </c>
      <c r="CO3" s="329"/>
      <c r="CP3" s="330">
        <v>250</v>
      </c>
      <c r="CQ3" s="333"/>
      <c r="CR3" s="332">
        <v>500</v>
      </c>
      <c r="CS3" s="329"/>
      <c r="CT3" s="330">
        <v>1000</v>
      </c>
      <c r="CU3" s="333"/>
      <c r="CV3" s="332">
        <v>1500</v>
      </c>
      <c r="CW3" s="334"/>
      <c r="CX3" s="328">
        <v>20</v>
      </c>
      <c r="CY3" s="329"/>
      <c r="CZ3" s="330">
        <v>50</v>
      </c>
      <c r="DA3" s="331"/>
      <c r="DB3" s="332">
        <v>100</v>
      </c>
      <c r="DC3" s="329"/>
      <c r="DD3" s="330">
        <v>250</v>
      </c>
      <c r="DE3" s="333"/>
      <c r="DF3" s="332">
        <v>500</v>
      </c>
      <c r="DG3" s="329"/>
      <c r="DH3" s="330">
        <v>1000</v>
      </c>
      <c r="DI3" s="333"/>
      <c r="DJ3" s="332">
        <v>1500</v>
      </c>
      <c r="DK3" s="329"/>
      <c r="DL3" s="320"/>
      <c r="DM3" s="322"/>
      <c r="DN3" s="324"/>
      <c r="DO3" s="322"/>
      <c r="DP3" s="191"/>
      <c r="DQ3" s="195"/>
      <c r="DR3" s="290"/>
      <c r="DS3" s="289"/>
      <c r="DT3" s="353" t="s">
        <v>1068</v>
      </c>
      <c r="DU3" s="353"/>
      <c r="DV3" s="353"/>
      <c r="DW3" s="353"/>
      <c r="DX3" s="353"/>
      <c r="DY3" s="353"/>
      <c r="DZ3" s="353" t="s">
        <v>1064</v>
      </c>
      <c r="EA3" s="353"/>
      <c r="EB3" s="353"/>
      <c r="EC3" s="353"/>
      <c r="ED3" s="353"/>
      <c r="EE3" s="354"/>
    </row>
    <row r="4" spans="1:135" ht="15.75" customHeight="1" thickBot="1" x14ac:dyDescent="0.25">
      <c r="A4" s="344"/>
      <c r="B4" s="343"/>
      <c r="C4" s="141" t="s">
        <v>995</v>
      </c>
      <c r="D4" s="115" t="s">
        <v>447</v>
      </c>
      <c r="E4" s="115" t="s">
        <v>447</v>
      </c>
      <c r="F4" s="137" t="s">
        <v>1000</v>
      </c>
      <c r="G4" s="116" t="s">
        <v>1002</v>
      </c>
      <c r="H4" s="161" t="s">
        <v>986</v>
      </c>
      <c r="I4" s="115" t="s">
        <v>1003</v>
      </c>
      <c r="J4" s="116" t="s">
        <v>986</v>
      </c>
      <c r="K4" s="116" t="s">
        <v>1005</v>
      </c>
      <c r="L4" s="114" t="s">
        <v>986</v>
      </c>
      <c r="M4" s="115" t="s">
        <v>447</v>
      </c>
      <c r="N4" s="114" t="s">
        <v>986</v>
      </c>
      <c r="O4" s="115" t="s">
        <v>447</v>
      </c>
      <c r="P4" s="142" t="s">
        <v>986</v>
      </c>
      <c r="Q4" s="129" t="s">
        <v>986</v>
      </c>
      <c r="R4" s="172" t="s">
        <v>959</v>
      </c>
      <c r="S4" s="139" t="s">
        <v>963</v>
      </c>
      <c r="T4" s="173" t="s">
        <v>957</v>
      </c>
      <c r="U4" s="139" t="s">
        <v>958</v>
      </c>
      <c r="V4" s="173" t="s">
        <v>984</v>
      </c>
      <c r="W4" s="139" t="s">
        <v>991</v>
      </c>
      <c r="X4" s="174" t="s">
        <v>962</v>
      </c>
      <c r="Y4" s="177" t="s">
        <v>959</v>
      </c>
      <c r="Z4" s="189" t="s">
        <v>963</v>
      </c>
      <c r="AA4" s="178" t="s">
        <v>957</v>
      </c>
      <c r="AB4" s="189" t="s">
        <v>958</v>
      </c>
      <c r="AC4" s="178" t="s">
        <v>984</v>
      </c>
      <c r="AD4" s="189" t="s">
        <v>991</v>
      </c>
      <c r="AE4" s="179" t="s">
        <v>962</v>
      </c>
      <c r="AF4" s="177" t="s">
        <v>959</v>
      </c>
      <c r="AG4" s="178" t="s">
        <v>963</v>
      </c>
      <c r="AH4" s="178" t="s">
        <v>957</v>
      </c>
      <c r="AI4" s="178" t="s">
        <v>958</v>
      </c>
      <c r="AJ4" s="178" t="s">
        <v>984</v>
      </c>
      <c r="AK4" s="178" t="s">
        <v>991</v>
      </c>
      <c r="AL4" s="179" t="s">
        <v>962</v>
      </c>
      <c r="AM4" s="177" t="s">
        <v>959</v>
      </c>
      <c r="AN4" s="178" t="s">
        <v>963</v>
      </c>
      <c r="AO4" s="178" t="s">
        <v>957</v>
      </c>
      <c r="AP4" s="178" t="s">
        <v>958</v>
      </c>
      <c r="AQ4" s="178" t="s">
        <v>984</v>
      </c>
      <c r="AR4" s="178" t="s">
        <v>991</v>
      </c>
      <c r="AS4" s="179" t="s">
        <v>962</v>
      </c>
      <c r="AT4" s="177" t="s">
        <v>959</v>
      </c>
      <c r="AU4" s="178" t="s">
        <v>963</v>
      </c>
      <c r="AV4" s="178" t="s">
        <v>957</v>
      </c>
      <c r="AW4" s="178" t="s">
        <v>958</v>
      </c>
      <c r="AX4" s="178" t="s">
        <v>984</v>
      </c>
      <c r="AY4" s="178" t="s">
        <v>991</v>
      </c>
      <c r="AZ4" s="179" t="s">
        <v>962</v>
      </c>
      <c r="BA4" s="177" t="s">
        <v>959</v>
      </c>
      <c r="BB4" s="178" t="s">
        <v>963</v>
      </c>
      <c r="BC4" s="178" t="s">
        <v>957</v>
      </c>
      <c r="BD4" s="178" t="s">
        <v>958</v>
      </c>
      <c r="BE4" s="178" t="s">
        <v>984</v>
      </c>
      <c r="BF4" s="178" t="s">
        <v>991</v>
      </c>
      <c r="BG4" s="179" t="s">
        <v>962</v>
      </c>
      <c r="BH4" s="130" t="s">
        <v>986</v>
      </c>
      <c r="BI4" s="129" t="s">
        <v>447</v>
      </c>
      <c r="BJ4" s="132" t="s">
        <v>986</v>
      </c>
      <c r="BK4" s="123" t="s">
        <v>447</v>
      </c>
      <c r="BL4" s="129" t="s">
        <v>986</v>
      </c>
      <c r="BM4" s="129" t="s">
        <v>447</v>
      </c>
      <c r="BN4" s="132" t="s">
        <v>986</v>
      </c>
      <c r="BO4" s="123" t="s">
        <v>447</v>
      </c>
      <c r="BP4" s="129" t="s">
        <v>986</v>
      </c>
      <c r="BQ4" s="129" t="s">
        <v>447</v>
      </c>
      <c r="BR4" s="132" t="s">
        <v>986</v>
      </c>
      <c r="BS4" s="123" t="s">
        <v>447</v>
      </c>
      <c r="BT4" s="129" t="s">
        <v>986</v>
      </c>
      <c r="BU4" s="131" t="s">
        <v>447</v>
      </c>
      <c r="BV4" s="130" t="s">
        <v>986</v>
      </c>
      <c r="BW4" s="129" t="s">
        <v>447</v>
      </c>
      <c r="BX4" s="132" t="s">
        <v>986</v>
      </c>
      <c r="BY4" s="123" t="s">
        <v>447</v>
      </c>
      <c r="BZ4" s="129" t="s">
        <v>986</v>
      </c>
      <c r="CA4" s="129" t="s">
        <v>447</v>
      </c>
      <c r="CB4" s="132" t="s">
        <v>986</v>
      </c>
      <c r="CC4" s="123" t="s">
        <v>447</v>
      </c>
      <c r="CD4" s="129" t="s">
        <v>986</v>
      </c>
      <c r="CE4" s="129" t="s">
        <v>447</v>
      </c>
      <c r="CF4" s="132" t="s">
        <v>986</v>
      </c>
      <c r="CG4" s="123" t="s">
        <v>447</v>
      </c>
      <c r="CH4" s="129" t="s">
        <v>986</v>
      </c>
      <c r="CI4" s="131" t="s">
        <v>447</v>
      </c>
      <c r="CJ4" s="130" t="s">
        <v>986</v>
      </c>
      <c r="CK4" s="129" t="s">
        <v>447</v>
      </c>
      <c r="CL4" s="132" t="s">
        <v>986</v>
      </c>
      <c r="CM4" s="123" t="s">
        <v>447</v>
      </c>
      <c r="CN4" s="129" t="s">
        <v>986</v>
      </c>
      <c r="CO4" s="129" t="s">
        <v>447</v>
      </c>
      <c r="CP4" s="132" t="s">
        <v>986</v>
      </c>
      <c r="CQ4" s="123" t="s">
        <v>447</v>
      </c>
      <c r="CR4" s="129" t="s">
        <v>986</v>
      </c>
      <c r="CS4" s="129" t="s">
        <v>447</v>
      </c>
      <c r="CT4" s="132" t="s">
        <v>986</v>
      </c>
      <c r="CU4" s="123" t="s">
        <v>447</v>
      </c>
      <c r="CV4" s="129" t="s">
        <v>986</v>
      </c>
      <c r="CW4" s="131" t="s">
        <v>447</v>
      </c>
      <c r="CX4" s="130" t="s">
        <v>986</v>
      </c>
      <c r="CY4" s="129" t="s">
        <v>447</v>
      </c>
      <c r="CZ4" s="132" t="s">
        <v>986</v>
      </c>
      <c r="DA4" s="123" t="s">
        <v>447</v>
      </c>
      <c r="DB4" s="129" t="s">
        <v>986</v>
      </c>
      <c r="DC4" s="129" t="s">
        <v>447</v>
      </c>
      <c r="DD4" s="132" t="s">
        <v>986</v>
      </c>
      <c r="DE4" s="123" t="s">
        <v>447</v>
      </c>
      <c r="DF4" s="129" t="s">
        <v>986</v>
      </c>
      <c r="DG4" s="129" t="s">
        <v>447</v>
      </c>
      <c r="DH4" s="132" t="s">
        <v>986</v>
      </c>
      <c r="DI4" s="123" t="s">
        <v>447</v>
      </c>
      <c r="DJ4" s="129" t="s">
        <v>986</v>
      </c>
      <c r="DK4" s="129" t="s">
        <v>447</v>
      </c>
      <c r="DL4" s="186" t="s">
        <v>1020</v>
      </c>
      <c r="DM4" s="187" t="s">
        <v>1022</v>
      </c>
      <c r="DN4" s="188" t="s">
        <v>1008</v>
      </c>
      <c r="DO4" s="187" t="s">
        <v>1025</v>
      </c>
      <c r="DP4" s="190"/>
      <c r="DQ4" s="197"/>
      <c r="DR4" s="291"/>
      <c r="DS4" s="291" t="s">
        <v>1065</v>
      </c>
      <c r="DT4" s="301">
        <v>5</v>
      </c>
      <c r="DU4" s="302">
        <v>10</v>
      </c>
      <c r="DV4" s="302">
        <v>20</v>
      </c>
      <c r="DW4" s="302">
        <v>50</v>
      </c>
      <c r="DX4" s="302">
        <v>100</v>
      </c>
      <c r="DY4" s="302" t="s">
        <v>960</v>
      </c>
      <c r="DZ4" s="301">
        <v>5</v>
      </c>
      <c r="EA4" s="302">
        <v>10</v>
      </c>
      <c r="EB4" s="302">
        <v>20</v>
      </c>
      <c r="EC4" s="302">
        <v>50</v>
      </c>
      <c r="ED4" s="302">
        <v>100</v>
      </c>
      <c r="EE4" s="303" t="s">
        <v>960</v>
      </c>
    </row>
    <row r="5" spans="1:135" x14ac:dyDescent="0.2">
      <c r="A5" s="125" t="s">
        <v>378</v>
      </c>
      <c r="B5" s="126" t="s">
        <v>506</v>
      </c>
      <c r="C5" s="147">
        <v>1249514</v>
      </c>
      <c r="D5" s="148">
        <v>21.337015831755387</v>
      </c>
      <c r="E5" s="149">
        <v>78.662984168244606</v>
      </c>
      <c r="F5" s="150">
        <v>1.3207169244124513</v>
      </c>
      <c r="G5" s="151">
        <v>72.646162790697673</v>
      </c>
      <c r="H5" s="162">
        <v>3791.304347826087</v>
      </c>
      <c r="I5" s="163">
        <v>3034.2231842349001</v>
      </c>
      <c r="J5" s="164">
        <v>357.57609356058282</v>
      </c>
      <c r="K5" s="164">
        <v>9.4314795319878488</v>
      </c>
      <c r="L5" s="165">
        <v>590.30115826086944</v>
      </c>
      <c r="M5" s="163">
        <v>15.569869999999998</v>
      </c>
      <c r="N5" s="165">
        <v>720.96938115293608</v>
      </c>
      <c r="O5" s="163">
        <v>19.016394227657717</v>
      </c>
      <c r="P5" s="166">
        <v>762.54098376000002</v>
      </c>
      <c r="Q5" s="108">
        <v>13701.2353515625</v>
      </c>
      <c r="R5" s="167">
        <v>6.99</v>
      </c>
      <c r="S5" s="138">
        <v>0</v>
      </c>
      <c r="T5" s="113">
        <v>0</v>
      </c>
      <c r="U5" s="138">
        <v>0</v>
      </c>
      <c r="V5" s="113">
        <v>28.92</v>
      </c>
      <c r="W5" s="138" t="s">
        <v>992</v>
      </c>
      <c r="X5" s="143">
        <v>35.910000000000004</v>
      </c>
      <c r="Y5" s="167">
        <f>IFERROR(R5/$Q5*100,0)</f>
        <v>5.1017297496483448E-2</v>
      </c>
      <c r="Z5" s="138">
        <f>IFERROR(S5/$Q5*100,0)</f>
        <v>0</v>
      </c>
      <c r="AA5" s="113">
        <f t="shared" ref="AA5:AE5" si="0">IFERROR(T5/$Q5*100,0)</f>
        <v>0</v>
      </c>
      <c r="AB5" s="138">
        <f t="shared" si="0"/>
        <v>0</v>
      </c>
      <c r="AC5" s="113">
        <f t="shared" si="0"/>
        <v>0.21107585745326196</v>
      </c>
      <c r="AD5" s="138">
        <f t="shared" si="0"/>
        <v>0</v>
      </c>
      <c r="AE5" s="143">
        <f t="shared" si="0"/>
        <v>0.26209315494974544</v>
      </c>
      <c r="AF5" s="175">
        <v>1.9548286716812375</v>
      </c>
      <c r="AG5" s="118">
        <v>0</v>
      </c>
      <c r="AH5" s="118">
        <v>0</v>
      </c>
      <c r="AI5" s="118">
        <v>0</v>
      </c>
      <c r="AJ5" s="118">
        <v>8.0877890107326742</v>
      </c>
      <c r="AK5" s="118" t="s">
        <v>1026</v>
      </c>
      <c r="AL5" s="143">
        <v>10.042617682413912</v>
      </c>
      <c r="AM5" s="175">
        <v>1.1841413322978671</v>
      </c>
      <c r="AN5" s="118">
        <v>0</v>
      </c>
      <c r="AO5" s="118">
        <v>0</v>
      </c>
      <c r="AP5" s="118">
        <v>0</v>
      </c>
      <c r="AQ5" s="118">
        <v>4.8991941816958962</v>
      </c>
      <c r="AR5" s="118" t="s">
        <v>1026</v>
      </c>
      <c r="AS5" s="143">
        <v>6.0833355139937639</v>
      </c>
      <c r="AT5" s="175">
        <v>0.96952799698954795</v>
      </c>
      <c r="AU5" s="118">
        <v>0</v>
      </c>
      <c r="AV5" s="118">
        <v>0</v>
      </c>
      <c r="AW5" s="118">
        <v>0</v>
      </c>
      <c r="AX5" s="118">
        <v>4.0112660476305759</v>
      </c>
      <c r="AY5" s="118" t="s">
        <v>1026</v>
      </c>
      <c r="AZ5" s="143">
        <v>4.980794044620124</v>
      </c>
      <c r="BA5" s="175">
        <v>0.91667204109254963</v>
      </c>
      <c r="BB5" s="118">
        <v>0</v>
      </c>
      <c r="BC5" s="118">
        <v>0</v>
      </c>
      <c r="BD5" s="118">
        <v>0</v>
      </c>
      <c r="BE5" s="118">
        <v>3.7925830369666005</v>
      </c>
      <c r="BF5" s="118" t="s">
        <v>1026</v>
      </c>
      <c r="BG5" s="143">
        <v>4.7092550780591509</v>
      </c>
      <c r="BH5" s="107">
        <v>14.71</v>
      </c>
      <c r="BI5" s="108">
        <v>0.11</v>
      </c>
      <c r="BJ5" s="133">
        <v>31.02</v>
      </c>
      <c r="BK5" s="124">
        <v>0.23</v>
      </c>
      <c r="BL5" s="108">
        <v>62.15</v>
      </c>
      <c r="BM5" s="108">
        <v>0.45</v>
      </c>
      <c r="BN5" s="133">
        <v>152.53</v>
      </c>
      <c r="BO5" s="124">
        <v>1.1100000000000001</v>
      </c>
      <c r="BP5" s="108">
        <v>290.68</v>
      </c>
      <c r="BQ5" s="108">
        <v>2.12</v>
      </c>
      <c r="BR5" s="133">
        <v>529.84</v>
      </c>
      <c r="BS5" s="124">
        <v>3.87</v>
      </c>
      <c r="BT5" s="108">
        <v>724.61</v>
      </c>
      <c r="BU5" s="109">
        <v>5.29</v>
      </c>
      <c r="BV5" s="107">
        <v>0</v>
      </c>
      <c r="BW5" s="108">
        <v>0</v>
      </c>
      <c r="BX5" s="133">
        <v>0</v>
      </c>
      <c r="BY5" s="124">
        <v>0</v>
      </c>
      <c r="BZ5" s="108">
        <v>0</v>
      </c>
      <c r="CA5" s="108">
        <v>0</v>
      </c>
      <c r="CB5" s="133">
        <v>0</v>
      </c>
      <c r="CC5" s="124">
        <v>0</v>
      </c>
      <c r="CD5" s="108">
        <v>0</v>
      </c>
      <c r="CE5" s="108">
        <v>0</v>
      </c>
      <c r="CF5" s="133">
        <v>0</v>
      </c>
      <c r="CG5" s="124">
        <v>0</v>
      </c>
      <c r="CH5" s="108">
        <v>0</v>
      </c>
      <c r="CI5" s="109">
        <v>0</v>
      </c>
      <c r="CJ5" s="107">
        <v>0</v>
      </c>
      <c r="CK5" s="108">
        <v>0</v>
      </c>
      <c r="CL5" s="133">
        <v>0</v>
      </c>
      <c r="CM5" s="124">
        <v>0</v>
      </c>
      <c r="CN5" s="108">
        <v>0</v>
      </c>
      <c r="CO5" s="108">
        <v>0</v>
      </c>
      <c r="CP5" s="133">
        <v>0</v>
      </c>
      <c r="CQ5" s="124">
        <v>0</v>
      </c>
      <c r="CR5" s="108">
        <v>0</v>
      </c>
      <c r="CS5" s="108">
        <v>0</v>
      </c>
      <c r="CT5" s="133">
        <v>0</v>
      </c>
      <c r="CU5" s="124">
        <v>0</v>
      </c>
      <c r="CV5" s="108">
        <v>0</v>
      </c>
      <c r="CW5" s="109">
        <v>0</v>
      </c>
      <c r="CX5" s="107">
        <v>0</v>
      </c>
      <c r="CY5" s="108">
        <v>0</v>
      </c>
      <c r="CZ5" s="133">
        <v>0</v>
      </c>
      <c r="DA5" s="124">
        <v>0</v>
      </c>
      <c r="DB5" s="108">
        <v>0</v>
      </c>
      <c r="DC5" s="108">
        <v>0</v>
      </c>
      <c r="DD5" s="133">
        <v>0</v>
      </c>
      <c r="DE5" s="124">
        <v>0</v>
      </c>
      <c r="DF5" s="108">
        <v>0</v>
      </c>
      <c r="DG5" s="108">
        <v>0</v>
      </c>
      <c r="DH5" s="133">
        <v>0</v>
      </c>
      <c r="DI5" s="124">
        <v>0</v>
      </c>
      <c r="DJ5" s="108">
        <v>0</v>
      </c>
      <c r="DK5" s="108">
        <v>0</v>
      </c>
      <c r="DL5" s="180">
        <v>62.870553876378594</v>
      </c>
      <c r="DM5" s="181">
        <v>62.340221160001434</v>
      </c>
      <c r="DN5" s="184">
        <v>57.825498031195558</v>
      </c>
      <c r="DO5" s="181">
        <v>61.012091022525198</v>
      </c>
      <c r="DP5" s="192" t="s">
        <v>1026</v>
      </c>
      <c r="DQ5" s="192" t="s">
        <v>1026</v>
      </c>
      <c r="DR5" s="287" t="s">
        <v>1026</v>
      </c>
      <c r="DS5" s="288"/>
      <c r="DT5" s="298"/>
      <c r="DU5" s="170"/>
      <c r="DV5" s="170"/>
      <c r="DW5" s="170"/>
      <c r="DX5" s="170"/>
      <c r="DY5" s="170"/>
      <c r="DZ5" s="298"/>
      <c r="EA5" s="170"/>
      <c r="EB5" s="170"/>
      <c r="EC5" s="170"/>
      <c r="ED5" s="170"/>
      <c r="EE5" s="292"/>
    </row>
    <row r="6" spans="1:135" x14ac:dyDescent="0.2">
      <c r="A6" s="125" t="s">
        <v>440</v>
      </c>
      <c r="B6" s="126" t="s">
        <v>936</v>
      </c>
      <c r="C6" s="147" t="s">
        <v>1027</v>
      </c>
      <c r="D6" s="148" t="s">
        <v>1028</v>
      </c>
      <c r="E6" s="149" t="s">
        <v>1028</v>
      </c>
      <c r="F6" s="150" t="s">
        <v>1026</v>
      </c>
      <c r="G6" s="151" t="s">
        <v>1026</v>
      </c>
      <c r="H6" s="167" t="s">
        <v>1026</v>
      </c>
      <c r="I6" s="118" t="s">
        <v>1026</v>
      </c>
      <c r="J6" s="113" t="s">
        <v>1026</v>
      </c>
      <c r="K6" s="113" t="s">
        <v>1026</v>
      </c>
      <c r="L6" s="117" t="s">
        <v>1026</v>
      </c>
      <c r="M6" s="118">
        <v>0</v>
      </c>
      <c r="N6" s="117">
        <v>0</v>
      </c>
      <c r="O6" s="118">
        <v>0</v>
      </c>
      <c r="P6" s="143" t="s">
        <v>1026</v>
      </c>
      <c r="Q6" s="108">
        <v>6949.0390625</v>
      </c>
      <c r="R6" s="167">
        <v>1.79</v>
      </c>
      <c r="S6" s="138">
        <v>36.31</v>
      </c>
      <c r="T6" s="113">
        <v>6.12</v>
      </c>
      <c r="U6" s="138">
        <v>0</v>
      </c>
      <c r="V6" s="113">
        <v>0</v>
      </c>
      <c r="W6" s="138" t="s">
        <v>992</v>
      </c>
      <c r="X6" s="143">
        <v>44.22</v>
      </c>
      <c r="Y6" s="167">
        <f t="shared" ref="Y6:Y69" si="1">IFERROR(R6/$Q6*100,0)</f>
        <v>2.575895722992275E-2</v>
      </c>
      <c r="Z6" s="138">
        <f t="shared" ref="Z6:Z69" si="2">IFERROR(S6/$Q6*100,0)</f>
        <v>0.52251828883714813</v>
      </c>
      <c r="AA6" s="113">
        <f t="shared" ref="AA6:AA69" si="3">IFERROR(T6/$Q6*100,0)</f>
        <v>8.8069730864316909E-2</v>
      </c>
      <c r="AB6" s="138">
        <f t="shared" ref="AB6:AB69" si="4">IFERROR(U6/$Q6*100,0)</f>
        <v>0</v>
      </c>
      <c r="AC6" s="113">
        <f t="shared" ref="AC6:AC69" si="5">IFERROR(V6/$Q6*100,0)</f>
        <v>0</v>
      </c>
      <c r="AD6" s="138">
        <f t="shared" ref="AD6:AD69" si="6">IFERROR(W6/$Q6*100,0)</f>
        <v>0</v>
      </c>
      <c r="AE6" s="143">
        <f t="shared" ref="AE6:AE69" si="7">IFERROR(X6/$Q6*100,0)</f>
        <v>0.63634697693138775</v>
      </c>
      <c r="AF6" s="175" t="s">
        <v>1026</v>
      </c>
      <c r="AG6" s="118" t="s">
        <v>1026</v>
      </c>
      <c r="AH6" s="118" t="s">
        <v>1026</v>
      </c>
      <c r="AI6" s="118" t="s">
        <v>1026</v>
      </c>
      <c r="AJ6" s="118" t="s">
        <v>1026</v>
      </c>
      <c r="AK6" s="118" t="s">
        <v>1026</v>
      </c>
      <c r="AL6" s="143" t="s">
        <v>1026</v>
      </c>
      <c r="AM6" s="175" t="s">
        <v>1026</v>
      </c>
      <c r="AN6" s="118" t="s">
        <v>1026</v>
      </c>
      <c r="AO6" s="118" t="s">
        <v>1026</v>
      </c>
      <c r="AP6" s="118" t="s">
        <v>1026</v>
      </c>
      <c r="AQ6" s="118" t="s">
        <v>1026</v>
      </c>
      <c r="AR6" s="118" t="s">
        <v>1026</v>
      </c>
      <c r="AS6" s="143" t="s">
        <v>1026</v>
      </c>
      <c r="AT6" s="175" t="s">
        <v>1026</v>
      </c>
      <c r="AU6" s="118" t="s">
        <v>1026</v>
      </c>
      <c r="AV6" s="118" t="s">
        <v>1026</v>
      </c>
      <c r="AW6" s="118" t="s">
        <v>1026</v>
      </c>
      <c r="AX6" s="118" t="s">
        <v>1026</v>
      </c>
      <c r="AY6" s="118" t="s">
        <v>1026</v>
      </c>
      <c r="AZ6" s="143" t="s">
        <v>1026</v>
      </c>
      <c r="BA6" s="175" t="s">
        <v>1026</v>
      </c>
      <c r="BB6" s="118" t="s">
        <v>1026</v>
      </c>
      <c r="BC6" s="118" t="s">
        <v>1026</v>
      </c>
      <c r="BD6" s="118" t="s">
        <v>1026</v>
      </c>
      <c r="BE6" s="118" t="s">
        <v>1026</v>
      </c>
      <c r="BF6" s="118" t="s">
        <v>1026</v>
      </c>
      <c r="BG6" s="143" t="s">
        <v>1026</v>
      </c>
      <c r="BH6" s="107">
        <v>1.77</v>
      </c>
      <c r="BI6" s="108">
        <v>0.03</v>
      </c>
      <c r="BJ6" s="133">
        <v>4.04</v>
      </c>
      <c r="BK6" s="124">
        <v>0.06</v>
      </c>
      <c r="BL6" s="108">
        <v>8.01</v>
      </c>
      <c r="BM6" s="108">
        <v>0.12</v>
      </c>
      <c r="BN6" s="133">
        <v>29.76</v>
      </c>
      <c r="BO6" s="124">
        <v>0.43</v>
      </c>
      <c r="BP6" s="108">
        <v>96.32</v>
      </c>
      <c r="BQ6" s="108">
        <v>1.39</v>
      </c>
      <c r="BR6" s="133">
        <v>299.93</v>
      </c>
      <c r="BS6" s="124">
        <v>4.32</v>
      </c>
      <c r="BT6" s="108">
        <v>514.16999999999996</v>
      </c>
      <c r="BU6" s="109">
        <v>7.4</v>
      </c>
      <c r="BV6" s="107">
        <v>278.77</v>
      </c>
      <c r="BW6" s="108">
        <v>4.01</v>
      </c>
      <c r="BX6" s="133">
        <v>596.92999999999995</v>
      </c>
      <c r="BY6" s="124">
        <v>8.59</v>
      </c>
      <c r="BZ6" s="108">
        <v>799.9</v>
      </c>
      <c r="CA6" s="108">
        <v>11.51</v>
      </c>
      <c r="CB6" s="133">
        <v>1007.52</v>
      </c>
      <c r="CC6" s="124">
        <v>14.5</v>
      </c>
      <c r="CD6" s="108">
        <v>1099.8800000000001</v>
      </c>
      <c r="CE6" s="108">
        <v>15.83</v>
      </c>
      <c r="CF6" s="133">
        <v>1284.6099999999999</v>
      </c>
      <c r="CG6" s="124">
        <v>18.489999999999998</v>
      </c>
      <c r="CH6" s="108">
        <v>1309.95</v>
      </c>
      <c r="CI6" s="109">
        <v>18.850000000000001</v>
      </c>
      <c r="CJ6" s="107">
        <v>29.92</v>
      </c>
      <c r="CK6" s="108">
        <v>0.43</v>
      </c>
      <c r="CL6" s="133">
        <v>62.8</v>
      </c>
      <c r="CM6" s="124">
        <v>0.9</v>
      </c>
      <c r="CN6" s="108">
        <v>196.12</v>
      </c>
      <c r="CO6" s="108">
        <v>2.82</v>
      </c>
      <c r="CP6" s="133">
        <v>244.77</v>
      </c>
      <c r="CQ6" s="124">
        <v>3.52</v>
      </c>
      <c r="CR6" s="108">
        <v>267.48</v>
      </c>
      <c r="CS6" s="108">
        <v>3.85</v>
      </c>
      <c r="CT6" s="133">
        <v>312.04000000000002</v>
      </c>
      <c r="CU6" s="124">
        <v>4.49</v>
      </c>
      <c r="CV6" s="108">
        <v>313.82</v>
      </c>
      <c r="CW6" s="109">
        <v>4.5199999999999996</v>
      </c>
      <c r="CX6" s="107">
        <v>0</v>
      </c>
      <c r="CY6" s="108">
        <v>0</v>
      </c>
      <c r="CZ6" s="133">
        <v>0</v>
      </c>
      <c r="DA6" s="124">
        <v>0</v>
      </c>
      <c r="DB6" s="108">
        <v>0</v>
      </c>
      <c r="DC6" s="108">
        <v>0</v>
      </c>
      <c r="DD6" s="133">
        <v>0</v>
      </c>
      <c r="DE6" s="124">
        <v>0</v>
      </c>
      <c r="DF6" s="108">
        <v>0</v>
      </c>
      <c r="DG6" s="108">
        <v>0</v>
      </c>
      <c r="DH6" s="133">
        <v>0</v>
      </c>
      <c r="DI6" s="124">
        <v>0</v>
      </c>
      <c r="DJ6" s="108">
        <v>0</v>
      </c>
      <c r="DK6" s="108">
        <v>0</v>
      </c>
      <c r="DL6" s="180">
        <v>39.803479915647571</v>
      </c>
      <c r="DM6" s="181">
        <v>9.3876641377023244E-4</v>
      </c>
      <c r="DN6" s="184">
        <v>5.972489807771807E-4</v>
      </c>
      <c r="DO6" s="181">
        <v>13.268338643680705</v>
      </c>
      <c r="DP6" s="193" t="s">
        <v>1026</v>
      </c>
      <c r="DQ6" s="193" t="s">
        <v>1026</v>
      </c>
      <c r="DR6" s="288" t="s">
        <v>1026</v>
      </c>
      <c r="DS6" s="288"/>
      <c r="DT6" s="298"/>
      <c r="DU6" s="170"/>
      <c r="DV6" s="170"/>
      <c r="DW6" s="170"/>
      <c r="DX6" s="170"/>
      <c r="DY6" s="170"/>
      <c r="DZ6" s="298"/>
      <c r="EA6" s="170"/>
      <c r="EB6" s="170"/>
      <c r="EC6" s="170"/>
      <c r="ED6" s="170"/>
      <c r="EE6" s="292"/>
    </row>
    <row r="7" spans="1:135" x14ac:dyDescent="0.2">
      <c r="A7" s="125" t="s">
        <v>402</v>
      </c>
      <c r="B7" s="126" t="s">
        <v>457</v>
      </c>
      <c r="C7" s="147">
        <v>10323474</v>
      </c>
      <c r="D7" s="148">
        <v>43.085999925993903</v>
      </c>
      <c r="E7" s="149">
        <v>56.914000074006097</v>
      </c>
      <c r="F7" s="150">
        <v>3.655018262912034</v>
      </c>
      <c r="G7" s="151">
        <v>91.552625044341966</v>
      </c>
      <c r="H7" s="167">
        <v>8307.0196745202811</v>
      </c>
      <c r="I7" s="118">
        <v>804.69249859886145</v>
      </c>
      <c r="J7" s="113">
        <v>1465.6780625815936</v>
      </c>
      <c r="K7" s="113">
        <v>17.643849659790707</v>
      </c>
      <c r="L7" s="117">
        <v>793.16420694680562</v>
      </c>
      <c r="M7" s="118">
        <v>9.5481199999999973</v>
      </c>
      <c r="N7" s="117">
        <v>991.38924374868225</v>
      </c>
      <c r="O7" s="118">
        <v>11.93435531144247</v>
      </c>
      <c r="P7" s="143">
        <v>694.89725421836192</v>
      </c>
      <c r="Q7" s="108">
        <v>21971.9140625</v>
      </c>
      <c r="R7" s="167">
        <v>0.23</v>
      </c>
      <c r="S7" s="138">
        <v>0</v>
      </c>
      <c r="T7" s="113">
        <v>0</v>
      </c>
      <c r="U7" s="138">
        <v>0</v>
      </c>
      <c r="V7" s="113">
        <v>19.22</v>
      </c>
      <c r="W7" s="138" t="s">
        <v>992</v>
      </c>
      <c r="X7" s="143">
        <v>19.45</v>
      </c>
      <c r="Y7" s="167">
        <f t="shared" si="1"/>
        <v>1.0467909138264227E-3</v>
      </c>
      <c r="Z7" s="138">
        <f t="shared" si="2"/>
        <v>0</v>
      </c>
      <c r="AA7" s="113">
        <f t="shared" si="3"/>
        <v>0</v>
      </c>
      <c r="AB7" s="138">
        <f t="shared" si="4"/>
        <v>0</v>
      </c>
      <c r="AC7" s="113">
        <f t="shared" si="5"/>
        <v>8.7475310277147139E-2</v>
      </c>
      <c r="AD7" s="138">
        <f t="shared" si="6"/>
        <v>0</v>
      </c>
      <c r="AE7" s="143">
        <f t="shared" si="7"/>
        <v>8.8522101190973562E-2</v>
      </c>
      <c r="AF7" s="175">
        <v>1.5692395613460034E-2</v>
      </c>
      <c r="AG7" s="118">
        <v>0</v>
      </c>
      <c r="AH7" s="118">
        <v>0</v>
      </c>
      <c r="AI7" s="118">
        <v>0</v>
      </c>
      <c r="AJ7" s="118">
        <v>1.3113384508291384</v>
      </c>
      <c r="AK7" s="118" t="s">
        <v>1026</v>
      </c>
      <c r="AL7" s="143">
        <v>1.3270308464425984</v>
      </c>
      <c r="AM7" s="175">
        <v>2.8997778516173665E-2</v>
      </c>
      <c r="AN7" s="118">
        <v>0</v>
      </c>
      <c r="AO7" s="118">
        <v>0</v>
      </c>
      <c r="AP7" s="118">
        <v>0</v>
      </c>
      <c r="AQ7" s="118">
        <v>2.4232056655689465</v>
      </c>
      <c r="AR7" s="118" t="s">
        <v>1026</v>
      </c>
      <c r="AS7" s="143">
        <v>2.4522034440851206</v>
      </c>
      <c r="AT7" s="175">
        <v>2.3199767543403482E-2</v>
      </c>
      <c r="AU7" s="118">
        <v>0</v>
      </c>
      <c r="AV7" s="118">
        <v>0</v>
      </c>
      <c r="AW7" s="118">
        <v>0</v>
      </c>
      <c r="AX7" s="118">
        <v>1.9386936181922383</v>
      </c>
      <c r="AY7" s="118" t="s">
        <v>1026</v>
      </c>
      <c r="AZ7" s="143">
        <v>1.961893385735642</v>
      </c>
      <c r="BA7" s="175">
        <v>3.3098418306273185E-2</v>
      </c>
      <c r="BB7" s="118">
        <v>0</v>
      </c>
      <c r="BC7" s="118">
        <v>0</v>
      </c>
      <c r="BD7" s="118">
        <v>0</v>
      </c>
      <c r="BE7" s="118">
        <v>2.7658765210720455</v>
      </c>
      <c r="BF7" s="118" t="s">
        <v>1026</v>
      </c>
      <c r="BG7" s="143">
        <v>2.798974939378319</v>
      </c>
      <c r="BH7" s="107">
        <v>0</v>
      </c>
      <c r="BI7" s="108">
        <v>0</v>
      </c>
      <c r="BJ7" s="133">
        <v>0.22</v>
      </c>
      <c r="BK7" s="124">
        <v>0</v>
      </c>
      <c r="BL7" s="108">
        <v>3.44</v>
      </c>
      <c r="BM7" s="108">
        <v>0.02</v>
      </c>
      <c r="BN7" s="133">
        <v>11.38</v>
      </c>
      <c r="BO7" s="124">
        <v>0.05</v>
      </c>
      <c r="BP7" s="108">
        <v>20.36</v>
      </c>
      <c r="BQ7" s="108">
        <v>0.09</v>
      </c>
      <c r="BR7" s="133">
        <v>34.96</v>
      </c>
      <c r="BS7" s="124">
        <v>0.16</v>
      </c>
      <c r="BT7" s="108">
        <v>48.06</v>
      </c>
      <c r="BU7" s="109">
        <v>0.22</v>
      </c>
      <c r="BV7" s="107">
        <v>0</v>
      </c>
      <c r="BW7" s="108">
        <v>0</v>
      </c>
      <c r="BX7" s="133">
        <v>0</v>
      </c>
      <c r="BY7" s="124">
        <v>0</v>
      </c>
      <c r="BZ7" s="108">
        <v>0</v>
      </c>
      <c r="CA7" s="108">
        <v>0</v>
      </c>
      <c r="CB7" s="133">
        <v>0</v>
      </c>
      <c r="CC7" s="124">
        <v>0</v>
      </c>
      <c r="CD7" s="108">
        <v>0</v>
      </c>
      <c r="CE7" s="108">
        <v>0</v>
      </c>
      <c r="CF7" s="133">
        <v>0</v>
      </c>
      <c r="CG7" s="124">
        <v>0</v>
      </c>
      <c r="CH7" s="108">
        <v>0</v>
      </c>
      <c r="CI7" s="109">
        <v>0</v>
      </c>
      <c r="CJ7" s="107">
        <v>0</v>
      </c>
      <c r="CK7" s="108">
        <v>0</v>
      </c>
      <c r="CL7" s="133">
        <v>0</v>
      </c>
      <c r="CM7" s="124">
        <v>0</v>
      </c>
      <c r="CN7" s="108">
        <v>0</v>
      </c>
      <c r="CO7" s="108">
        <v>0</v>
      </c>
      <c r="CP7" s="133">
        <v>0</v>
      </c>
      <c r="CQ7" s="124">
        <v>0</v>
      </c>
      <c r="CR7" s="108">
        <v>0</v>
      </c>
      <c r="CS7" s="108">
        <v>0</v>
      </c>
      <c r="CT7" s="133">
        <v>0</v>
      </c>
      <c r="CU7" s="124">
        <v>0</v>
      </c>
      <c r="CV7" s="108">
        <v>0</v>
      </c>
      <c r="CW7" s="109">
        <v>0</v>
      </c>
      <c r="CX7" s="107">
        <v>0</v>
      </c>
      <c r="CY7" s="108">
        <v>0</v>
      </c>
      <c r="CZ7" s="133">
        <v>0</v>
      </c>
      <c r="DA7" s="124">
        <v>0</v>
      </c>
      <c r="DB7" s="108">
        <v>0</v>
      </c>
      <c r="DC7" s="108">
        <v>0</v>
      </c>
      <c r="DD7" s="133">
        <v>0</v>
      </c>
      <c r="DE7" s="124">
        <v>0</v>
      </c>
      <c r="DF7" s="108">
        <v>0</v>
      </c>
      <c r="DG7" s="108">
        <v>0</v>
      </c>
      <c r="DH7" s="133">
        <v>0</v>
      </c>
      <c r="DI7" s="124">
        <v>0</v>
      </c>
      <c r="DJ7" s="108">
        <v>0</v>
      </c>
      <c r="DK7" s="108">
        <v>0</v>
      </c>
      <c r="DL7" s="180">
        <v>50.270899647560995</v>
      </c>
      <c r="DM7" s="181">
        <v>50.700120852673138</v>
      </c>
      <c r="DN7" s="184">
        <v>51.79583069146797</v>
      </c>
      <c r="DO7" s="181">
        <v>50.922283730567365</v>
      </c>
      <c r="DP7" s="193" t="s">
        <v>1026</v>
      </c>
      <c r="DQ7" s="193" t="s">
        <v>1026</v>
      </c>
      <c r="DR7" s="288" t="s">
        <v>1026</v>
      </c>
      <c r="DS7" s="288"/>
      <c r="DT7" s="298"/>
      <c r="DU7" s="170"/>
      <c r="DV7" s="170"/>
      <c r="DW7" s="170"/>
      <c r="DX7" s="170"/>
      <c r="DY7" s="170"/>
      <c r="DZ7" s="298"/>
      <c r="EA7" s="170"/>
      <c r="EB7" s="170"/>
      <c r="EC7" s="170"/>
      <c r="ED7" s="170"/>
      <c r="EE7" s="292"/>
    </row>
    <row r="8" spans="1:135" x14ac:dyDescent="0.2">
      <c r="A8" s="125" t="s">
        <v>366</v>
      </c>
      <c r="B8" s="126" t="s">
        <v>459</v>
      </c>
      <c r="C8" s="147">
        <v>2021144</v>
      </c>
      <c r="D8" s="148">
        <v>56.938001448684503</v>
      </c>
      <c r="E8" s="149">
        <v>43.061998551315497</v>
      </c>
      <c r="F8" s="150">
        <v>1.276976297696631</v>
      </c>
      <c r="G8" s="151">
        <v>3.5663261164928626</v>
      </c>
      <c r="H8" s="167">
        <v>14788.476190476191</v>
      </c>
      <c r="I8" s="118">
        <v>7315.0192886989225</v>
      </c>
      <c r="J8" s="113">
        <v>5015.5238095238101</v>
      </c>
      <c r="K8" s="113">
        <v>33.915081884865309</v>
      </c>
      <c r="L8" s="117">
        <v>2460.8586343047618</v>
      </c>
      <c r="M8" s="118">
        <v>16.64038</v>
      </c>
      <c r="N8" s="117">
        <v>5160.5912560080578</v>
      </c>
      <c r="O8" s="118">
        <v>34.896031136267368</v>
      </c>
      <c r="P8" s="143">
        <v>7726.0525572400002</v>
      </c>
      <c r="Q8" s="108">
        <v>90628.6171875</v>
      </c>
      <c r="R8" s="167">
        <v>31.51</v>
      </c>
      <c r="S8" s="138">
        <v>0</v>
      </c>
      <c r="T8" s="113">
        <v>0</v>
      </c>
      <c r="U8" s="138">
        <v>0</v>
      </c>
      <c r="V8" s="113">
        <v>38.659999999999997</v>
      </c>
      <c r="W8" s="138" t="s">
        <v>992</v>
      </c>
      <c r="X8" s="143">
        <v>70.17</v>
      </c>
      <c r="Y8" s="167">
        <f t="shared" si="1"/>
        <v>3.476826743898067E-2</v>
      </c>
      <c r="Z8" s="138">
        <f t="shared" si="2"/>
        <v>0</v>
      </c>
      <c r="AA8" s="113">
        <f t="shared" si="3"/>
        <v>0</v>
      </c>
      <c r="AB8" s="138">
        <f t="shared" si="4"/>
        <v>0</v>
      </c>
      <c r="AC8" s="113">
        <f t="shared" si="5"/>
        <v>4.2657607717898845E-2</v>
      </c>
      <c r="AD8" s="138">
        <f t="shared" si="6"/>
        <v>0</v>
      </c>
      <c r="AE8" s="143">
        <f t="shared" si="7"/>
        <v>7.7425875156879514E-2</v>
      </c>
      <c r="AF8" s="175">
        <v>0.62824943508725284</v>
      </c>
      <c r="AG8" s="118">
        <v>0</v>
      </c>
      <c r="AH8" s="118">
        <v>0</v>
      </c>
      <c r="AI8" s="118">
        <v>0</v>
      </c>
      <c r="AJ8" s="118">
        <v>0.77080682832349068</v>
      </c>
      <c r="AK8" s="118" t="s">
        <v>1026</v>
      </c>
      <c r="AL8" s="143">
        <v>1.3990562634107437</v>
      </c>
      <c r="AM8" s="175">
        <v>1.2804473837198764</v>
      </c>
      <c r="AN8" s="118">
        <v>0</v>
      </c>
      <c r="AO8" s="118">
        <v>0</v>
      </c>
      <c r="AP8" s="118">
        <v>0</v>
      </c>
      <c r="AQ8" s="118">
        <v>1.5709963774868427</v>
      </c>
      <c r="AR8" s="118" t="s">
        <v>1026</v>
      </c>
      <c r="AS8" s="143">
        <v>2.8514437612067192</v>
      </c>
      <c r="AT8" s="175">
        <v>0.61058895070047381</v>
      </c>
      <c r="AU8" s="118">
        <v>0</v>
      </c>
      <c r="AV8" s="118">
        <v>0</v>
      </c>
      <c r="AW8" s="118">
        <v>0</v>
      </c>
      <c r="AX8" s="118">
        <v>0.74913896648937839</v>
      </c>
      <c r="AY8" s="118" t="s">
        <v>1026</v>
      </c>
      <c r="AZ8" s="143">
        <v>1.3597279171898524</v>
      </c>
      <c r="BA8" s="175">
        <v>0.4078408704387122</v>
      </c>
      <c r="BB8" s="118">
        <v>0</v>
      </c>
      <c r="BC8" s="118">
        <v>0</v>
      </c>
      <c r="BD8" s="118">
        <v>0</v>
      </c>
      <c r="BE8" s="118">
        <v>0.50038489530817554</v>
      </c>
      <c r="BF8" s="118" t="s">
        <v>1026</v>
      </c>
      <c r="BG8" s="143">
        <v>0.90822576574688774</v>
      </c>
      <c r="BH8" s="107">
        <v>72.72</v>
      </c>
      <c r="BI8" s="108">
        <v>0.08</v>
      </c>
      <c r="BJ8" s="133">
        <v>159.74</v>
      </c>
      <c r="BK8" s="124">
        <v>0.18</v>
      </c>
      <c r="BL8" s="108">
        <v>299.5</v>
      </c>
      <c r="BM8" s="108">
        <v>0.33</v>
      </c>
      <c r="BN8" s="133">
        <v>646.23</v>
      </c>
      <c r="BO8" s="124">
        <v>0.71</v>
      </c>
      <c r="BP8" s="108">
        <v>1093.92</v>
      </c>
      <c r="BQ8" s="108">
        <v>1.21</v>
      </c>
      <c r="BR8" s="133">
        <v>1722.37</v>
      </c>
      <c r="BS8" s="124">
        <v>1.9</v>
      </c>
      <c r="BT8" s="108">
        <v>2171.5500000000002</v>
      </c>
      <c r="BU8" s="109">
        <v>2.4</v>
      </c>
      <c r="BV8" s="107">
        <v>0</v>
      </c>
      <c r="BW8" s="108">
        <v>0</v>
      </c>
      <c r="BX8" s="133">
        <v>0</v>
      </c>
      <c r="BY8" s="124">
        <v>0</v>
      </c>
      <c r="BZ8" s="108">
        <v>0</v>
      </c>
      <c r="CA8" s="108">
        <v>0</v>
      </c>
      <c r="CB8" s="133">
        <v>0</v>
      </c>
      <c r="CC8" s="124">
        <v>0</v>
      </c>
      <c r="CD8" s="108">
        <v>0</v>
      </c>
      <c r="CE8" s="108">
        <v>0</v>
      </c>
      <c r="CF8" s="133">
        <v>0</v>
      </c>
      <c r="CG8" s="124">
        <v>0</v>
      </c>
      <c r="CH8" s="108">
        <v>0</v>
      </c>
      <c r="CI8" s="109">
        <v>0</v>
      </c>
      <c r="CJ8" s="107">
        <v>0</v>
      </c>
      <c r="CK8" s="108">
        <v>0</v>
      </c>
      <c r="CL8" s="133">
        <v>0</v>
      </c>
      <c r="CM8" s="124">
        <v>0</v>
      </c>
      <c r="CN8" s="108">
        <v>0</v>
      </c>
      <c r="CO8" s="108">
        <v>0</v>
      </c>
      <c r="CP8" s="133">
        <v>0</v>
      </c>
      <c r="CQ8" s="124">
        <v>0</v>
      </c>
      <c r="CR8" s="108">
        <v>0</v>
      </c>
      <c r="CS8" s="108">
        <v>0</v>
      </c>
      <c r="CT8" s="133">
        <v>0</v>
      </c>
      <c r="CU8" s="124">
        <v>0</v>
      </c>
      <c r="CV8" s="108">
        <v>0</v>
      </c>
      <c r="CW8" s="109">
        <v>0</v>
      </c>
      <c r="CX8" s="107">
        <v>0</v>
      </c>
      <c r="CY8" s="108">
        <v>0</v>
      </c>
      <c r="CZ8" s="133">
        <v>0</v>
      </c>
      <c r="DA8" s="124">
        <v>0</v>
      </c>
      <c r="DB8" s="108">
        <v>0</v>
      </c>
      <c r="DC8" s="108">
        <v>0</v>
      </c>
      <c r="DD8" s="133">
        <v>0</v>
      </c>
      <c r="DE8" s="124">
        <v>0</v>
      </c>
      <c r="DF8" s="108">
        <v>0</v>
      </c>
      <c r="DG8" s="108">
        <v>0</v>
      </c>
      <c r="DH8" s="133">
        <v>0</v>
      </c>
      <c r="DI8" s="124">
        <v>0</v>
      </c>
      <c r="DJ8" s="108">
        <v>0</v>
      </c>
      <c r="DK8" s="108">
        <v>0</v>
      </c>
      <c r="DL8" s="180">
        <v>44.766321258379826</v>
      </c>
      <c r="DM8" s="181">
        <v>43.828530198164621</v>
      </c>
      <c r="DN8" s="184">
        <v>52.796864840638058</v>
      </c>
      <c r="DO8" s="181">
        <v>47.130572099060835</v>
      </c>
      <c r="DP8" s="193" t="s">
        <v>1026</v>
      </c>
      <c r="DQ8" s="193" t="s">
        <v>1026</v>
      </c>
      <c r="DR8" s="288" t="s">
        <v>1026</v>
      </c>
      <c r="DS8" s="288"/>
      <c r="DT8" s="298"/>
      <c r="DU8" s="170"/>
      <c r="DV8" s="170"/>
      <c r="DW8" s="170"/>
      <c r="DX8" s="170"/>
      <c r="DY8" s="170"/>
      <c r="DZ8" s="298"/>
      <c r="EA8" s="170"/>
      <c r="EB8" s="170"/>
      <c r="EC8" s="170"/>
      <c r="ED8" s="170"/>
      <c r="EE8" s="292"/>
    </row>
    <row r="9" spans="1:135" x14ac:dyDescent="0.2">
      <c r="A9" s="125" t="s">
        <v>356</v>
      </c>
      <c r="B9" s="126" t="s">
        <v>510</v>
      </c>
      <c r="C9" s="147">
        <v>37578876</v>
      </c>
      <c r="D9" s="148">
        <v>15.436999765506556</v>
      </c>
      <c r="E9" s="149">
        <v>84.563000234493444</v>
      </c>
      <c r="F9" s="150">
        <v>5.4441313496948904</v>
      </c>
      <c r="G9" s="151">
        <v>188.07304939692708</v>
      </c>
      <c r="H9" s="167">
        <v>21482.954236767535</v>
      </c>
      <c r="I9" s="118">
        <v>571.96004155028413</v>
      </c>
      <c r="J9" s="113">
        <v>5223.9266276457729</v>
      </c>
      <c r="K9" s="113">
        <v>24.316611998852348</v>
      </c>
      <c r="L9" s="117">
        <v>1447.8007348784747</v>
      </c>
      <c r="M9" s="118">
        <v>6.739300000000001</v>
      </c>
      <c r="N9" s="117">
        <v>2858.5576846232452</v>
      </c>
      <c r="O9" s="118">
        <v>13.306166615254877</v>
      </c>
      <c r="P9" s="143">
        <v>3337.5394796027699</v>
      </c>
      <c r="Q9" s="108">
        <v>43697.09375</v>
      </c>
      <c r="R9" s="167">
        <v>22.14</v>
      </c>
      <c r="S9" s="138">
        <v>0</v>
      </c>
      <c r="T9" s="113">
        <v>0</v>
      </c>
      <c r="U9" s="138">
        <v>0</v>
      </c>
      <c r="V9" s="113">
        <v>20.6</v>
      </c>
      <c r="W9" s="138" t="s">
        <v>992</v>
      </c>
      <c r="X9" s="143">
        <v>42.74</v>
      </c>
      <c r="Y9" s="167">
        <f t="shared" si="1"/>
        <v>5.0666985147038525E-2</v>
      </c>
      <c r="Z9" s="138">
        <f t="shared" si="2"/>
        <v>0</v>
      </c>
      <c r="AA9" s="113">
        <f t="shared" si="3"/>
        <v>0</v>
      </c>
      <c r="AB9" s="138">
        <f t="shared" si="4"/>
        <v>0</v>
      </c>
      <c r="AC9" s="113">
        <f t="shared" si="5"/>
        <v>4.7142723307542628E-2</v>
      </c>
      <c r="AD9" s="138">
        <f t="shared" si="6"/>
        <v>0</v>
      </c>
      <c r="AE9" s="143">
        <f t="shared" si="7"/>
        <v>9.780970845458116E-2</v>
      </c>
      <c r="AF9" s="175">
        <v>0.42381912262764043</v>
      </c>
      <c r="AG9" s="118">
        <v>0</v>
      </c>
      <c r="AH9" s="118">
        <v>0</v>
      </c>
      <c r="AI9" s="118">
        <v>0</v>
      </c>
      <c r="AJ9" s="118">
        <v>0.39433938239066813</v>
      </c>
      <c r="AK9" s="118" t="s">
        <v>1026</v>
      </c>
      <c r="AL9" s="143">
        <v>0.81815850501830867</v>
      </c>
      <c r="AM9" s="175">
        <v>1.5292159664401874</v>
      </c>
      <c r="AN9" s="118">
        <v>0</v>
      </c>
      <c r="AO9" s="118">
        <v>0</v>
      </c>
      <c r="AP9" s="118">
        <v>0</v>
      </c>
      <c r="AQ9" s="118">
        <v>1.4228477375188735</v>
      </c>
      <c r="AR9" s="118" t="s">
        <v>1026</v>
      </c>
      <c r="AS9" s="143">
        <v>2.9520637039590607</v>
      </c>
      <c r="AT9" s="175">
        <v>0.7745164674862256</v>
      </c>
      <c r="AU9" s="118">
        <v>0</v>
      </c>
      <c r="AV9" s="118">
        <v>0</v>
      </c>
      <c r="AW9" s="118">
        <v>0</v>
      </c>
      <c r="AX9" s="118">
        <v>0.72064314499621718</v>
      </c>
      <c r="AY9" s="118" t="s">
        <v>1026</v>
      </c>
      <c r="AZ9" s="143">
        <v>1.4951596124824429</v>
      </c>
      <c r="BA9" s="175">
        <v>0.66336293953397896</v>
      </c>
      <c r="BB9" s="118">
        <v>0</v>
      </c>
      <c r="BC9" s="118">
        <v>0</v>
      </c>
      <c r="BD9" s="118">
        <v>0</v>
      </c>
      <c r="BE9" s="118">
        <v>0.61722116325203102</v>
      </c>
      <c r="BF9" s="118" t="s">
        <v>1026</v>
      </c>
      <c r="BG9" s="143">
        <v>1.2805841027860101</v>
      </c>
      <c r="BH9" s="107">
        <v>52.06</v>
      </c>
      <c r="BI9" s="108">
        <v>0.12</v>
      </c>
      <c r="BJ9" s="133">
        <v>142.63999999999999</v>
      </c>
      <c r="BK9" s="124">
        <v>0.33</v>
      </c>
      <c r="BL9" s="108">
        <v>295.17</v>
      </c>
      <c r="BM9" s="108">
        <v>0.68</v>
      </c>
      <c r="BN9" s="133">
        <v>688.66</v>
      </c>
      <c r="BO9" s="124">
        <v>1.58</v>
      </c>
      <c r="BP9" s="108">
        <v>1153.69</v>
      </c>
      <c r="BQ9" s="108">
        <v>2.64</v>
      </c>
      <c r="BR9" s="133">
        <v>1764.61</v>
      </c>
      <c r="BS9" s="124">
        <v>4.04</v>
      </c>
      <c r="BT9" s="108">
        <v>2194.61</v>
      </c>
      <c r="BU9" s="109">
        <v>5.0199999999999996</v>
      </c>
      <c r="BV9" s="107">
        <v>0</v>
      </c>
      <c r="BW9" s="108">
        <v>0</v>
      </c>
      <c r="BX9" s="133">
        <v>0</v>
      </c>
      <c r="BY9" s="124">
        <v>0</v>
      </c>
      <c r="BZ9" s="108">
        <v>0</v>
      </c>
      <c r="CA9" s="108">
        <v>0</v>
      </c>
      <c r="CB9" s="133">
        <v>0</v>
      </c>
      <c r="CC9" s="124">
        <v>0</v>
      </c>
      <c r="CD9" s="108">
        <v>0</v>
      </c>
      <c r="CE9" s="108">
        <v>0</v>
      </c>
      <c r="CF9" s="133">
        <v>0</v>
      </c>
      <c r="CG9" s="124">
        <v>0</v>
      </c>
      <c r="CH9" s="108">
        <v>0</v>
      </c>
      <c r="CI9" s="109">
        <v>0</v>
      </c>
      <c r="CJ9" s="107">
        <v>0</v>
      </c>
      <c r="CK9" s="108">
        <v>0</v>
      </c>
      <c r="CL9" s="133">
        <v>0</v>
      </c>
      <c r="CM9" s="124">
        <v>0</v>
      </c>
      <c r="CN9" s="108">
        <v>0</v>
      </c>
      <c r="CO9" s="108">
        <v>0</v>
      </c>
      <c r="CP9" s="133">
        <v>0</v>
      </c>
      <c r="CQ9" s="124">
        <v>0</v>
      </c>
      <c r="CR9" s="108">
        <v>0</v>
      </c>
      <c r="CS9" s="108">
        <v>0</v>
      </c>
      <c r="CT9" s="133">
        <v>0</v>
      </c>
      <c r="CU9" s="124">
        <v>0</v>
      </c>
      <c r="CV9" s="108">
        <v>0</v>
      </c>
      <c r="CW9" s="109">
        <v>0</v>
      </c>
      <c r="CX9" s="107">
        <v>0</v>
      </c>
      <c r="CY9" s="108">
        <v>0</v>
      </c>
      <c r="CZ9" s="133">
        <v>0</v>
      </c>
      <c r="DA9" s="124">
        <v>0</v>
      </c>
      <c r="DB9" s="108">
        <v>0</v>
      </c>
      <c r="DC9" s="108">
        <v>0</v>
      </c>
      <c r="DD9" s="133">
        <v>0</v>
      </c>
      <c r="DE9" s="124">
        <v>0</v>
      </c>
      <c r="DF9" s="108">
        <v>0</v>
      </c>
      <c r="DG9" s="108">
        <v>0</v>
      </c>
      <c r="DH9" s="133">
        <v>0</v>
      </c>
      <c r="DI9" s="124">
        <v>0</v>
      </c>
      <c r="DJ9" s="108">
        <v>0</v>
      </c>
      <c r="DK9" s="108">
        <v>0</v>
      </c>
      <c r="DL9" s="180">
        <v>45.935241686292954</v>
      </c>
      <c r="DM9" s="181">
        <v>43.776040167389191</v>
      </c>
      <c r="DN9" s="184">
        <v>53.02701105148698</v>
      </c>
      <c r="DO9" s="181">
        <v>47.579430968389715</v>
      </c>
      <c r="DP9" s="193">
        <v>7</v>
      </c>
      <c r="DQ9" s="193">
        <v>3087519</v>
      </c>
      <c r="DR9" s="288">
        <v>8.9203071167000125</v>
      </c>
      <c r="DS9" s="288"/>
      <c r="DT9" s="298"/>
      <c r="DU9" s="170"/>
      <c r="DV9" s="170"/>
      <c r="DW9" s="170"/>
      <c r="DX9" s="170"/>
      <c r="DY9" s="170"/>
      <c r="DZ9" s="298"/>
      <c r="EA9" s="170"/>
      <c r="EB9" s="170"/>
      <c r="EC9" s="170"/>
      <c r="ED9" s="170"/>
      <c r="EE9" s="292"/>
    </row>
    <row r="10" spans="1:135" x14ac:dyDescent="0.2">
      <c r="A10" s="125" t="s">
        <v>442</v>
      </c>
      <c r="B10" s="126" t="s">
        <v>965</v>
      </c>
      <c r="C10" s="147" t="s">
        <v>1026</v>
      </c>
      <c r="D10" s="148" t="s">
        <v>1026</v>
      </c>
      <c r="E10" s="149" t="s">
        <v>1026</v>
      </c>
      <c r="F10" s="150" t="s">
        <v>1026</v>
      </c>
      <c r="G10" s="151" t="s">
        <v>1026</v>
      </c>
      <c r="H10" s="167" t="s">
        <v>1026</v>
      </c>
      <c r="I10" s="118" t="s">
        <v>1026</v>
      </c>
      <c r="J10" s="113" t="s">
        <v>1026</v>
      </c>
      <c r="K10" s="113" t="s">
        <v>1026</v>
      </c>
      <c r="L10" s="117" t="s">
        <v>1026</v>
      </c>
      <c r="M10" s="118">
        <v>0</v>
      </c>
      <c r="N10" s="117">
        <v>0</v>
      </c>
      <c r="O10" s="118">
        <v>0</v>
      </c>
      <c r="P10" s="143" t="s">
        <v>1026</v>
      </c>
      <c r="Q10" s="108">
        <v>67897.6796875</v>
      </c>
      <c r="R10" s="167">
        <v>0</v>
      </c>
      <c r="S10" s="138">
        <v>114.65</v>
      </c>
      <c r="T10" s="113">
        <v>24.99</v>
      </c>
      <c r="U10" s="138">
        <v>0</v>
      </c>
      <c r="V10" s="113">
        <v>0</v>
      </c>
      <c r="W10" s="138" t="s">
        <v>992</v>
      </c>
      <c r="X10" s="143">
        <v>139.64000000000001</v>
      </c>
      <c r="Y10" s="167">
        <f t="shared" si="1"/>
        <v>0</v>
      </c>
      <c r="Z10" s="138">
        <f t="shared" si="2"/>
        <v>0.16885702210690881</v>
      </c>
      <c r="AA10" s="113">
        <f t="shared" si="3"/>
        <v>3.6805381443102053E-2</v>
      </c>
      <c r="AB10" s="138">
        <f t="shared" si="4"/>
        <v>0</v>
      </c>
      <c r="AC10" s="113">
        <f t="shared" si="5"/>
        <v>0</v>
      </c>
      <c r="AD10" s="138">
        <f t="shared" si="6"/>
        <v>0</v>
      </c>
      <c r="AE10" s="143">
        <f t="shared" si="7"/>
        <v>0.20566240355001089</v>
      </c>
      <c r="AF10" s="175" t="s">
        <v>1026</v>
      </c>
      <c r="AG10" s="118" t="s">
        <v>1026</v>
      </c>
      <c r="AH10" s="118" t="s">
        <v>1026</v>
      </c>
      <c r="AI10" s="118" t="s">
        <v>1026</v>
      </c>
      <c r="AJ10" s="118" t="s">
        <v>1026</v>
      </c>
      <c r="AK10" s="118" t="s">
        <v>1026</v>
      </c>
      <c r="AL10" s="143" t="s">
        <v>1026</v>
      </c>
      <c r="AM10" s="175" t="s">
        <v>1026</v>
      </c>
      <c r="AN10" s="118" t="s">
        <v>1026</v>
      </c>
      <c r="AO10" s="118" t="s">
        <v>1026</v>
      </c>
      <c r="AP10" s="118" t="s">
        <v>1026</v>
      </c>
      <c r="AQ10" s="118" t="s">
        <v>1026</v>
      </c>
      <c r="AR10" s="118" t="s">
        <v>1026</v>
      </c>
      <c r="AS10" s="143" t="s">
        <v>1026</v>
      </c>
      <c r="AT10" s="175" t="s">
        <v>1026</v>
      </c>
      <c r="AU10" s="118" t="s">
        <v>1026</v>
      </c>
      <c r="AV10" s="118" t="s">
        <v>1026</v>
      </c>
      <c r="AW10" s="118" t="s">
        <v>1026</v>
      </c>
      <c r="AX10" s="118" t="s">
        <v>1026</v>
      </c>
      <c r="AY10" s="118" t="s">
        <v>1026</v>
      </c>
      <c r="AZ10" s="143" t="s">
        <v>1026</v>
      </c>
      <c r="BA10" s="175" t="s">
        <v>1026</v>
      </c>
      <c r="BB10" s="118" t="s">
        <v>1026</v>
      </c>
      <c r="BC10" s="118" t="s">
        <v>1026</v>
      </c>
      <c r="BD10" s="118" t="s">
        <v>1026</v>
      </c>
      <c r="BE10" s="118" t="s">
        <v>1026</v>
      </c>
      <c r="BF10" s="118" t="s">
        <v>1026</v>
      </c>
      <c r="BG10" s="143" t="s">
        <v>1026</v>
      </c>
      <c r="BH10" s="107">
        <v>0</v>
      </c>
      <c r="BI10" s="108">
        <v>0</v>
      </c>
      <c r="BJ10" s="133">
        <v>0</v>
      </c>
      <c r="BK10" s="124">
        <v>0</v>
      </c>
      <c r="BL10" s="108">
        <v>0</v>
      </c>
      <c r="BM10" s="108">
        <v>0</v>
      </c>
      <c r="BN10" s="133">
        <v>0</v>
      </c>
      <c r="BO10" s="124">
        <v>0</v>
      </c>
      <c r="BP10" s="108">
        <v>0</v>
      </c>
      <c r="BQ10" s="108">
        <v>0</v>
      </c>
      <c r="BR10" s="133">
        <v>0</v>
      </c>
      <c r="BS10" s="124">
        <v>0</v>
      </c>
      <c r="BT10" s="108">
        <v>0</v>
      </c>
      <c r="BU10" s="109">
        <v>0</v>
      </c>
      <c r="BV10" s="107">
        <v>148.76</v>
      </c>
      <c r="BW10" s="108">
        <v>0.22</v>
      </c>
      <c r="BX10" s="133">
        <v>2696.57</v>
      </c>
      <c r="BY10" s="124">
        <v>3.97</v>
      </c>
      <c r="BZ10" s="108">
        <v>3951.13</v>
      </c>
      <c r="CA10" s="108">
        <v>5.82</v>
      </c>
      <c r="CB10" s="133">
        <v>5041.84</v>
      </c>
      <c r="CC10" s="124">
        <v>7.43</v>
      </c>
      <c r="CD10" s="108">
        <v>5918.78</v>
      </c>
      <c r="CE10" s="108">
        <v>8.7200000000000006</v>
      </c>
      <c r="CF10" s="133">
        <v>6307.5</v>
      </c>
      <c r="CG10" s="124">
        <v>9.2899999999999991</v>
      </c>
      <c r="CH10" s="108">
        <v>6696.21</v>
      </c>
      <c r="CI10" s="109">
        <v>9.86</v>
      </c>
      <c r="CJ10" s="107">
        <v>32.15</v>
      </c>
      <c r="CK10" s="108">
        <v>0.05</v>
      </c>
      <c r="CL10" s="133">
        <v>532.52</v>
      </c>
      <c r="CM10" s="124">
        <v>0.78</v>
      </c>
      <c r="CN10" s="108">
        <v>686.71</v>
      </c>
      <c r="CO10" s="108">
        <v>1.01</v>
      </c>
      <c r="CP10" s="133">
        <v>881.78</v>
      </c>
      <c r="CQ10" s="124">
        <v>1.3</v>
      </c>
      <c r="CR10" s="108">
        <v>1059.4100000000001</v>
      </c>
      <c r="CS10" s="108">
        <v>1.56</v>
      </c>
      <c r="CT10" s="133">
        <v>1147.21</v>
      </c>
      <c r="CU10" s="124">
        <v>1.69</v>
      </c>
      <c r="CV10" s="108">
        <v>1235.02</v>
      </c>
      <c r="CW10" s="109">
        <v>1.82</v>
      </c>
      <c r="CX10" s="107">
        <v>0</v>
      </c>
      <c r="CY10" s="108">
        <v>0</v>
      </c>
      <c r="CZ10" s="133">
        <v>0</v>
      </c>
      <c r="DA10" s="124">
        <v>0</v>
      </c>
      <c r="DB10" s="108">
        <v>0</v>
      </c>
      <c r="DC10" s="108">
        <v>0</v>
      </c>
      <c r="DD10" s="133">
        <v>0</v>
      </c>
      <c r="DE10" s="124">
        <v>0</v>
      </c>
      <c r="DF10" s="108">
        <v>0</v>
      </c>
      <c r="DG10" s="108">
        <v>0</v>
      </c>
      <c r="DH10" s="133">
        <v>0</v>
      </c>
      <c r="DI10" s="124">
        <v>0</v>
      </c>
      <c r="DJ10" s="108">
        <v>0</v>
      </c>
      <c r="DK10" s="108">
        <v>0</v>
      </c>
      <c r="DL10" s="180">
        <v>34.670328008394414</v>
      </c>
      <c r="DM10" s="181">
        <v>9.3876641377023244E-4</v>
      </c>
      <c r="DN10" s="184">
        <v>5.972489807771807E-4</v>
      </c>
      <c r="DO10" s="181">
        <v>11.557288007929651</v>
      </c>
      <c r="DP10" s="193" t="s">
        <v>1026</v>
      </c>
      <c r="DQ10" s="193" t="s">
        <v>1026</v>
      </c>
      <c r="DR10" s="288" t="s">
        <v>1026</v>
      </c>
      <c r="DS10" s="288"/>
      <c r="DT10" s="298"/>
      <c r="DU10" s="170"/>
      <c r="DV10" s="170"/>
      <c r="DW10" s="170"/>
      <c r="DX10" s="170"/>
      <c r="DY10" s="170"/>
      <c r="DZ10" s="298"/>
      <c r="EA10" s="170"/>
      <c r="EB10" s="170"/>
      <c r="EC10" s="170"/>
      <c r="ED10" s="170"/>
      <c r="EE10" s="292"/>
    </row>
    <row r="11" spans="1:135" x14ac:dyDescent="0.2">
      <c r="A11" s="125" t="s">
        <v>348</v>
      </c>
      <c r="B11" s="126" t="s">
        <v>511</v>
      </c>
      <c r="C11" s="147">
        <v>14538640</v>
      </c>
      <c r="D11" s="148">
        <v>40.026997023105324</v>
      </c>
      <c r="E11" s="149">
        <v>59.973002976894676</v>
      </c>
      <c r="F11" s="150">
        <v>4.3456174572777444</v>
      </c>
      <c r="G11" s="151">
        <v>19.557217611213495</v>
      </c>
      <c r="H11" s="167">
        <v>22383.715314859364</v>
      </c>
      <c r="I11" s="118">
        <v>1844.7991393239408</v>
      </c>
      <c r="J11" s="113">
        <v>5788.669895940362</v>
      </c>
      <c r="K11" s="113">
        <v>25.86107719167412</v>
      </c>
      <c r="L11" s="117">
        <v>1523.0685713981645</v>
      </c>
      <c r="M11" s="118">
        <v>6.80436</v>
      </c>
      <c r="N11" s="117">
        <v>6370.1547787332529</v>
      </c>
      <c r="O11" s="118">
        <v>28.45888043663799</v>
      </c>
      <c r="P11" s="143">
        <v>2683.81372184055</v>
      </c>
      <c r="Q11" s="108">
        <v>48954.51953125</v>
      </c>
      <c r="R11" s="167">
        <v>17.41</v>
      </c>
      <c r="S11" s="138">
        <v>0</v>
      </c>
      <c r="T11" s="113">
        <v>0</v>
      </c>
      <c r="U11" s="138">
        <v>0</v>
      </c>
      <c r="V11" s="113">
        <v>25.96</v>
      </c>
      <c r="W11" s="138" t="s">
        <v>992</v>
      </c>
      <c r="X11" s="143">
        <v>43.370000000000005</v>
      </c>
      <c r="Y11" s="167">
        <f t="shared" si="1"/>
        <v>3.5563621432105709E-2</v>
      </c>
      <c r="Z11" s="138">
        <f t="shared" si="2"/>
        <v>0</v>
      </c>
      <c r="AA11" s="113">
        <f t="shared" si="3"/>
        <v>0</v>
      </c>
      <c r="AB11" s="138">
        <f t="shared" si="4"/>
        <v>0</v>
      </c>
      <c r="AC11" s="113">
        <f t="shared" si="5"/>
        <v>5.3028811739084677E-2</v>
      </c>
      <c r="AD11" s="138">
        <f t="shared" si="6"/>
        <v>0</v>
      </c>
      <c r="AE11" s="143">
        <f t="shared" si="7"/>
        <v>8.8592433171190393E-2</v>
      </c>
      <c r="AF11" s="175">
        <v>0.30075993817180291</v>
      </c>
      <c r="AG11" s="118">
        <v>0</v>
      </c>
      <c r="AH11" s="118">
        <v>0</v>
      </c>
      <c r="AI11" s="118">
        <v>0</v>
      </c>
      <c r="AJ11" s="118">
        <v>0.44846226277656542</v>
      </c>
      <c r="AK11" s="118" t="s">
        <v>1026</v>
      </c>
      <c r="AL11" s="143">
        <v>0.74922220094836833</v>
      </c>
      <c r="AM11" s="175">
        <v>1.1430870761135701</v>
      </c>
      <c r="AN11" s="118">
        <v>0</v>
      </c>
      <c r="AO11" s="118">
        <v>0</v>
      </c>
      <c r="AP11" s="118">
        <v>0</v>
      </c>
      <c r="AQ11" s="118">
        <v>1.7044537906897343</v>
      </c>
      <c r="AR11" s="118" t="s">
        <v>1026</v>
      </c>
      <c r="AS11" s="143">
        <v>2.8475408668033046</v>
      </c>
      <c r="AT11" s="175">
        <v>0.27330576108014271</v>
      </c>
      <c r="AU11" s="118">
        <v>0</v>
      </c>
      <c r="AV11" s="118">
        <v>0</v>
      </c>
      <c r="AW11" s="118">
        <v>0</v>
      </c>
      <c r="AX11" s="118">
        <v>0.40752541973811068</v>
      </c>
      <c r="AY11" s="118" t="s">
        <v>1026</v>
      </c>
      <c r="AZ11" s="143">
        <v>0.68083118081825345</v>
      </c>
      <c r="BA11" s="175">
        <v>0.64870374043919432</v>
      </c>
      <c r="BB11" s="118">
        <v>0</v>
      </c>
      <c r="BC11" s="118">
        <v>0</v>
      </c>
      <c r="BD11" s="118">
        <v>0</v>
      </c>
      <c r="BE11" s="118">
        <v>0.96728024708796578</v>
      </c>
      <c r="BF11" s="118" t="s">
        <v>1026</v>
      </c>
      <c r="BG11" s="143">
        <v>1.61598398752716</v>
      </c>
      <c r="BH11" s="107">
        <v>50.72</v>
      </c>
      <c r="BI11" s="108">
        <v>0.1</v>
      </c>
      <c r="BJ11" s="133">
        <v>129.79</v>
      </c>
      <c r="BK11" s="124">
        <v>0.27</v>
      </c>
      <c r="BL11" s="108">
        <v>247.98</v>
      </c>
      <c r="BM11" s="108">
        <v>0.51</v>
      </c>
      <c r="BN11" s="133">
        <v>510.4</v>
      </c>
      <c r="BO11" s="124">
        <v>1.04</v>
      </c>
      <c r="BP11" s="108">
        <v>806.47</v>
      </c>
      <c r="BQ11" s="108">
        <v>1.65</v>
      </c>
      <c r="BR11" s="133">
        <v>1206.3699999999999</v>
      </c>
      <c r="BS11" s="124">
        <v>2.46</v>
      </c>
      <c r="BT11" s="108">
        <v>1472.02</v>
      </c>
      <c r="BU11" s="109">
        <v>3.01</v>
      </c>
      <c r="BV11" s="107">
        <v>0</v>
      </c>
      <c r="BW11" s="108">
        <v>0</v>
      </c>
      <c r="BX11" s="133">
        <v>0</v>
      </c>
      <c r="BY11" s="124">
        <v>0</v>
      </c>
      <c r="BZ11" s="108">
        <v>0</v>
      </c>
      <c r="CA11" s="108">
        <v>0</v>
      </c>
      <c r="CB11" s="133">
        <v>0</v>
      </c>
      <c r="CC11" s="124">
        <v>0</v>
      </c>
      <c r="CD11" s="108">
        <v>0</v>
      </c>
      <c r="CE11" s="108">
        <v>0</v>
      </c>
      <c r="CF11" s="133">
        <v>0</v>
      </c>
      <c r="CG11" s="124">
        <v>0</v>
      </c>
      <c r="CH11" s="108">
        <v>0</v>
      </c>
      <c r="CI11" s="109">
        <v>0</v>
      </c>
      <c r="CJ11" s="107">
        <v>0</v>
      </c>
      <c r="CK11" s="108">
        <v>0</v>
      </c>
      <c r="CL11" s="133">
        <v>0</v>
      </c>
      <c r="CM11" s="124">
        <v>0</v>
      </c>
      <c r="CN11" s="108">
        <v>0</v>
      </c>
      <c r="CO11" s="108">
        <v>0</v>
      </c>
      <c r="CP11" s="133">
        <v>0</v>
      </c>
      <c r="CQ11" s="124">
        <v>0</v>
      </c>
      <c r="CR11" s="108">
        <v>0</v>
      </c>
      <c r="CS11" s="108">
        <v>0</v>
      </c>
      <c r="CT11" s="133">
        <v>0</v>
      </c>
      <c r="CU11" s="124">
        <v>0</v>
      </c>
      <c r="CV11" s="108">
        <v>0</v>
      </c>
      <c r="CW11" s="109">
        <v>0</v>
      </c>
      <c r="CX11" s="107">
        <v>0</v>
      </c>
      <c r="CY11" s="108">
        <v>0</v>
      </c>
      <c r="CZ11" s="133">
        <v>0</v>
      </c>
      <c r="DA11" s="124">
        <v>0</v>
      </c>
      <c r="DB11" s="108">
        <v>0</v>
      </c>
      <c r="DC11" s="108">
        <v>0</v>
      </c>
      <c r="DD11" s="133">
        <v>0</v>
      </c>
      <c r="DE11" s="124">
        <v>0</v>
      </c>
      <c r="DF11" s="108">
        <v>0</v>
      </c>
      <c r="DG11" s="108">
        <v>0</v>
      </c>
      <c r="DH11" s="133">
        <v>0</v>
      </c>
      <c r="DI11" s="124">
        <v>0</v>
      </c>
      <c r="DJ11" s="108">
        <v>0</v>
      </c>
      <c r="DK11" s="108">
        <v>0</v>
      </c>
      <c r="DL11" s="180">
        <v>41.504831531441539</v>
      </c>
      <c r="DM11" s="181">
        <v>44.877736869605762</v>
      </c>
      <c r="DN11" s="184">
        <v>52.787775002030223</v>
      </c>
      <c r="DO11" s="181">
        <v>46.390114467692513</v>
      </c>
      <c r="DP11" s="193" t="s">
        <v>1026</v>
      </c>
      <c r="DQ11" s="193" t="s">
        <v>1026</v>
      </c>
      <c r="DR11" s="288" t="s">
        <v>1026</v>
      </c>
      <c r="DS11" s="288"/>
      <c r="DT11" s="298"/>
      <c r="DU11" s="170"/>
      <c r="DV11" s="170"/>
      <c r="DW11" s="170"/>
      <c r="DX11" s="170"/>
      <c r="DY11" s="170"/>
      <c r="DZ11" s="298"/>
      <c r="EA11" s="170"/>
      <c r="EB11" s="170"/>
      <c r="EC11" s="170"/>
      <c r="ED11" s="170"/>
      <c r="EE11" s="292"/>
    </row>
    <row r="12" spans="1:135" x14ac:dyDescent="0.2">
      <c r="A12" s="125" t="s">
        <v>414</v>
      </c>
      <c r="B12" s="126" t="s">
        <v>460</v>
      </c>
      <c r="C12" s="147">
        <v>16934839</v>
      </c>
      <c r="D12" s="148">
        <v>28.186001650207597</v>
      </c>
      <c r="E12" s="149">
        <v>71.813998349792399</v>
      </c>
      <c r="F12" s="150">
        <v>5.8686446353092903</v>
      </c>
      <c r="G12" s="151">
        <v>61.896341374269007</v>
      </c>
      <c r="H12" s="167">
        <v>11582.556068334547</v>
      </c>
      <c r="I12" s="118">
        <v>683.9484017730872</v>
      </c>
      <c r="J12" s="113">
        <v>2040.6573132710698</v>
      </c>
      <c r="K12" s="113">
        <v>17.618367666270192</v>
      </c>
      <c r="L12" s="117">
        <v>1042.6628555270827</v>
      </c>
      <c r="M12" s="118">
        <v>9.0020100000000003</v>
      </c>
      <c r="N12" s="117">
        <v>2109.5605713131727</v>
      </c>
      <c r="O12" s="118">
        <v>18.213255855333028</v>
      </c>
      <c r="P12" s="143">
        <v>628.473052960156</v>
      </c>
      <c r="Q12" s="108">
        <v>24689.4296875</v>
      </c>
      <c r="R12" s="167">
        <v>0.03</v>
      </c>
      <c r="S12" s="138">
        <v>0</v>
      </c>
      <c r="T12" s="113">
        <v>0</v>
      </c>
      <c r="U12" s="138">
        <v>0</v>
      </c>
      <c r="V12" s="113">
        <v>16.579999999999998</v>
      </c>
      <c r="W12" s="138" t="s">
        <v>992</v>
      </c>
      <c r="X12" s="143">
        <v>16.61</v>
      </c>
      <c r="Y12" s="167">
        <f t="shared" si="1"/>
        <v>1.2150948960635039E-4</v>
      </c>
      <c r="Z12" s="138">
        <f t="shared" si="2"/>
        <v>0</v>
      </c>
      <c r="AA12" s="113">
        <f t="shared" si="3"/>
        <v>0</v>
      </c>
      <c r="AB12" s="138">
        <f t="shared" si="4"/>
        <v>0</v>
      </c>
      <c r="AC12" s="113">
        <f t="shared" si="5"/>
        <v>6.7154244589109638E-2</v>
      </c>
      <c r="AD12" s="138">
        <f t="shared" si="6"/>
        <v>0</v>
      </c>
      <c r="AE12" s="143">
        <f t="shared" si="7"/>
        <v>6.7275754078715999E-2</v>
      </c>
      <c r="AF12" s="175">
        <v>1.4701145461758851E-3</v>
      </c>
      <c r="AG12" s="118">
        <v>0</v>
      </c>
      <c r="AH12" s="118">
        <v>0</v>
      </c>
      <c r="AI12" s="118">
        <v>0</v>
      </c>
      <c r="AJ12" s="118">
        <v>0.81248330585320572</v>
      </c>
      <c r="AK12" s="118" t="s">
        <v>1026</v>
      </c>
      <c r="AL12" s="143">
        <v>0.81395342039938168</v>
      </c>
      <c r="AM12" s="175">
        <v>2.8772483685375484E-3</v>
      </c>
      <c r="AN12" s="118">
        <v>0</v>
      </c>
      <c r="AO12" s="118">
        <v>0</v>
      </c>
      <c r="AP12" s="118">
        <v>0</v>
      </c>
      <c r="AQ12" s="118">
        <v>1.5901592650117515</v>
      </c>
      <c r="AR12" s="118" t="s">
        <v>1026</v>
      </c>
      <c r="AS12" s="143">
        <v>1.5930365133802891</v>
      </c>
      <c r="AT12" s="175">
        <v>1.4220971138707531E-3</v>
      </c>
      <c r="AU12" s="118">
        <v>0</v>
      </c>
      <c r="AV12" s="118">
        <v>0</v>
      </c>
      <c r="AW12" s="118">
        <v>0</v>
      </c>
      <c r="AX12" s="118">
        <v>0.78594567159923612</v>
      </c>
      <c r="AY12" s="118" t="s">
        <v>1026</v>
      </c>
      <c r="AZ12" s="143">
        <v>0.78736776871310699</v>
      </c>
      <c r="BA12" s="175">
        <v>4.77347435322767E-3</v>
      </c>
      <c r="BB12" s="118">
        <v>0</v>
      </c>
      <c r="BC12" s="118">
        <v>0</v>
      </c>
      <c r="BD12" s="118">
        <v>0</v>
      </c>
      <c r="BE12" s="118">
        <v>2.6381401592171589</v>
      </c>
      <c r="BF12" s="118" t="s">
        <v>1026</v>
      </c>
      <c r="BG12" s="143">
        <v>2.6429136335703864</v>
      </c>
      <c r="BH12" s="107">
        <v>0</v>
      </c>
      <c r="BI12" s="108">
        <v>0</v>
      </c>
      <c r="BJ12" s="133">
        <v>0</v>
      </c>
      <c r="BK12" s="124">
        <v>0</v>
      </c>
      <c r="BL12" s="108">
        <v>0.33</v>
      </c>
      <c r="BM12" s="108">
        <v>0</v>
      </c>
      <c r="BN12" s="133">
        <v>1.81</v>
      </c>
      <c r="BO12" s="124">
        <v>0.01</v>
      </c>
      <c r="BP12" s="108">
        <v>3.4</v>
      </c>
      <c r="BQ12" s="108">
        <v>0.01</v>
      </c>
      <c r="BR12" s="133">
        <v>5.83</v>
      </c>
      <c r="BS12" s="124">
        <v>0.02</v>
      </c>
      <c r="BT12" s="108">
        <v>7.73</v>
      </c>
      <c r="BU12" s="109">
        <v>0.03</v>
      </c>
      <c r="BV12" s="107">
        <v>0</v>
      </c>
      <c r="BW12" s="108">
        <v>0</v>
      </c>
      <c r="BX12" s="133">
        <v>0</v>
      </c>
      <c r="BY12" s="124">
        <v>0</v>
      </c>
      <c r="BZ12" s="108">
        <v>0</v>
      </c>
      <c r="CA12" s="108">
        <v>0</v>
      </c>
      <c r="CB12" s="133">
        <v>0</v>
      </c>
      <c r="CC12" s="124">
        <v>0</v>
      </c>
      <c r="CD12" s="108">
        <v>0</v>
      </c>
      <c r="CE12" s="108">
        <v>0</v>
      </c>
      <c r="CF12" s="133">
        <v>0</v>
      </c>
      <c r="CG12" s="124">
        <v>0</v>
      </c>
      <c r="CH12" s="108">
        <v>0</v>
      </c>
      <c r="CI12" s="109">
        <v>0</v>
      </c>
      <c r="CJ12" s="107">
        <v>0</v>
      </c>
      <c r="CK12" s="108">
        <v>0</v>
      </c>
      <c r="CL12" s="133">
        <v>0</v>
      </c>
      <c r="CM12" s="124">
        <v>0</v>
      </c>
      <c r="CN12" s="108">
        <v>0</v>
      </c>
      <c r="CO12" s="108">
        <v>0</v>
      </c>
      <c r="CP12" s="133">
        <v>0</v>
      </c>
      <c r="CQ12" s="124">
        <v>0</v>
      </c>
      <c r="CR12" s="108">
        <v>0</v>
      </c>
      <c r="CS12" s="108">
        <v>0</v>
      </c>
      <c r="CT12" s="133">
        <v>0</v>
      </c>
      <c r="CU12" s="124">
        <v>0</v>
      </c>
      <c r="CV12" s="108">
        <v>0</v>
      </c>
      <c r="CW12" s="109">
        <v>0</v>
      </c>
      <c r="CX12" s="107">
        <v>0</v>
      </c>
      <c r="CY12" s="108">
        <v>0</v>
      </c>
      <c r="CZ12" s="133">
        <v>0</v>
      </c>
      <c r="DA12" s="124">
        <v>0</v>
      </c>
      <c r="DB12" s="108">
        <v>0</v>
      </c>
      <c r="DC12" s="108">
        <v>0</v>
      </c>
      <c r="DD12" s="133">
        <v>0</v>
      </c>
      <c r="DE12" s="124">
        <v>0</v>
      </c>
      <c r="DF12" s="108">
        <v>0</v>
      </c>
      <c r="DG12" s="108">
        <v>0</v>
      </c>
      <c r="DH12" s="133">
        <v>0</v>
      </c>
      <c r="DI12" s="124">
        <v>0</v>
      </c>
      <c r="DJ12" s="108">
        <v>0</v>
      </c>
      <c r="DK12" s="108">
        <v>0</v>
      </c>
      <c r="DL12" s="180">
        <v>39.796219056988974</v>
      </c>
      <c r="DM12" s="181">
        <v>48.319019125697984</v>
      </c>
      <c r="DN12" s="184">
        <v>48.933224574072646</v>
      </c>
      <c r="DO12" s="181">
        <v>45.682820918919873</v>
      </c>
      <c r="DP12" s="193" t="s">
        <v>1026</v>
      </c>
      <c r="DQ12" s="193" t="s">
        <v>1026</v>
      </c>
      <c r="DR12" s="288" t="s">
        <v>1026</v>
      </c>
      <c r="DS12" s="288"/>
      <c r="DT12" s="298"/>
      <c r="DU12" s="170"/>
      <c r="DV12" s="170"/>
      <c r="DW12" s="170"/>
      <c r="DX12" s="170"/>
      <c r="DY12" s="170"/>
      <c r="DZ12" s="298"/>
      <c r="EA12" s="170"/>
      <c r="EB12" s="170"/>
      <c r="EC12" s="170"/>
      <c r="ED12" s="170"/>
      <c r="EE12" s="292"/>
    </row>
    <row r="13" spans="1:135" x14ac:dyDescent="0.2">
      <c r="A13" s="125" t="s">
        <v>344</v>
      </c>
      <c r="B13" s="126" t="s">
        <v>499</v>
      </c>
      <c r="C13" s="147">
        <v>11776522</v>
      </c>
      <c r="D13" s="148">
        <v>26.869002579878849</v>
      </c>
      <c r="E13" s="149">
        <v>73.130997420121162</v>
      </c>
      <c r="F13" s="150">
        <v>6.4399097427490197</v>
      </c>
      <c r="G13" s="151">
        <v>477.36205918119174</v>
      </c>
      <c r="H13" s="167">
        <v>7451.6777485696612</v>
      </c>
      <c r="I13" s="118">
        <v>638.66579543853004</v>
      </c>
      <c r="J13" s="113">
        <v>1818.4629658265037</v>
      </c>
      <c r="K13" s="113">
        <v>24.403403195683751</v>
      </c>
      <c r="L13" s="117">
        <v>892.45167589299513</v>
      </c>
      <c r="M13" s="118">
        <v>11.976519999999999</v>
      </c>
      <c r="N13" s="117">
        <v>1189.1014871393786</v>
      </c>
      <c r="O13" s="118">
        <v>15.957500139718533</v>
      </c>
      <c r="P13" s="143">
        <v>1070.49757161245</v>
      </c>
      <c r="Q13" s="108">
        <v>13197.3876953125</v>
      </c>
      <c r="R13" s="167">
        <v>12.68</v>
      </c>
      <c r="S13" s="138">
        <v>0</v>
      </c>
      <c r="T13" s="113">
        <v>0</v>
      </c>
      <c r="U13" s="138">
        <v>0</v>
      </c>
      <c r="V13" s="113">
        <v>17.68</v>
      </c>
      <c r="W13" s="138" t="s">
        <v>992</v>
      </c>
      <c r="X13" s="143">
        <v>30.36</v>
      </c>
      <c r="Y13" s="167">
        <f t="shared" si="1"/>
        <v>9.6079620397177018E-2</v>
      </c>
      <c r="Z13" s="138">
        <f t="shared" si="2"/>
        <v>0</v>
      </c>
      <c r="AA13" s="113">
        <f t="shared" si="3"/>
        <v>0</v>
      </c>
      <c r="AB13" s="138">
        <f t="shared" si="4"/>
        <v>0</v>
      </c>
      <c r="AC13" s="113">
        <f t="shared" si="5"/>
        <v>0.13396590604275158</v>
      </c>
      <c r="AD13" s="138">
        <f t="shared" si="6"/>
        <v>0</v>
      </c>
      <c r="AE13" s="143">
        <f t="shared" si="7"/>
        <v>0.23004552643992857</v>
      </c>
      <c r="AF13" s="175">
        <v>0.69729217687074829</v>
      </c>
      <c r="AG13" s="118">
        <v>0</v>
      </c>
      <c r="AH13" s="118">
        <v>0</v>
      </c>
      <c r="AI13" s="118">
        <v>0</v>
      </c>
      <c r="AJ13" s="118">
        <v>0.97224965986394563</v>
      </c>
      <c r="AK13" s="118" t="s">
        <v>1026</v>
      </c>
      <c r="AL13" s="143">
        <v>1.6695418367346937</v>
      </c>
      <c r="AM13" s="175">
        <v>1.4208052203288519</v>
      </c>
      <c r="AN13" s="118">
        <v>0</v>
      </c>
      <c r="AO13" s="118">
        <v>0</v>
      </c>
      <c r="AP13" s="118">
        <v>0</v>
      </c>
      <c r="AQ13" s="118">
        <v>1.9810596447487461</v>
      </c>
      <c r="AR13" s="118" t="s">
        <v>1026</v>
      </c>
      <c r="AS13" s="143">
        <v>3.4018648650775982</v>
      </c>
      <c r="AT13" s="175">
        <v>1.0663513701008209</v>
      </c>
      <c r="AU13" s="118">
        <v>0</v>
      </c>
      <c r="AV13" s="118">
        <v>0</v>
      </c>
      <c r="AW13" s="118">
        <v>0</v>
      </c>
      <c r="AX13" s="118">
        <v>1.4868369261342675</v>
      </c>
      <c r="AY13" s="118" t="s">
        <v>1026</v>
      </c>
      <c r="AZ13" s="143">
        <v>2.5531882962350885</v>
      </c>
      <c r="BA13" s="175">
        <v>1.1844959144466434</v>
      </c>
      <c r="BB13" s="118">
        <v>0</v>
      </c>
      <c r="BC13" s="118">
        <v>0</v>
      </c>
      <c r="BD13" s="118">
        <v>0</v>
      </c>
      <c r="BE13" s="118">
        <v>1.6515684359161398</v>
      </c>
      <c r="BF13" s="118" t="s">
        <v>1026</v>
      </c>
      <c r="BG13" s="143">
        <v>2.8360643503627831</v>
      </c>
      <c r="BH13" s="107">
        <v>26.41</v>
      </c>
      <c r="BI13" s="108">
        <v>0.2</v>
      </c>
      <c r="BJ13" s="133">
        <v>68.88</v>
      </c>
      <c r="BK13" s="124">
        <v>0.52</v>
      </c>
      <c r="BL13" s="108">
        <v>153.63999999999999</v>
      </c>
      <c r="BM13" s="108">
        <v>1.1599999999999999</v>
      </c>
      <c r="BN13" s="133">
        <v>410.19</v>
      </c>
      <c r="BO13" s="124">
        <v>3.11</v>
      </c>
      <c r="BP13" s="108">
        <v>786.3</v>
      </c>
      <c r="BQ13" s="108">
        <v>5.96</v>
      </c>
      <c r="BR13" s="133">
        <v>1340.98</v>
      </c>
      <c r="BS13" s="124">
        <v>10.16</v>
      </c>
      <c r="BT13" s="108">
        <v>1731.99</v>
      </c>
      <c r="BU13" s="109">
        <v>13.12</v>
      </c>
      <c r="BV13" s="107">
        <v>0</v>
      </c>
      <c r="BW13" s="108">
        <v>0</v>
      </c>
      <c r="BX13" s="133">
        <v>0</v>
      </c>
      <c r="BY13" s="124">
        <v>0</v>
      </c>
      <c r="BZ13" s="108">
        <v>0</v>
      </c>
      <c r="CA13" s="108">
        <v>0</v>
      </c>
      <c r="CB13" s="133">
        <v>0</v>
      </c>
      <c r="CC13" s="124">
        <v>0</v>
      </c>
      <c r="CD13" s="108">
        <v>0</v>
      </c>
      <c r="CE13" s="108">
        <v>0</v>
      </c>
      <c r="CF13" s="133">
        <v>0</v>
      </c>
      <c r="CG13" s="124">
        <v>0</v>
      </c>
      <c r="CH13" s="108">
        <v>0</v>
      </c>
      <c r="CI13" s="109">
        <v>0</v>
      </c>
      <c r="CJ13" s="107">
        <v>0</v>
      </c>
      <c r="CK13" s="108">
        <v>0</v>
      </c>
      <c r="CL13" s="133">
        <v>0</v>
      </c>
      <c r="CM13" s="124">
        <v>0</v>
      </c>
      <c r="CN13" s="108">
        <v>0</v>
      </c>
      <c r="CO13" s="108">
        <v>0</v>
      </c>
      <c r="CP13" s="133">
        <v>0</v>
      </c>
      <c r="CQ13" s="124">
        <v>0</v>
      </c>
      <c r="CR13" s="108">
        <v>0</v>
      </c>
      <c r="CS13" s="108">
        <v>0</v>
      </c>
      <c r="CT13" s="133">
        <v>0</v>
      </c>
      <c r="CU13" s="124">
        <v>0</v>
      </c>
      <c r="CV13" s="108">
        <v>0</v>
      </c>
      <c r="CW13" s="109">
        <v>0</v>
      </c>
      <c r="CX13" s="107">
        <v>0</v>
      </c>
      <c r="CY13" s="108">
        <v>0</v>
      </c>
      <c r="CZ13" s="133">
        <v>0</v>
      </c>
      <c r="DA13" s="124">
        <v>0</v>
      </c>
      <c r="DB13" s="108">
        <v>0</v>
      </c>
      <c r="DC13" s="108">
        <v>0</v>
      </c>
      <c r="DD13" s="133">
        <v>0</v>
      </c>
      <c r="DE13" s="124">
        <v>0</v>
      </c>
      <c r="DF13" s="108">
        <v>0</v>
      </c>
      <c r="DG13" s="108">
        <v>0</v>
      </c>
      <c r="DH13" s="133">
        <v>0</v>
      </c>
      <c r="DI13" s="124">
        <v>0</v>
      </c>
      <c r="DJ13" s="108">
        <v>0</v>
      </c>
      <c r="DK13" s="108">
        <v>0</v>
      </c>
      <c r="DL13" s="180">
        <v>52.664739054815854</v>
      </c>
      <c r="DM13" s="181">
        <v>51.731772292784619</v>
      </c>
      <c r="DN13" s="184">
        <v>53.968189736731588</v>
      </c>
      <c r="DO13" s="181">
        <v>52.788233694777354</v>
      </c>
      <c r="DP13" s="193">
        <v>3</v>
      </c>
      <c r="DQ13" s="193">
        <v>1935583</v>
      </c>
      <c r="DR13" s="288">
        <v>17.022960883168395</v>
      </c>
      <c r="DS13" s="288"/>
      <c r="DT13" s="298"/>
      <c r="DU13" s="170"/>
      <c r="DV13" s="170"/>
      <c r="DW13" s="170"/>
      <c r="DX13" s="170"/>
      <c r="DY13" s="170"/>
      <c r="DZ13" s="298"/>
      <c r="EA13" s="170"/>
      <c r="EB13" s="170"/>
      <c r="EC13" s="170"/>
      <c r="ED13" s="170"/>
      <c r="EE13" s="292"/>
    </row>
    <row r="14" spans="1:135" x14ac:dyDescent="0.2">
      <c r="A14" s="125" t="s">
        <v>396</v>
      </c>
      <c r="B14" s="126" t="s">
        <v>471</v>
      </c>
      <c r="C14" s="147">
        <v>4447632</v>
      </c>
      <c r="D14" s="148">
        <v>64.530990873345644</v>
      </c>
      <c r="E14" s="149">
        <v>35.469009126654363</v>
      </c>
      <c r="F14" s="150">
        <v>3.1878307637631913</v>
      </c>
      <c r="G14" s="151">
        <v>13.023812591508053</v>
      </c>
      <c r="H14" s="167">
        <v>14108.139017083637</v>
      </c>
      <c r="I14" s="118">
        <v>3167.0453222020333</v>
      </c>
      <c r="J14" s="113">
        <v>3534.3905902401648</v>
      </c>
      <c r="K14" s="113">
        <v>25.052138952985569</v>
      </c>
      <c r="L14" s="117">
        <v>1270.8315355669583</v>
      </c>
      <c r="M14" s="118">
        <v>9.0077900000000017</v>
      </c>
      <c r="N14" s="117">
        <v>1271.9291877665362</v>
      </c>
      <c r="O14" s="118">
        <v>9.015570276323114</v>
      </c>
      <c r="P14" s="143">
        <v>5549.5633232541395</v>
      </c>
      <c r="Q14" s="108">
        <v>69047.71875</v>
      </c>
      <c r="R14" s="167">
        <v>0.99</v>
      </c>
      <c r="S14" s="138">
        <v>0</v>
      </c>
      <c r="T14" s="113">
        <v>0</v>
      </c>
      <c r="U14" s="138">
        <v>0</v>
      </c>
      <c r="V14" s="113">
        <v>126.48</v>
      </c>
      <c r="W14" s="138" t="s">
        <v>992</v>
      </c>
      <c r="X14" s="143">
        <v>127.47</v>
      </c>
      <c r="Y14" s="167">
        <f t="shared" si="1"/>
        <v>1.4337910331034651E-3</v>
      </c>
      <c r="Z14" s="138">
        <f t="shared" si="2"/>
        <v>0</v>
      </c>
      <c r="AA14" s="113">
        <f t="shared" si="3"/>
        <v>0</v>
      </c>
      <c r="AB14" s="138">
        <f t="shared" si="4"/>
        <v>0</v>
      </c>
      <c r="AC14" s="113">
        <f t="shared" si="5"/>
        <v>0.18317766653224876</v>
      </c>
      <c r="AD14" s="138">
        <f t="shared" si="6"/>
        <v>0</v>
      </c>
      <c r="AE14" s="143">
        <f t="shared" si="7"/>
        <v>0.18461145756535222</v>
      </c>
      <c r="AF14" s="175">
        <v>2.80104865244316E-2</v>
      </c>
      <c r="AG14" s="118">
        <v>0</v>
      </c>
      <c r="AH14" s="118">
        <v>0</v>
      </c>
      <c r="AI14" s="118">
        <v>0</v>
      </c>
      <c r="AJ14" s="118">
        <v>3.5785518541516259</v>
      </c>
      <c r="AK14" s="118" t="s">
        <v>1026</v>
      </c>
      <c r="AL14" s="143">
        <v>3.6065623406760574</v>
      </c>
      <c r="AM14" s="175">
        <v>7.7901749546868904E-2</v>
      </c>
      <c r="AN14" s="118">
        <v>0</v>
      </c>
      <c r="AO14" s="118">
        <v>0</v>
      </c>
      <c r="AP14" s="118">
        <v>0</v>
      </c>
      <c r="AQ14" s="118">
        <v>9.9525386693817968</v>
      </c>
      <c r="AR14" s="118" t="s">
        <v>1026</v>
      </c>
      <c r="AS14" s="143">
        <v>10.030440418928665</v>
      </c>
      <c r="AT14" s="175">
        <v>7.7834521726669853E-2</v>
      </c>
      <c r="AU14" s="118">
        <v>0</v>
      </c>
      <c r="AV14" s="118">
        <v>0</v>
      </c>
      <c r="AW14" s="118">
        <v>0</v>
      </c>
      <c r="AX14" s="118">
        <v>9.9439498060496998</v>
      </c>
      <c r="AY14" s="118" t="s">
        <v>1026</v>
      </c>
      <c r="AZ14" s="143">
        <v>10.02178432777637</v>
      </c>
      <c r="BA14" s="175">
        <v>1.7839241438180154E-2</v>
      </c>
      <c r="BB14" s="118">
        <v>0</v>
      </c>
      <c r="BC14" s="118">
        <v>0</v>
      </c>
      <c r="BD14" s="118">
        <v>0</v>
      </c>
      <c r="BE14" s="118">
        <v>2.2790982394959856</v>
      </c>
      <c r="BF14" s="118" t="s">
        <v>1026</v>
      </c>
      <c r="BG14" s="143">
        <v>2.2969374809341656</v>
      </c>
      <c r="BH14" s="107">
        <v>3.37</v>
      </c>
      <c r="BI14" s="108">
        <v>0</v>
      </c>
      <c r="BJ14" s="133">
        <v>9.77</v>
      </c>
      <c r="BK14" s="124">
        <v>0.01</v>
      </c>
      <c r="BL14" s="108">
        <v>18.100000000000001</v>
      </c>
      <c r="BM14" s="108">
        <v>0.03</v>
      </c>
      <c r="BN14" s="133">
        <v>38.520000000000003</v>
      </c>
      <c r="BO14" s="124">
        <v>0.06</v>
      </c>
      <c r="BP14" s="108">
        <v>65.86</v>
      </c>
      <c r="BQ14" s="108">
        <v>0.1</v>
      </c>
      <c r="BR14" s="133">
        <v>109.17</v>
      </c>
      <c r="BS14" s="124">
        <v>0.16</v>
      </c>
      <c r="BT14" s="108">
        <v>143.19999999999999</v>
      </c>
      <c r="BU14" s="109">
        <v>0.21</v>
      </c>
      <c r="BV14" s="107">
        <v>0</v>
      </c>
      <c r="BW14" s="108">
        <v>0</v>
      </c>
      <c r="BX14" s="133">
        <v>0</v>
      </c>
      <c r="BY14" s="124">
        <v>0</v>
      </c>
      <c r="BZ14" s="108">
        <v>0</v>
      </c>
      <c r="CA14" s="108">
        <v>0</v>
      </c>
      <c r="CB14" s="133">
        <v>0</v>
      </c>
      <c r="CC14" s="124">
        <v>0</v>
      </c>
      <c r="CD14" s="108">
        <v>0</v>
      </c>
      <c r="CE14" s="108">
        <v>0</v>
      </c>
      <c r="CF14" s="133">
        <v>0</v>
      </c>
      <c r="CG14" s="124">
        <v>0</v>
      </c>
      <c r="CH14" s="108">
        <v>0</v>
      </c>
      <c r="CI14" s="109">
        <v>0</v>
      </c>
      <c r="CJ14" s="107">
        <v>0</v>
      </c>
      <c r="CK14" s="108">
        <v>0</v>
      </c>
      <c r="CL14" s="133">
        <v>0</v>
      </c>
      <c r="CM14" s="124">
        <v>0</v>
      </c>
      <c r="CN14" s="108">
        <v>0</v>
      </c>
      <c r="CO14" s="108">
        <v>0</v>
      </c>
      <c r="CP14" s="133">
        <v>0</v>
      </c>
      <c r="CQ14" s="124">
        <v>0</v>
      </c>
      <c r="CR14" s="108">
        <v>0</v>
      </c>
      <c r="CS14" s="108">
        <v>0</v>
      </c>
      <c r="CT14" s="133">
        <v>0</v>
      </c>
      <c r="CU14" s="124">
        <v>0</v>
      </c>
      <c r="CV14" s="108">
        <v>0</v>
      </c>
      <c r="CW14" s="109">
        <v>0</v>
      </c>
      <c r="CX14" s="107">
        <v>0</v>
      </c>
      <c r="CY14" s="108">
        <v>0</v>
      </c>
      <c r="CZ14" s="133">
        <v>0</v>
      </c>
      <c r="DA14" s="124">
        <v>0</v>
      </c>
      <c r="DB14" s="108">
        <v>0</v>
      </c>
      <c r="DC14" s="108">
        <v>0</v>
      </c>
      <c r="DD14" s="133">
        <v>0</v>
      </c>
      <c r="DE14" s="124">
        <v>0</v>
      </c>
      <c r="DF14" s="108">
        <v>0</v>
      </c>
      <c r="DG14" s="108">
        <v>0</v>
      </c>
      <c r="DH14" s="133">
        <v>0</v>
      </c>
      <c r="DI14" s="124">
        <v>0</v>
      </c>
      <c r="DJ14" s="108">
        <v>0</v>
      </c>
      <c r="DK14" s="108">
        <v>0</v>
      </c>
      <c r="DL14" s="180">
        <v>56.923602514923026</v>
      </c>
      <c r="DM14" s="181">
        <v>53.58610393363886</v>
      </c>
      <c r="DN14" s="184">
        <v>61.144204001975602</v>
      </c>
      <c r="DO14" s="181">
        <v>57.217970150179163</v>
      </c>
      <c r="DP14" s="193" t="s">
        <v>1026</v>
      </c>
      <c r="DQ14" s="193" t="s">
        <v>1026</v>
      </c>
      <c r="DR14" s="288" t="s">
        <v>1026</v>
      </c>
      <c r="DS14" s="288"/>
      <c r="DT14" s="298"/>
      <c r="DU14" s="170"/>
      <c r="DV14" s="170"/>
      <c r="DW14" s="170"/>
      <c r="DX14" s="170"/>
      <c r="DY14" s="170"/>
      <c r="DZ14" s="298"/>
      <c r="EA14" s="170"/>
      <c r="EB14" s="170"/>
      <c r="EC14" s="170"/>
      <c r="ED14" s="170"/>
      <c r="EE14" s="292"/>
    </row>
    <row r="15" spans="1:135" x14ac:dyDescent="0.2">
      <c r="A15" s="125" t="s">
        <v>404</v>
      </c>
      <c r="B15" s="126" t="s">
        <v>469</v>
      </c>
      <c r="C15" s="147">
        <v>12825314</v>
      </c>
      <c r="D15" s="148">
        <v>22.227003564980944</v>
      </c>
      <c r="E15" s="149">
        <v>77.772996435019053</v>
      </c>
      <c r="F15" s="150">
        <v>3.4265680745546616</v>
      </c>
      <c r="G15" s="151">
        <v>10.1852874841169</v>
      </c>
      <c r="H15" s="167">
        <v>13413.893611853291</v>
      </c>
      <c r="I15" s="118">
        <v>1053.662500965268</v>
      </c>
      <c r="J15" s="113">
        <v>3540.2305550252395</v>
      </c>
      <c r="K15" s="113">
        <v>26.392266536964982</v>
      </c>
      <c r="L15" s="117">
        <v>478.05775443283937</v>
      </c>
      <c r="M15" s="118">
        <v>3.5638999999999994</v>
      </c>
      <c r="N15" s="117">
        <v>157.8851254067207</v>
      </c>
      <c r="O15" s="118">
        <v>1.177026819917554</v>
      </c>
      <c r="P15" s="143">
        <v>1155.6592869267199</v>
      </c>
      <c r="Q15" s="108">
        <v>26745.138671875</v>
      </c>
      <c r="R15" s="167">
        <v>0.17</v>
      </c>
      <c r="S15" s="138">
        <v>0</v>
      </c>
      <c r="T15" s="113">
        <v>0</v>
      </c>
      <c r="U15" s="138">
        <v>0</v>
      </c>
      <c r="V15" s="113">
        <v>38.75</v>
      </c>
      <c r="W15" s="138" t="s">
        <v>992</v>
      </c>
      <c r="X15" s="143">
        <v>38.92</v>
      </c>
      <c r="Y15" s="167">
        <f t="shared" si="1"/>
        <v>6.3562953284953736E-4</v>
      </c>
      <c r="Z15" s="138">
        <f t="shared" si="2"/>
        <v>0</v>
      </c>
      <c r="AA15" s="113">
        <f t="shared" si="3"/>
        <v>0</v>
      </c>
      <c r="AB15" s="138">
        <f t="shared" si="4"/>
        <v>0</v>
      </c>
      <c r="AC15" s="113">
        <f t="shared" si="5"/>
        <v>0.14488614351717394</v>
      </c>
      <c r="AD15" s="138">
        <f t="shared" si="6"/>
        <v>0</v>
      </c>
      <c r="AE15" s="143">
        <f t="shared" si="7"/>
        <v>0.14552177305002348</v>
      </c>
      <c r="AF15" s="175">
        <v>4.8019471432076835E-3</v>
      </c>
      <c r="AG15" s="118">
        <v>0</v>
      </c>
      <c r="AH15" s="118">
        <v>0</v>
      </c>
      <c r="AI15" s="118">
        <v>0</v>
      </c>
      <c r="AJ15" s="118">
        <v>1.0945614811723396</v>
      </c>
      <c r="AK15" s="118" t="s">
        <v>1026</v>
      </c>
      <c r="AL15" s="143">
        <v>1.0993634283155473</v>
      </c>
      <c r="AM15" s="175">
        <v>3.5560556946029567E-2</v>
      </c>
      <c r="AN15" s="118">
        <v>0</v>
      </c>
      <c r="AO15" s="118">
        <v>0</v>
      </c>
      <c r="AP15" s="118">
        <v>0</v>
      </c>
      <c r="AQ15" s="118">
        <v>8.1057151862273269</v>
      </c>
      <c r="AR15" s="118" t="s">
        <v>1026</v>
      </c>
      <c r="AS15" s="143">
        <v>8.141275743173356</v>
      </c>
      <c r="AT15" s="175">
        <v>0.10767322099663965</v>
      </c>
      <c r="AU15" s="118">
        <v>0</v>
      </c>
      <c r="AV15" s="118">
        <v>0</v>
      </c>
      <c r="AW15" s="118">
        <v>0</v>
      </c>
      <c r="AX15" s="118">
        <v>24.543160668351678</v>
      </c>
      <c r="AY15" s="118" t="s">
        <v>1026</v>
      </c>
      <c r="AZ15" s="143">
        <v>24.65083388934832</v>
      </c>
      <c r="BA15" s="175">
        <v>1.471021796156601E-2</v>
      </c>
      <c r="BB15" s="118">
        <v>0</v>
      </c>
      <c r="BC15" s="118">
        <v>0</v>
      </c>
      <c r="BD15" s="118">
        <v>0</v>
      </c>
      <c r="BE15" s="118">
        <v>3.3530643882981339</v>
      </c>
      <c r="BF15" s="118" t="s">
        <v>1026</v>
      </c>
      <c r="BG15" s="143">
        <v>3.3677746062597005</v>
      </c>
      <c r="BH15" s="107">
        <v>0.28000000000000003</v>
      </c>
      <c r="BI15" s="108">
        <v>0</v>
      </c>
      <c r="BJ15" s="133">
        <v>2</v>
      </c>
      <c r="BK15" s="124">
        <v>0.01</v>
      </c>
      <c r="BL15" s="108">
        <v>3.88</v>
      </c>
      <c r="BM15" s="108">
        <v>0.01</v>
      </c>
      <c r="BN15" s="133">
        <v>7.9</v>
      </c>
      <c r="BO15" s="124">
        <v>0.03</v>
      </c>
      <c r="BP15" s="108">
        <v>12.64</v>
      </c>
      <c r="BQ15" s="108">
        <v>0.05</v>
      </c>
      <c r="BR15" s="133">
        <v>19.309999999999999</v>
      </c>
      <c r="BS15" s="124">
        <v>7.0000000000000007E-2</v>
      </c>
      <c r="BT15" s="108">
        <v>24.68</v>
      </c>
      <c r="BU15" s="109">
        <v>0.09</v>
      </c>
      <c r="BV15" s="107">
        <v>0</v>
      </c>
      <c r="BW15" s="108">
        <v>0</v>
      </c>
      <c r="BX15" s="133">
        <v>0</v>
      </c>
      <c r="BY15" s="124">
        <v>0</v>
      </c>
      <c r="BZ15" s="108">
        <v>0</v>
      </c>
      <c r="CA15" s="108">
        <v>0</v>
      </c>
      <c r="CB15" s="133">
        <v>0</v>
      </c>
      <c r="CC15" s="124">
        <v>0</v>
      </c>
      <c r="CD15" s="108">
        <v>0</v>
      </c>
      <c r="CE15" s="108">
        <v>0</v>
      </c>
      <c r="CF15" s="133">
        <v>0</v>
      </c>
      <c r="CG15" s="124">
        <v>0</v>
      </c>
      <c r="CH15" s="108">
        <v>0</v>
      </c>
      <c r="CI15" s="109">
        <v>0</v>
      </c>
      <c r="CJ15" s="107">
        <v>0</v>
      </c>
      <c r="CK15" s="108">
        <v>0</v>
      </c>
      <c r="CL15" s="133">
        <v>0</v>
      </c>
      <c r="CM15" s="124">
        <v>0</v>
      </c>
      <c r="CN15" s="108">
        <v>0</v>
      </c>
      <c r="CO15" s="108">
        <v>0</v>
      </c>
      <c r="CP15" s="133">
        <v>0</v>
      </c>
      <c r="CQ15" s="124">
        <v>0</v>
      </c>
      <c r="CR15" s="108">
        <v>0</v>
      </c>
      <c r="CS15" s="108">
        <v>0</v>
      </c>
      <c r="CT15" s="133">
        <v>0</v>
      </c>
      <c r="CU15" s="124">
        <v>0</v>
      </c>
      <c r="CV15" s="108">
        <v>0</v>
      </c>
      <c r="CW15" s="109">
        <v>0</v>
      </c>
      <c r="CX15" s="107">
        <v>0</v>
      </c>
      <c r="CY15" s="108">
        <v>0</v>
      </c>
      <c r="CZ15" s="133">
        <v>0</v>
      </c>
      <c r="DA15" s="124">
        <v>0</v>
      </c>
      <c r="DB15" s="108">
        <v>0</v>
      </c>
      <c r="DC15" s="108">
        <v>0</v>
      </c>
      <c r="DD15" s="133">
        <v>0</v>
      </c>
      <c r="DE15" s="124">
        <v>0</v>
      </c>
      <c r="DF15" s="108">
        <v>0</v>
      </c>
      <c r="DG15" s="108">
        <v>0</v>
      </c>
      <c r="DH15" s="133">
        <v>0</v>
      </c>
      <c r="DI15" s="124">
        <v>0</v>
      </c>
      <c r="DJ15" s="108">
        <v>0</v>
      </c>
      <c r="DK15" s="108">
        <v>0</v>
      </c>
      <c r="DL15" s="180">
        <v>50.213684841881232</v>
      </c>
      <c r="DM15" s="181">
        <v>51.08779495412761</v>
      </c>
      <c r="DN15" s="184">
        <v>59.759322340826216</v>
      </c>
      <c r="DO15" s="181">
        <v>53.686934045611679</v>
      </c>
      <c r="DP15" s="193">
        <v>4</v>
      </c>
      <c r="DQ15" s="193">
        <v>555</v>
      </c>
      <c r="DR15" s="288">
        <v>5.1584983471892462E-3</v>
      </c>
      <c r="DS15" s="288"/>
      <c r="DT15" s="298"/>
      <c r="DU15" s="170"/>
      <c r="DV15" s="170"/>
      <c r="DW15" s="170"/>
      <c r="DX15" s="170"/>
      <c r="DY15" s="170"/>
      <c r="DZ15" s="298"/>
      <c r="EA15" s="170"/>
      <c r="EB15" s="170"/>
      <c r="EC15" s="170"/>
      <c r="ED15" s="170"/>
      <c r="EE15" s="292"/>
    </row>
    <row r="16" spans="1:135" x14ac:dyDescent="0.2">
      <c r="A16" s="125" t="s">
        <v>334</v>
      </c>
      <c r="B16" s="126" t="s">
        <v>509</v>
      </c>
      <c r="C16" s="147">
        <v>10886500</v>
      </c>
      <c r="D16" s="148">
        <v>66.455995958296981</v>
      </c>
      <c r="E16" s="149">
        <v>33.544004041703026</v>
      </c>
      <c r="F16" s="150">
        <v>1.2805261175876739</v>
      </c>
      <c r="G16" s="151">
        <v>70.072734294541704</v>
      </c>
      <c r="H16" s="167">
        <v>47128.700683203046</v>
      </c>
      <c r="I16" s="118">
        <v>4316.685694965634</v>
      </c>
      <c r="J16" s="113">
        <v>9955.7362526200195</v>
      </c>
      <c r="K16" s="113">
        <v>21.124571881457161</v>
      </c>
      <c r="L16" s="117">
        <v>7808.6648716686132</v>
      </c>
      <c r="M16" s="118">
        <v>16.568809999999996</v>
      </c>
      <c r="N16" s="117">
        <v>6919.5895457499573</v>
      </c>
      <c r="O16" s="118">
        <v>14.682326152513983</v>
      </c>
      <c r="P16" s="143">
        <v>7287.4467457199999</v>
      </c>
      <c r="Q16" s="108">
        <v>178845.578125</v>
      </c>
      <c r="R16" s="167">
        <v>97.19</v>
      </c>
      <c r="S16" s="138">
        <v>0</v>
      </c>
      <c r="T16" s="113">
        <v>0</v>
      </c>
      <c r="U16" s="138">
        <v>0.23</v>
      </c>
      <c r="V16" s="113">
        <v>40.6</v>
      </c>
      <c r="W16" s="138" t="s">
        <v>992</v>
      </c>
      <c r="X16" s="143">
        <v>138.02000000000001</v>
      </c>
      <c r="Y16" s="167">
        <f t="shared" si="1"/>
        <v>5.4342970633621868E-2</v>
      </c>
      <c r="Z16" s="138">
        <f t="shared" si="2"/>
        <v>0</v>
      </c>
      <c r="AA16" s="113">
        <f t="shared" si="3"/>
        <v>0</v>
      </c>
      <c r="AB16" s="138">
        <f t="shared" si="4"/>
        <v>1.2860256452035219E-4</v>
      </c>
      <c r="AC16" s="113">
        <f t="shared" si="5"/>
        <v>2.2701148345766517E-2</v>
      </c>
      <c r="AD16" s="138">
        <f t="shared" si="6"/>
        <v>0</v>
      </c>
      <c r="AE16" s="143">
        <f t="shared" si="7"/>
        <v>7.7172721543908737E-2</v>
      </c>
      <c r="AF16" s="175">
        <v>0.97622112050651022</v>
      </c>
      <c r="AG16" s="118">
        <v>0</v>
      </c>
      <c r="AH16" s="118">
        <v>0</v>
      </c>
      <c r="AI16" s="118">
        <v>2.3102259256764825E-3</v>
      </c>
      <c r="AJ16" s="118">
        <v>0.40780509818463134</v>
      </c>
      <c r="AK16" s="118" t="s">
        <v>1026</v>
      </c>
      <c r="AL16" s="143">
        <v>1.386336444616818</v>
      </c>
      <c r="AM16" s="175">
        <v>1.2446429907963474</v>
      </c>
      <c r="AN16" s="118">
        <v>0</v>
      </c>
      <c r="AO16" s="118">
        <v>0</v>
      </c>
      <c r="AP16" s="118">
        <v>2.945445908870871E-3</v>
      </c>
      <c r="AQ16" s="118">
        <v>0.51993523434851019</v>
      </c>
      <c r="AR16" s="118" t="s">
        <v>1026</v>
      </c>
      <c r="AS16" s="143">
        <v>1.767523671053729</v>
      </c>
      <c r="AT16" s="175">
        <v>1.4045630793186934</v>
      </c>
      <c r="AU16" s="118">
        <v>0</v>
      </c>
      <c r="AV16" s="118">
        <v>0</v>
      </c>
      <c r="AW16" s="118">
        <v>3.3238965762249152E-3</v>
      </c>
      <c r="AX16" s="118">
        <v>0.58674000432491991</v>
      </c>
      <c r="AY16" s="118" t="s">
        <v>1026</v>
      </c>
      <c r="AZ16" s="143">
        <v>1.9946269802198384</v>
      </c>
      <c r="BA16" s="175">
        <v>1.3336632621992166</v>
      </c>
      <c r="BB16" s="118">
        <v>0</v>
      </c>
      <c r="BC16" s="118">
        <v>0</v>
      </c>
      <c r="BD16" s="118">
        <v>3.1561122574937732E-3</v>
      </c>
      <c r="BE16" s="118">
        <v>0.55712242458368344</v>
      </c>
      <c r="BF16" s="118" t="s">
        <v>1026</v>
      </c>
      <c r="BG16" s="143">
        <v>1.8939417990403939</v>
      </c>
      <c r="BH16" s="107">
        <v>332.03</v>
      </c>
      <c r="BI16" s="108">
        <v>0.19</v>
      </c>
      <c r="BJ16" s="133">
        <v>827.05</v>
      </c>
      <c r="BK16" s="124">
        <v>0.46</v>
      </c>
      <c r="BL16" s="108">
        <v>1505.29</v>
      </c>
      <c r="BM16" s="108">
        <v>0.84</v>
      </c>
      <c r="BN16" s="133">
        <v>2985.79</v>
      </c>
      <c r="BO16" s="124">
        <v>1.67</v>
      </c>
      <c r="BP16" s="108">
        <v>4686.17</v>
      </c>
      <c r="BQ16" s="108">
        <v>2.62</v>
      </c>
      <c r="BR16" s="133">
        <v>6833.9</v>
      </c>
      <c r="BS16" s="124">
        <v>3.82</v>
      </c>
      <c r="BT16" s="108">
        <v>8439.94</v>
      </c>
      <c r="BU16" s="109">
        <v>4.72</v>
      </c>
      <c r="BV16" s="107">
        <v>0</v>
      </c>
      <c r="BW16" s="108">
        <v>0</v>
      </c>
      <c r="BX16" s="133">
        <v>0</v>
      </c>
      <c r="BY16" s="124">
        <v>0</v>
      </c>
      <c r="BZ16" s="108">
        <v>0</v>
      </c>
      <c r="CA16" s="108">
        <v>0</v>
      </c>
      <c r="CB16" s="133">
        <v>0</v>
      </c>
      <c r="CC16" s="124">
        <v>0</v>
      </c>
      <c r="CD16" s="108">
        <v>0</v>
      </c>
      <c r="CE16" s="108">
        <v>0</v>
      </c>
      <c r="CF16" s="133">
        <v>0</v>
      </c>
      <c r="CG16" s="124">
        <v>0</v>
      </c>
      <c r="CH16" s="108">
        <v>0</v>
      </c>
      <c r="CI16" s="109">
        <v>0</v>
      </c>
      <c r="CJ16" s="107">
        <v>0</v>
      </c>
      <c r="CK16" s="108">
        <v>0</v>
      </c>
      <c r="CL16" s="133">
        <v>0</v>
      </c>
      <c r="CM16" s="124">
        <v>0</v>
      </c>
      <c r="CN16" s="108">
        <v>0</v>
      </c>
      <c r="CO16" s="108">
        <v>0</v>
      </c>
      <c r="CP16" s="133">
        <v>0</v>
      </c>
      <c r="CQ16" s="124">
        <v>0</v>
      </c>
      <c r="CR16" s="108">
        <v>0</v>
      </c>
      <c r="CS16" s="108">
        <v>0</v>
      </c>
      <c r="CT16" s="133">
        <v>0</v>
      </c>
      <c r="CU16" s="124">
        <v>0</v>
      </c>
      <c r="CV16" s="108">
        <v>0</v>
      </c>
      <c r="CW16" s="109">
        <v>0</v>
      </c>
      <c r="CX16" s="107">
        <v>0</v>
      </c>
      <c r="CY16" s="108">
        <v>0</v>
      </c>
      <c r="CZ16" s="133">
        <v>0</v>
      </c>
      <c r="DA16" s="124">
        <v>0</v>
      </c>
      <c r="DB16" s="108">
        <v>0</v>
      </c>
      <c r="DC16" s="108">
        <v>0</v>
      </c>
      <c r="DD16" s="133">
        <v>2.72</v>
      </c>
      <c r="DE16" s="124">
        <v>0</v>
      </c>
      <c r="DF16" s="108">
        <v>15.44</v>
      </c>
      <c r="DG16" s="108">
        <v>0.01</v>
      </c>
      <c r="DH16" s="133">
        <v>45.2</v>
      </c>
      <c r="DI16" s="124">
        <v>0.03</v>
      </c>
      <c r="DJ16" s="108">
        <v>84.17</v>
      </c>
      <c r="DK16" s="108">
        <v>0.05</v>
      </c>
      <c r="DL16" s="180">
        <v>45.906414451458417</v>
      </c>
      <c r="DM16" s="181">
        <v>48.197320543669022</v>
      </c>
      <c r="DN16" s="184">
        <v>49.623002524270042</v>
      </c>
      <c r="DO16" s="181">
        <v>47.908912506465832</v>
      </c>
      <c r="DP16" s="193" t="s">
        <v>1026</v>
      </c>
      <c r="DQ16" s="193" t="s">
        <v>1026</v>
      </c>
      <c r="DR16" s="288" t="s">
        <v>1026</v>
      </c>
      <c r="DS16" s="288"/>
      <c r="DT16" s="298"/>
      <c r="DU16" s="170"/>
      <c r="DV16" s="170"/>
      <c r="DW16" s="170"/>
      <c r="DX16" s="170"/>
      <c r="DY16" s="170"/>
      <c r="DZ16" s="298"/>
      <c r="EA16" s="170"/>
      <c r="EB16" s="170"/>
      <c r="EC16" s="170"/>
      <c r="ED16" s="170"/>
      <c r="EE16" s="292"/>
    </row>
    <row r="17" spans="1:135" x14ac:dyDescent="0.2">
      <c r="A17" s="125" t="s">
        <v>390</v>
      </c>
      <c r="B17" s="126" t="s">
        <v>496</v>
      </c>
      <c r="C17" s="147">
        <v>2303315</v>
      </c>
      <c r="D17" s="148">
        <v>44.678995274202613</v>
      </c>
      <c r="E17" s="149">
        <v>55.321004725797387</v>
      </c>
      <c r="F17" s="150">
        <v>4.2186457247586233</v>
      </c>
      <c r="G17" s="151">
        <v>2.7976958301449062</v>
      </c>
      <c r="H17" s="167">
        <v>12579.618856489422</v>
      </c>
      <c r="I17" s="118">
        <v>5693.1291536740537</v>
      </c>
      <c r="J17" s="113">
        <v>3107.2344640707197</v>
      </c>
      <c r="K17" s="113">
        <v>24.700545378350608</v>
      </c>
      <c r="L17" s="117">
        <v>1983.2586802481246</v>
      </c>
      <c r="M17" s="118">
        <v>15.765650000000001</v>
      </c>
      <c r="N17" s="117">
        <v>2218.4233395551487</v>
      </c>
      <c r="O17" s="118">
        <v>17.635060051209223</v>
      </c>
      <c r="P17" s="143">
        <v>1511.161816862</v>
      </c>
      <c r="Q17" s="108">
        <v>42062.65625</v>
      </c>
      <c r="R17" s="167">
        <v>3.39</v>
      </c>
      <c r="S17" s="138">
        <v>0</v>
      </c>
      <c r="T17" s="113">
        <v>0</v>
      </c>
      <c r="U17" s="138">
        <v>0.01</v>
      </c>
      <c r="V17" s="113">
        <v>64.55</v>
      </c>
      <c r="W17" s="138" t="s">
        <v>992</v>
      </c>
      <c r="X17" s="143">
        <v>67.95</v>
      </c>
      <c r="Y17" s="167">
        <f t="shared" si="1"/>
        <v>8.0594054256856416E-3</v>
      </c>
      <c r="Z17" s="138">
        <f t="shared" si="2"/>
        <v>0</v>
      </c>
      <c r="AA17" s="113">
        <f t="shared" si="3"/>
        <v>0</v>
      </c>
      <c r="AB17" s="138">
        <f t="shared" si="4"/>
        <v>2.3774057302907492E-5</v>
      </c>
      <c r="AC17" s="113">
        <f t="shared" si="5"/>
        <v>0.15346153989026787</v>
      </c>
      <c r="AD17" s="138">
        <f t="shared" si="6"/>
        <v>0</v>
      </c>
      <c r="AE17" s="143">
        <f t="shared" si="7"/>
        <v>0.16154471937325643</v>
      </c>
      <c r="AF17" s="175">
        <v>0.10910023170761422</v>
      </c>
      <c r="AG17" s="118">
        <v>0</v>
      </c>
      <c r="AH17" s="118">
        <v>0</v>
      </c>
      <c r="AI17" s="118">
        <v>3.2182959205785905E-4</v>
      </c>
      <c r="AJ17" s="118">
        <v>2.0774100167334799</v>
      </c>
      <c r="AK17" s="118" t="s">
        <v>1026</v>
      </c>
      <c r="AL17" s="143">
        <v>2.1868320780331523</v>
      </c>
      <c r="AM17" s="175">
        <v>0.17093080361941887</v>
      </c>
      <c r="AN17" s="118">
        <v>0</v>
      </c>
      <c r="AO17" s="118">
        <v>0</v>
      </c>
      <c r="AP17" s="118">
        <v>5.0422065964430348E-4</v>
      </c>
      <c r="AQ17" s="118">
        <v>3.2547443580039781</v>
      </c>
      <c r="AR17" s="118" t="s">
        <v>1026</v>
      </c>
      <c r="AS17" s="143">
        <v>3.426179382283042</v>
      </c>
      <c r="AT17" s="175">
        <v>0.15281123037047487</v>
      </c>
      <c r="AU17" s="118">
        <v>0</v>
      </c>
      <c r="AV17" s="118">
        <v>0</v>
      </c>
      <c r="AW17" s="118">
        <v>4.507705910633477E-4</v>
      </c>
      <c r="AX17" s="118">
        <v>2.909724165313909</v>
      </c>
      <c r="AY17" s="118" t="s">
        <v>1026</v>
      </c>
      <c r="AZ17" s="143">
        <v>3.0629861662754476</v>
      </c>
      <c r="BA17" s="175">
        <v>0.22433070781522907</v>
      </c>
      <c r="BB17" s="118">
        <v>0</v>
      </c>
      <c r="BC17" s="118">
        <v>0</v>
      </c>
      <c r="BD17" s="118">
        <v>6.6174250092987928E-4</v>
      </c>
      <c r="BE17" s="118">
        <v>4.2715478435023702</v>
      </c>
      <c r="BF17" s="118" t="s">
        <v>1026</v>
      </c>
      <c r="BG17" s="143">
        <v>4.4965402938185299</v>
      </c>
      <c r="BH17" s="107">
        <v>9.7799999999999994</v>
      </c>
      <c r="BI17" s="108">
        <v>0.02</v>
      </c>
      <c r="BJ17" s="133">
        <v>24.85</v>
      </c>
      <c r="BK17" s="124">
        <v>0.06</v>
      </c>
      <c r="BL17" s="108">
        <v>48.57</v>
      </c>
      <c r="BM17" s="108">
        <v>0.12</v>
      </c>
      <c r="BN17" s="133">
        <v>120.55</v>
      </c>
      <c r="BO17" s="124">
        <v>0.28999999999999998</v>
      </c>
      <c r="BP17" s="108">
        <v>232.21</v>
      </c>
      <c r="BQ17" s="108">
        <v>0.55000000000000004</v>
      </c>
      <c r="BR17" s="133">
        <v>416.98</v>
      </c>
      <c r="BS17" s="124">
        <v>0.99</v>
      </c>
      <c r="BT17" s="108">
        <v>562.44000000000005</v>
      </c>
      <c r="BU17" s="109">
        <v>1.34</v>
      </c>
      <c r="BV17" s="107">
        <v>0</v>
      </c>
      <c r="BW17" s="108">
        <v>0</v>
      </c>
      <c r="BX17" s="133">
        <v>0</v>
      </c>
      <c r="BY17" s="124">
        <v>0</v>
      </c>
      <c r="BZ17" s="108">
        <v>0</v>
      </c>
      <c r="CA17" s="108">
        <v>0</v>
      </c>
      <c r="CB17" s="133">
        <v>0</v>
      </c>
      <c r="CC17" s="124">
        <v>0</v>
      </c>
      <c r="CD17" s="108">
        <v>0</v>
      </c>
      <c r="CE17" s="108">
        <v>0</v>
      </c>
      <c r="CF17" s="133">
        <v>0</v>
      </c>
      <c r="CG17" s="124">
        <v>0</v>
      </c>
      <c r="CH17" s="108">
        <v>0</v>
      </c>
      <c r="CI17" s="109">
        <v>0</v>
      </c>
      <c r="CJ17" s="107">
        <v>0</v>
      </c>
      <c r="CK17" s="108">
        <v>0</v>
      </c>
      <c r="CL17" s="133">
        <v>0</v>
      </c>
      <c r="CM17" s="124">
        <v>0</v>
      </c>
      <c r="CN17" s="108">
        <v>0</v>
      </c>
      <c r="CO17" s="108">
        <v>0</v>
      </c>
      <c r="CP17" s="133">
        <v>0</v>
      </c>
      <c r="CQ17" s="124">
        <v>0</v>
      </c>
      <c r="CR17" s="108">
        <v>0</v>
      </c>
      <c r="CS17" s="108">
        <v>0</v>
      </c>
      <c r="CT17" s="133">
        <v>0</v>
      </c>
      <c r="CU17" s="124">
        <v>0</v>
      </c>
      <c r="CV17" s="108">
        <v>0</v>
      </c>
      <c r="CW17" s="109">
        <v>0</v>
      </c>
      <c r="CX17" s="107">
        <v>0</v>
      </c>
      <c r="CY17" s="108">
        <v>0</v>
      </c>
      <c r="CZ17" s="133">
        <v>0</v>
      </c>
      <c r="DA17" s="124">
        <v>0</v>
      </c>
      <c r="DB17" s="108">
        <v>0</v>
      </c>
      <c r="DC17" s="108">
        <v>0</v>
      </c>
      <c r="DD17" s="133">
        <v>0</v>
      </c>
      <c r="DE17" s="124">
        <v>0</v>
      </c>
      <c r="DF17" s="108">
        <v>0</v>
      </c>
      <c r="DG17" s="108">
        <v>0</v>
      </c>
      <c r="DH17" s="133">
        <v>0.13</v>
      </c>
      <c r="DI17" s="124">
        <v>0</v>
      </c>
      <c r="DJ17" s="108">
        <v>1.78</v>
      </c>
      <c r="DK17" s="108">
        <v>0</v>
      </c>
      <c r="DL17" s="180">
        <v>51.589236274295146</v>
      </c>
      <c r="DM17" s="181">
        <v>55.750316076125102</v>
      </c>
      <c r="DN17" s="184">
        <v>54.015454550193866</v>
      </c>
      <c r="DO17" s="181">
        <v>53.785002300204702</v>
      </c>
      <c r="DP17" s="193" t="s">
        <v>1026</v>
      </c>
      <c r="DQ17" s="193" t="s">
        <v>1026</v>
      </c>
      <c r="DR17" s="288" t="s">
        <v>1026</v>
      </c>
      <c r="DS17" s="288"/>
      <c r="DT17" s="298"/>
      <c r="DU17" s="170"/>
      <c r="DV17" s="170"/>
      <c r="DW17" s="170"/>
      <c r="DX17" s="170"/>
      <c r="DY17" s="170"/>
      <c r="DZ17" s="298"/>
      <c r="EA17" s="170"/>
      <c r="EB17" s="170"/>
      <c r="EC17" s="170"/>
      <c r="ED17" s="170"/>
      <c r="EE17" s="292"/>
    </row>
    <row r="18" spans="1:135" x14ac:dyDescent="0.2">
      <c r="A18" s="125" t="s">
        <v>398</v>
      </c>
      <c r="B18" s="126" t="s">
        <v>455</v>
      </c>
      <c r="C18" s="147">
        <v>21471618</v>
      </c>
      <c r="D18" s="148">
        <v>42.489997726300835</v>
      </c>
      <c r="E18" s="149">
        <v>57.510002273699165</v>
      </c>
      <c r="F18" s="150">
        <v>4.9584211646606962</v>
      </c>
      <c r="G18" s="151">
        <v>17.22276249298147</v>
      </c>
      <c r="H18" s="167">
        <v>121703.6386837441</v>
      </c>
      <c r="I18" s="118">
        <v>5783.3667595864054</v>
      </c>
      <c r="J18" s="113">
        <v>15516.21558426782</v>
      </c>
      <c r="K18" s="113">
        <v>12.749179689350006</v>
      </c>
      <c r="L18" s="117">
        <v>12494.631043283376</v>
      </c>
      <c r="M18" s="118">
        <v>10.266439999999999</v>
      </c>
      <c r="N18" s="117">
        <v>28901.305930476796</v>
      </c>
      <c r="O18" s="118">
        <v>23.747281710762138</v>
      </c>
      <c r="P18" s="143">
        <v>32780.375986040097</v>
      </c>
      <c r="Q18" s="108">
        <v>176182.515625</v>
      </c>
      <c r="R18" s="167">
        <v>4.5999999999999996</v>
      </c>
      <c r="S18" s="138">
        <v>0</v>
      </c>
      <c r="T18" s="113">
        <v>0</v>
      </c>
      <c r="U18" s="138">
        <v>0</v>
      </c>
      <c r="V18" s="113">
        <v>165.69</v>
      </c>
      <c r="W18" s="138" t="s">
        <v>992</v>
      </c>
      <c r="X18" s="143">
        <v>170.29</v>
      </c>
      <c r="Y18" s="167">
        <f t="shared" si="1"/>
        <v>2.610928776718674E-3</v>
      </c>
      <c r="Z18" s="138">
        <f t="shared" si="2"/>
        <v>0</v>
      </c>
      <c r="AA18" s="113">
        <f t="shared" si="3"/>
        <v>0</v>
      </c>
      <c r="AB18" s="138">
        <f t="shared" si="4"/>
        <v>0</v>
      </c>
      <c r="AC18" s="113">
        <f t="shared" si="5"/>
        <v>9.4044519350982E-2</v>
      </c>
      <c r="AD18" s="138">
        <f t="shared" si="6"/>
        <v>0</v>
      </c>
      <c r="AE18" s="143">
        <f t="shared" si="7"/>
        <v>9.6655448127700661E-2</v>
      </c>
      <c r="AF18" s="175">
        <v>2.9646404273114286E-2</v>
      </c>
      <c r="AG18" s="118">
        <v>0</v>
      </c>
      <c r="AH18" s="118">
        <v>0</v>
      </c>
      <c r="AI18" s="118">
        <v>0</v>
      </c>
      <c r="AJ18" s="118">
        <v>1.0678505921765884</v>
      </c>
      <c r="AK18" s="118" t="s">
        <v>1026</v>
      </c>
      <c r="AL18" s="143">
        <v>1.0974969964497026</v>
      </c>
      <c r="AM18" s="175">
        <v>3.6815813000518963E-2</v>
      </c>
      <c r="AN18" s="118">
        <v>0</v>
      </c>
      <c r="AO18" s="118">
        <v>0</v>
      </c>
      <c r="AP18" s="118">
        <v>0</v>
      </c>
      <c r="AQ18" s="118">
        <v>1.3260895774034756</v>
      </c>
      <c r="AR18" s="118" t="s">
        <v>1026</v>
      </c>
      <c r="AS18" s="143">
        <v>1.3629053904039945</v>
      </c>
      <c r="AT18" s="175">
        <v>1.5916235795937653E-2</v>
      </c>
      <c r="AU18" s="118">
        <v>0</v>
      </c>
      <c r="AV18" s="118">
        <v>0</v>
      </c>
      <c r="AW18" s="118">
        <v>0</v>
      </c>
      <c r="AX18" s="118">
        <v>0.57329589326715436</v>
      </c>
      <c r="AY18" s="118" t="s">
        <v>1026</v>
      </c>
      <c r="AZ18" s="143">
        <v>0.58921212906309195</v>
      </c>
      <c r="BA18" s="175">
        <v>1.403278596303765E-2</v>
      </c>
      <c r="BB18" s="118">
        <v>0</v>
      </c>
      <c r="BC18" s="118">
        <v>0</v>
      </c>
      <c r="BD18" s="118">
        <v>0</v>
      </c>
      <c r="BE18" s="118">
        <v>0.50545484917732786</v>
      </c>
      <c r="BF18" s="118" t="s">
        <v>1026</v>
      </c>
      <c r="BG18" s="143">
        <v>0.51948763514036556</v>
      </c>
      <c r="BH18" s="107">
        <v>11.01</v>
      </c>
      <c r="BI18" s="108">
        <v>0.01</v>
      </c>
      <c r="BJ18" s="133">
        <v>35.659999999999997</v>
      </c>
      <c r="BK18" s="124">
        <v>0.02</v>
      </c>
      <c r="BL18" s="108">
        <v>67.930000000000007</v>
      </c>
      <c r="BM18" s="108">
        <v>0.04</v>
      </c>
      <c r="BN18" s="133">
        <v>166.9</v>
      </c>
      <c r="BO18" s="124">
        <v>0.09</v>
      </c>
      <c r="BP18" s="108">
        <v>332.88</v>
      </c>
      <c r="BQ18" s="108">
        <v>0.19</v>
      </c>
      <c r="BR18" s="133">
        <v>639.83000000000004</v>
      </c>
      <c r="BS18" s="124">
        <v>0.36</v>
      </c>
      <c r="BT18" s="108">
        <v>902.12</v>
      </c>
      <c r="BU18" s="109">
        <v>0.51</v>
      </c>
      <c r="BV18" s="107">
        <v>0</v>
      </c>
      <c r="BW18" s="108">
        <v>0</v>
      </c>
      <c r="BX18" s="133">
        <v>0</v>
      </c>
      <c r="BY18" s="124">
        <v>0</v>
      </c>
      <c r="BZ18" s="108">
        <v>0</v>
      </c>
      <c r="CA18" s="108">
        <v>0</v>
      </c>
      <c r="CB18" s="133">
        <v>0</v>
      </c>
      <c r="CC18" s="124">
        <v>0</v>
      </c>
      <c r="CD18" s="108">
        <v>0</v>
      </c>
      <c r="CE18" s="108">
        <v>0</v>
      </c>
      <c r="CF18" s="133">
        <v>0</v>
      </c>
      <c r="CG18" s="124">
        <v>0</v>
      </c>
      <c r="CH18" s="108">
        <v>0</v>
      </c>
      <c r="CI18" s="109">
        <v>0</v>
      </c>
      <c r="CJ18" s="107">
        <v>0</v>
      </c>
      <c r="CK18" s="108">
        <v>0</v>
      </c>
      <c r="CL18" s="133">
        <v>0</v>
      </c>
      <c r="CM18" s="124">
        <v>0</v>
      </c>
      <c r="CN18" s="108">
        <v>0</v>
      </c>
      <c r="CO18" s="108">
        <v>0</v>
      </c>
      <c r="CP18" s="133">
        <v>0</v>
      </c>
      <c r="CQ18" s="124">
        <v>0</v>
      </c>
      <c r="CR18" s="108">
        <v>0</v>
      </c>
      <c r="CS18" s="108">
        <v>0</v>
      </c>
      <c r="CT18" s="133">
        <v>0</v>
      </c>
      <c r="CU18" s="124">
        <v>0</v>
      </c>
      <c r="CV18" s="108">
        <v>0</v>
      </c>
      <c r="CW18" s="109">
        <v>0</v>
      </c>
      <c r="CX18" s="107">
        <v>0</v>
      </c>
      <c r="CY18" s="108">
        <v>0</v>
      </c>
      <c r="CZ18" s="133">
        <v>0</v>
      </c>
      <c r="DA18" s="124">
        <v>0</v>
      </c>
      <c r="DB18" s="108">
        <v>0</v>
      </c>
      <c r="DC18" s="108">
        <v>0</v>
      </c>
      <c r="DD18" s="133">
        <v>0</v>
      </c>
      <c r="DE18" s="124">
        <v>0</v>
      </c>
      <c r="DF18" s="108">
        <v>0</v>
      </c>
      <c r="DG18" s="108">
        <v>0</v>
      </c>
      <c r="DH18" s="133">
        <v>0</v>
      </c>
      <c r="DI18" s="124">
        <v>0</v>
      </c>
      <c r="DJ18" s="108">
        <v>0</v>
      </c>
      <c r="DK18" s="108">
        <v>0</v>
      </c>
      <c r="DL18" s="180">
        <v>43.005880061666566</v>
      </c>
      <c r="DM18" s="181">
        <v>39.306309038240073</v>
      </c>
      <c r="DN18" s="184">
        <v>47.89778200969738</v>
      </c>
      <c r="DO18" s="181">
        <v>43.403323703201345</v>
      </c>
      <c r="DP18" s="193" t="s">
        <v>1026</v>
      </c>
      <c r="DQ18" s="193" t="s">
        <v>1026</v>
      </c>
      <c r="DR18" s="288" t="s">
        <v>1026</v>
      </c>
      <c r="DS18" s="288"/>
      <c r="DT18" s="298"/>
      <c r="DU18" s="170"/>
      <c r="DV18" s="170"/>
      <c r="DW18" s="170"/>
      <c r="DX18" s="170"/>
      <c r="DY18" s="170"/>
      <c r="DZ18" s="298"/>
      <c r="EA18" s="170"/>
      <c r="EB18" s="170"/>
      <c r="EC18" s="170"/>
      <c r="ED18" s="170"/>
      <c r="EE18" s="292"/>
    </row>
    <row r="19" spans="1:135" x14ac:dyDescent="0.2">
      <c r="A19" s="125" t="s">
        <v>358</v>
      </c>
      <c r="B19" s="126" t="s">
        <v>486</v>
      </c>
      <c r="C19" s="147">
        <v>2074465</v>
      </c>
      <c r="D19" s="148">
        <v>26.27101445432919</v>
      </c>
      <c r="E19" s="149">
        <v>73.72898554567081</v>
      </c>
      <c r="F19" s="150">
        <v>3.0753424319263343</v>
      </c>
      <c r="G19" s="151">
        <v>68.328886693017125</v>
      </c>
      <c r="H19" s="167">
        <v>2229.7358387395957</v>
      </c>
      <c r="I19" s="118">
        <v>1125.5864273598861</v>
      </c>
      <c r="J19" s="113">
        <v>745.5231683004755</v>
      </c>
      <c r="K19" s="113">
        <v>33.435492911209515</v>
      </c>
      <c r="L19" s="117">
        <v>426.21422854865762</v>
      </c>
      <c r="M19" s="118">
        <v>19.115010000000002</v>
      </c>
      <c r="N19" s="117">
        <v>848.72500528705973</v>
      </c>
      <c r="O19" s="118">
        <v>38.063926252664047</v>
      </c>
      <c r="P19" s="143">
        <v>1055.2354756782599</v>
      </c>
      <c r="Q19" s="108">
        <v>17938.001953125</v>
      </c>
      <c r="R19" s="167">
        <v>15.77</v>
      </c>
      <c r="S19" s="138">
        <v>0</v>
      </c>
      <c r="T19" s="113">
        <v>0</v>
      </c>
      <c r="U19" s="138">
        <v>0</v>
      </c>
      <c r="V19" s="113">
        <v>29.51</v>
      </c>
      <c r="W19" s="138" t="s">
        <v>992</v>
      </c>
      <c r="X19" s="143">
        <v>45.28</v>
      </c>
      <c r="Y19" s="167">
        <f t="shared" si="1"/>
        <v>8.7913916171988654E-2</v>
      </c>
      <c r="Z19" s="138">
        <f t="shared" si="2"/>
        <v>0</v>
      </c>
      <c r="AA19" s="113">
        <f t="shared" si="3"/>
        <v>0</v>
      </c>
      <c r="AB19" s="138">
        <f t="shared" si="4"/>
        <v>0</v>
      </c>
      <c r="AC19" s="113">
        <f t="shared" si="5"/>
        <v>0.16451107585512906</v>
      </c>
      <c r="AD19" s="138">
        <f t="shared" si="6"/>
        <v>0</v>
      </c>
      <c r="AE19" s="143">
        <f t="shared" si="7"/>
        <v>0.25242499202711771</v>
      </c>
      <c r="AF19" s="175">
        <v>2.1152930814946935</v>
      </c>
      <c r="AG19" s="118">
        <v>0</v>
      </c>
      <c r="AH19" s="118">
        <v>0</v>
      </c>
      <c r="AI19" s="118">
        <v>0</v>
      </c>
      <c r="AJ19" s="118">
        <v>3.9582941556695257</v>
      </c>
      <c r="AK19" s="118" t="s">
        <v>1026</v>
      </c>
      <c r="AL19" s="143">
        <v>6.0735872371642197</v>
      </c>
      <c r="AM19" s="175">
        <v>3.7000172551019515</v>
      </c>
      <c r="AN19" s="118">
        <v>0</v>
      </c>
      <c r="AO19" s="118">
        <v>0</v>
      </c>
      <c r="AP19" s="118">
        <v>0</v>
      </c>
      <c r="AQ19" s="118">
        <v>6.923748205330285</v>
      </c>
      <c r="AR19" s="118" t="s">
        <v>1026</v>
      </c>
      <c r="AS19" s="143">
        <v>10.623765460432237</v>
      </c>
      <c r="AT19" s="175">
        <v>1.8580812279315604</v>
      </c>
      <c r="AU19" s="118">
        <v>0</v>
      </c>
      <c r="AV19" s="118">
        <v>0</v>
      </c>
      <c r="AW19" s="118">
        <v>0</v>
      </c>
      <c r="AX19" s="118">
        <v>3.4769801544870229</v>
      </c>
      <c r="AY19" s="118" t="s">
        <v>1026</v>
      </c>
      <c r="AZ19" s="143">
        <v>5.3350613824185826</v>
      </c>
      <c r="BA19" s="175">
        <v>1.4944531683663993</v>
      </c>
      <c r="BB19" s="118">
        <v>0</v>
      </c>
      <c r="BC19" s="118">
        <v>0</v>
      </c>
      <c r="BD19" s="118">
        <v>0</v>
      </c>
      <c r="BE19" s="118">
        <v>2.7965322129671808</v>
      </c>
      <c r="BF19" s="118" t="s">
        <v>1026</v>
      </c>
      <c r="BG19" s="143">
        <v>4.2909853813335799</v>
      </c>
      <c r="BH19" s="107">
        <v>35.15</v>
      </c>
      <c r="BI19" s="108">
        <v>0.2</v>
      </c>
      <c r="BJ19" s="133">
        <v>88.11</v>
      </c>
      <c r="BK19" s="124">
        <v>0.49</v>
      </c>
      <c r="BL19" s="108">
        <v>177.88</v>
      </c>
      <c r="BM19" s="108">
        <v>0.99</v>
      </c>
      <c r="BN19" s="133">
        <v>404.94</v>
      </c>
      <c r="BO19" s="124">
        <v>2.2599999999999998</v>
      </c>
      <c r="BP19" s="108">
        <v>696.13</v>
      </c>
      <c r="BQ19" s="108">
        <v>3.88</v>
      </c>
      <c r="BR19" s="133">
        <v>1099.58</v>
      </c>
      <c r="BS19" s="124">
        <v>6.13</v>
      </c>
      <c r="BT19" s="108">
        <v>1371.56</v>
      </c>
      <c r="BU19" s="109">
        <v>7.65</v>
      </c>
      <c r="BV19" s="107">
        <v>0</v>
      </c>
      <c r="BW19" s="108">
        <v>0</v>
      </c>
      <c r="BX19" s="133">
        <v>0</v>
      </c>
      <c r="BY19" s="124">
        <v>0</v>
      </c>
      <c r="BZ19" s="108">
        <v>0</v>
      </c>
      <c r="CA19" s="108">
        <v>0</v>
      </c>
      <c r="CB19" s="133">
        <v>0</v>
      </c>
      <c r="CC19" s="124">
        <v>0</v>
      </c>
      <c r="CD19" s="108">
        <v>0</v>
      </c>
      <c r="CE19" s="108">
        <v>0</v>
      </c>
      <c r="CF19" s="133">
        <v>0</v>
      </c>
      <c r="CG19" s="124">
        <v>0</v>
      </c>
      <c r="CH19" s="108">
        <v>0</v>
      </c>
      <c r="CI19" s="109">
        <v>0</v>
      </c>
      <c r="CJ19" s="107">
        <v>0</v>
      </c>
      <c r="CK19" s="108">
        <v>0</v>
      </c>
      <c r="CL19" s="133">
        <v>0</v>
      </c>
      <c r="CM19" s="124">
        <v>0</v>
      </c>
      <c r="CN19" s="108">
        <v>0</v>
      </c>
      <c r="CO19" s="108">
        <v>0</v>
      </c>
      <c r="CP19" s="133">
        <v>0</v>
      </c>
      <c r="CQ19" s="124">
        <v>0</v>
      </c>
      <c r="CR19" s="108">
        <v>0</v>
      </c>
      <c r="CS19" s="108">
        <v>0</v>
      </c>
      <c r="CT19" s="133">
        <v>0</v>
      </c>
      <c r="CU19" s="124">
        <v>0</v>
      </c>
      <c r="CV19" s="108">
        <v>0</v>
      </c>
      <c r="CW19" s="109">
        <v>0</v>
      </c>
      <c r="CX19" s="107">
        <v>0</v>
      </c>
      <c r="CY19" s="108">
        <v>0</v>
      </c>
      <c r="CZ19" s="133">
        <v>0</v>
      </c>
      <c r="DA19" s="124">
        <v>0</v>
      </c>
      <c r="DB19" s="108">
        <v>0</v>
      </c>
      <c r="DC19" s="108">
        <v>0</v>
      </c>
      <c r="DD19" s="133">
        <v>0</v>
      </c>
      <c r="DE19" s="124">
        <v>0</v>
      </c>
      <c r="DF19" s="108">
        <v>0</v>
      </c>
      <c r="DG19" s="108">
        <v>0</v>
      </c>
      <c r="DH19" s="133">
        <v>0</v>
      </c>
      <c r="DI19" s="124">
        <v>0</v>
      </c>
      <c r="DJ19" s="108">
        <v>0</v>
      </c>
      <c r="DK19" s="108">
        <v>0</v>
      </c>
      <c r="DL19" s="180">
        <v>59.2682376375366</v>
      </c>
      <c r="DM19" s="181">
        <v>59.67636972603708</v>
      </c>
      <c r="DN19" s="184">
        <v>61.525595028400417</v>
      </c>
      <c r="DO19" s="181">
        <v>60.156734130658037</v>
      </c>
      <c r="DP19" s="193" t="s">
        <v>1026</v>
      </c>
      <c r="DQ19" s="193" t="s">
        <v>1026</v>
      </c>
      <c r="DR19" s="288" t="s">
        <v>1026</v>
      </c>
      <c r="DS19" s="288"/>
      <c r="DT19" s="298"/>
      <c r="DU19" s="170"/>
      <c r="DV19" s="170"/>
      <c r="DW19" s="170"/>
      <c r="DX19" s="170"/>
      <c r="DY19" s="170"/>
      <c r="DZ19" s="298"/>
      <c r="EA19" s="170"/>
      <c r="EB19" s="170"/>
      <c r="EC19" s="170"/>
      <c r="ED19" s="170"/>
      <c r="EE19" s="292"/>
    </row>
    <row r="20" spans="1:135" x14ac:dyDescent="0.2">
      <c r="A20" s="125" t="s">
        <v>368</v>
      </c>
      <c r="B20" s="126" t="s">
        <v>505</v>
      </c>
      <c r="C20" s="147">
        <v>37964306</v>
      </c>
      <c r="D20" s="148">
        <v>33.460000559472888</v>
      </c>
      <c r="E20" s="149">
        <v>66.539999440527112</v>
      </c>
      <c r="F20" s="150">
        <v>2.4805603399064746</v>
      </c>
      <c r="G20" s="151">
        <v>20.732524831649801</v>
      </c>
      <c r="H20" s="167">
        <v>66547.789473684214</v>
      </c>
      <c r="I20" s="118">
        <v>1753.38091039699</v>
      </c>
      <c r="J20" s="113">
        <v>13632.348246334734</v>
      </c>
      <c r="K20" s="113">
        <v>20.485050448934199</v>
      </c>
      <c r="L20" s="117">
        <v>0</v>
      </c>
      <c r="M20" s="118">
        <v>0</v>
      </c>
      <c r="N20" s="117">
        <v>7227.3015142395334</v>
      </c>
      <c r="O20" s="118">
        <v>10.860317933020918</v>
      </c>
      <c r="P20" s="143">
        <v>192.95704581999999</v>
      </c>
      <c r="Q20" s="108">
        <v>70368.78125</v>
      </c>
      <c r="R20" s="167">
        <v>1.89</v>
      </c>
      <c r="S20" s="138">
        <v>0</v>
      </c>
      <c r="T20" s="113">
        <v>0</v>
      </c>
      <c r="U20" s="138">
        <v>0</v>
      </c>
      <c r="V20" s="113">
        <v>71.67</v>
      </c>
      <c r="W20" s="138" t="s">
        <v>992</v>
      </c>
      <c r="X20" s="143">
        <v>73.56</v>
      </c>
      <c r="Y20" s="167">
        <f t="shared" si="1"/>
        <v>2.6858501261878822E-3</v>
      </c>
      <c r="Z20" s="138">
        <f t="shared" si="2"/>
        <v>0</v>
      </c>
      <c r="AA20" s="113">
        <f t="shared" si="3"/>
        <v>0</v>
      </c>
      <c r="AB20" s="138">
        <f t="shared" si="4"/>
        <v>0</v>
      </c>
      <c r="AC20" s="113">
        <f t="shared" si="5"/>
        <v>0.10184914208671192</v>
      </c>
      <c r="AD20" s="138">
        <f t="shared" si="6"/>
        <v>0</v>
      </c>
      <c r="AE20" s="143">
        <f t="shared" si="7"/>
        <v>0.1045349922128998</v>
      </c>
      <c r="AF20" s="175">
        <v>1.38640824445499E-2</v>
      </c>
      <c r="AG20" s="118">
        <v>0</v>
      </c>
      <c r="AH20" s="118">
        <v>0</v>
      </c>
      <c r="AI20" s="118">
        <v>0</v>
      </c>
      <c r="AJ20" s="118">
        <v>0.52573480888936053</v>
      </c>
      <c r="AK20" s="118" t="s">
        <v>1026</v>
      </c>
      <c r="AL20" s="143">
        <v>0.53959889133391037</v>
      </c>
      <c r="AM20" s="175" t="s">
        <v>1026</v>
      </c>
      <c r="AN20" s="118" t="s">
        <v>1026</v>
      </c>
      <c r="AO20" s="118" t="s">
        <v>1026</v>
      </c>
      <c r="AP20" s="118" t="s">
        <v>1026</v>
      </c>
      <c r="AQ20" s="118" t="s">
        <v>1026</v>
      </c>
      <c r="AR20" s="118" t="s">
        <v>1026</v>
      </c>
      <c r="AS20" s="143" t="s">
        <v>1026</v>
      </c>
      <c r="AT20" s="175">
        <v>2.6150839234757844E-2</v>
      </c>
      <c r="AU20" s="118">
        <v>0</v>
      </c>
      <c r="AV20" s="118">
        <v>0</v>
      </c>
      <c r="AW20" s="118">
        <v>0</v>
      </c>
      <c r="AX20" s="118">
        <v>0.99165642748946825</v>
      </c>
      <c r="AY20" s="118" t="s">
        <v>1026</v>
      </c>
      <c r="AZ20" s="143">
        <v>1.0178072667242262</v>
      </c>
      <c r="BA20" s="175">
        <v>0.97949260778126057</v>
      </c>
      <c r="BB20" s="118">
        <v>0</v>
      </c>
      <c r="BC20" s="118">
        <v>0</v>
      </c>
      <c r="BD20" s="118">
        <v>0</v>
      </c>
      <c r="BE20" s="118">
        <v>37.142981587133839</v>
      </c>
      <c r="BF20" s="118" t="s">
        <v>1026</v>
      </c>
      <c r="BG20" s="143">
        <v>38.1224741949151</v>
      </c>
      <c r="BH20" s="107">
        <v>2.25</v>
      </c>
      <c r="BI20" s="108">
        <v>0</v>
      </c>
      <c r="BJ20" s="133">
        <v>6.05</v>
      </c>
      <c r="BK20" s="124">
        <v>0.01</v>
      </c>
      <c r="BL20" s="108">
        <v>16.02</v>
      </c>
      <c r="BM20" s="108">
        <v>0.02</v>
      </c>
      <c r="BN20" s="133">
        <v>45.65</v>
      </c>
      <c r="BO20" s="124">
        <v>0.06</v>
      </c>
      <c r="BP20" s="108">
        <v>102.96</v>
      </c>
      <c r="BQ20" s="108">
        <v>0.15</v>
      </c>
      <c r="BR20" s="133">
        <v>229.41</v>
      </c>
      <c r="BS20" s="124">
        <v>0.33</v>
      </c>
      <c r="BT20" s="108">
        <v>348.2</v>
      </c>
      <c r="BU20" s="109">
        <v>0.49</v>
      </c>
      <c r="BV20" s="107">
        <v>0</v>
      </c>
      <c r="BW20" s="108">
        <v>0</v>
      </c>
      <c r="BX20" s="133">
        <v>0</v>
      </c>
      <c r="BY20" s="124">
        <v>0</v>
      </c>
      <c r="BZ20" s="108">
        <v>0</v>
      </c>
      <c r="CA20" s="108">
        <v>0</v>
      </c>
      <c r="CB20" s="133">
        <v>0</v>
      </c>
      <c r="CC20" s="124">
        <v>0</v>
      </c>
      <c r="CD20" s="108">
        <v>0</v>
      </c>
      <c r="CE20" s="108">
        <v>0</v>
      </c>
      <c r="CF20" s="133">
        <v>0</v>
      </c>
      <c r="CG20" s="124">
        <v>0</v>
      </c>
      <c r="CH20" s="108">
        <v>0</v>
      </c>
      <c r="CI20" s="109">
        <v>0</v>
      </c>
      <c r="CJ20" s="107">
        <v>0</v>
      </c>
      <c r="CK20" s="108">
        <v>0</v>
      </c>
      <c r="CL20" s="133">
        <v>0</v>
      </c>
      <c r="CM20" s="124">
        <v>0</v>
      </c>
      <c r="CN20" s="108">
        <v>0</v>
      </c>
      <c r="CO20" s="108">
        <v>0</v>
      </c>
      <c r="CP20" s="133">
        <v>0</v>
      </c>
      <c r="CQ20" s="124">
        <v>0</v>
      </c>
      <c r="CR20" s="108">
        <v>0</v>
      </c>
      <c r="CS20" s="108">
        <v>0</v>
      </c>
      <c r="CT20" s="133">
        <v>0</v>
      </c>
      <c r="CU20" s="124">
        <v>0</v>
      </c>
      <c r="CV20" s="108">
        <v>0</v>
      </c>
      <c r="CW20" s="109">
        <v>0</v>
      </c>
      <c r="CX20" s="107">
        <v>0</v>
      </c>
      <c r="CY20" s="108">
        <v>0</v>
      </c>
      <c r="CZ20" s="133">
        <v>0</v>
      </c>
      <c r="DA20" s="124">
        <v>0</v>
      </c>
      <c r="DB20" s="108">
        <v>0</v>
      </c>
      <c r="DC20" s="108">
        <v>0</v>
      </c>
      <c r="DD20" s="133">
        <v>0</v>
      </c>
      <c r="DE20" s="124">
        <v>0</v>
      </c>
      <c r="DF20" s="108">
        <v>0</v>
      </c>
      <c r="DG20" s="108">
        <v>0</v>
      </c>
      <c r="DH20" s="133">
        <v>0</v>
      </c>
      <c r="DI20" s="124">
        <v>0</v>
      </c>
      <c r="DJ20" s="108">
        <v>0</v>
      </c>
      <c r="DK20" s="108">
        <v>0</v>
      </c>
      <c r="DL20" s="180">
        <v>52.781010881575838</v>
      </c>
      <c r="DM20" s="181">
        <v>63.4328459311144</v>
      </c>
      <c r="DN20" s="184">
        <v>5.972489807771807E-4</v>
      </c>
      <c r="DO20" s="181">
        <v>38.738151353890338</v>
      </c>
      <c r="DP20" s="193">
        <v>5</v>
      </c>
      <c r="DQ20" s="193">
        <v>314097</v>
      </c>
      <c r="DR20" s="288">
        <v>0.88218107803220336</v>
      </c>
      <c r="DS20" s="288"/>
      <c r="DT20" s="298"/>
      <c r="DU20" s="170"/>
      <c r="DV20" s="170"/>
      <c r="DW20" s="170"/>
      <c r="DX20" s="170"/>
      <c r="DY20" s="170"/>
      <c r="DZ20" s="298"/>
      <c r="EA20" s="170"/>
      <c r="EB20" s="170"/>
      <c r="EC20" s="170"/>
      <c r="ED20" s="170"/>
      <c r="EE20" s="292"/>
    </row>
    <row r="21" spans="1:135" x14ac:dyDescent="0.2">
      <c r="A21" s="125" t="s">
        <v>350</v>
      </c>
      <c r="B21" s="126" t="s">
        <v>966</v>
      </c>
      <c r="C21" s="147">
        <v>49253126</v>
      </c>
      <c r="D21" s="148">
        <v>30.196000148295155</v>
      </c>
      <c r="E21" s="149">
        <v>69.803999851704845</v>
      </c>
      <c r="F21" s="150">
        <v>5.3857175912689623</v>
      </c>
      <c r="G21" s="151">
        <v>55.602987130277718</v>
      </c>
      <c r="H21" s="167">
        <v>33225.036864862166</v>
      </c>
      <c r="I21" s="118">
        <v>694.77117974230396</v>
      </c>
      <c r="J21" s="113">
        <v>12467.755449368053</v>
      </c>
      <c r="K21" s="113">
        <v>37.525181687769887</v>
      </c>
      <c r="L21" s="117">
        <v>4315.0019877133791</v>
      </c>
      <c r="M21" s="118">
        <v>12.9872</v>
      </c>
      <c r="N21" s="117">
        <v>5263.7905362936281</v>
      </c>
      <c r="O21" s="118">
        <v>15.842843328371023</v>
      </c>
      <c r="P21" s="143">
        <v>4673.7299443142792</v>
      </c>
      <c r="Q21" s="108">
        <v>50142.7890625</v>
      </c>
      <c r="R21" s="167">
        <v>26.08</v>
      </c>
      <c r="S21" s="138">
        <v>0</v>
      </c>
      <c r="T21" s="113">
        <v>0</v>
      </c>
      <c r="U21" s="138">
        <v>0</v>
      </c>
      <c r="V21" s="113">
        <v>37.79</v>
      </c>
      <c r="W21" s="138" t="s">
        <v>992</v>
      </c>
      <c r="X21" s="143">
        <v>63.87</v>
      </c>
      <c r="Y21" s="167">
        <f t="shared" si="1"/>
        <v>5.2011466628816422E-2</v>
      </c>
      <c r="Z21" s="138">
        <f t="shared" si="2"/>
        <v>0</v>
      </c>
      <c r="AA21" s="113">
        <f t="shared" si="3"/>
        <v>0</v>
      </c>
      <c r="AB21" s="138">
        <f t="shared" si="4"/>
        <v>0</v>
      </c>
      <c r="AC21" s="113">
        <f t="shared" si="5"/>
        <v>7.5364774689531164E-2</v>
      </c>
      <c r="AD21" s="138">
        <f t="shared" si="6"/>
        <v>0</v>
      </c>
      <c r="AE21" s="143">
        <f t="shared" si="7"/>
        <v>0.12737624131834757</v>
      </c>
      <c r="AF21" s="175">
        <v>0.20917959215603563</v>
      </c>
      <c r="AG21" s="118">
        <v>0</v>
      </c>
      <c r="AH21" s="118">
        <v>0</v>
      </c>
      <c r="AI21" s="118">
        <v>0</v>
      </c>
      <c r="AJ21" s="118">
        <v>0.30310187068928629</v>
      </c>
      <c r="AK21" s="118" t="s">
        <v>1026</v>
      </c>
      <c r="AL21" s="143">
        <v>0.51228146284532194</v>
      </c>
      <c r="AM21" s="175">
        <v>0.60440296607650934</v>
      </c>
      <c r="AN21" s="118">
        <v>0</v>
      </c>
      <c r="AO21" s="118">
        <v>0</v>
      </c>
      <c r="AP21" s="118">
        <v>0</v>
      </c>
      <c r="AQ21" s="118">
        <v>0.8757817518416906</v>
      </c>
      <c r="AR21" s="118" t="s">
        <v>1026</v>
      </c>
      <c r="AS21" s="143">
        <v>1.4801847179181999</v>
      </c>
      <c r="AT21" s="175">
        <v>0.49546044471525652</v>
      </c>
      <c r="AU21" s="118">
        <v>0</v>
      </c>
      <c r="AV21" s="118">
        <v>0</v>
      </c>
      <c r="AW21" s="118">
        <v>0</v>
      </c>
      <c r="AX21" s="118">
        <v>0.71792370420972185</v>
      </c>
      <c r="AY21" s="118" t="s">
        <v>1026</v>
      </c>
      <c r="AZ21" s="143">
        <v>1.2133841489249784</v>
      </c>
      <c r="BA21" s="175">
        <v>0.55801255765166824</v>
      </c>
      <c r="BB21" s="118">
        <v>0</v>
      </c>
      <c r="BC21" s="118">
        <v>0</v>
      </c>
      <c r="BD21" s="118">
        <v>0</v>
      </c>
      <c r="BE21" s="118">
        <v>0.80856190773222947</v>
      </c>
      <c r="BF21" s="118" t="s">
        <v>1026</v>
      </c>
      <c r="BG21" s="143">
        <v>1.3665744653838976</v>
      </c>
      <c r="BH21" s="107">
        <v>72.63</v>
      </c>
      <c r="BI21" s="108">
        <v>0.14000000000000001</v>
      </c>
      <c r="BJ21" s="133">
        <v>195.2</v>
      </c>
      <c r="BK21" s="124">
        <v>0.39</v>
      </c>
      <c r="BL21" s="108">
        <v>360.96</v>
      </c>
      <c r="BM21" s="108">
        <v>0.72</v>
      </c>
      <c r="BN21" s="133">
        <v>696.33</v>
      </c>
      <c r="BO21" s="124">
        <v>1.39</v>
      </c>
      <c r="BP21" s="108">
        <v>1049.94</v>
      </c>
      <c r="BQ21" s="108">
        <v>2.09</v>
      </c>
      <c r="BR21" s="133">
        <v>1517.17</v>
      </c>
      <c r="BS21" s="124">
        <v>3.03</v>
      </c>
      <c r="BT21" s="108">
        <v>1858.88</v>
      </c>
      <c r="BU21" s="109">
        <v>3.71</v>
      </c>
      <c r="BV21" s="107">
        <v>0</v>
      </c>
      <c r="BW21" s="108">
        <v>0</v>
      </c>
      <c r="BX21" s="133">
        <v>0</v>
      </c>
      <c r="BY21" s="124">
        <v>0</v>
      </c>
      <c r="BZ21" s="108">
        <v>0</v>
      </c>
      <c r="CA21" s="108">
        <v>0</v>
      </c>
      <c r="CB21" s="133">
        <v>0</v>
      </c>
      <c r="CC21" s="124">
        <v>0</v>
      </c>
      <c r="CD21" s="108">
        <v>0</v>
      </c>
      <c r="CE21" s="108">
        <v>0</v>
      </c>
      <c r="CF21" s="133">
        <v>0</v>
      </c>
      <c r="CG21" s="124">
        <v>0</v>
      </c>
      <c r="CH21" s="108">
        <v>0</v>
      </c>
      <c r="CI21" s="109">
        <v>0</v>
      </c>
      <c r="CJ21" s="107">
        <v>0</v>
      </c>
      <c r="CK21" s="108">
        <v>0</v>
      </c>
      <c r="CL21" s="133">
        <v>0</v>
      </c>
      <c r="CM21" s="124">
        <v>0</v>
      </c>
      <c r="CN21" s="108">
        <v>0</v>
      </c>
      <c r="CO21" s="108">
        <v>0</v>
      </c>
      <c r="CP21" s="133">
        <v>0</v>
      </c>
      <c r="CQ21" s="124">
        <v>0</v>
      </c>
      <c r="CR21" s="108">
        <v>0</v>
      </c>
      <c r="CS21" s="108">
        <v>0</v>
      </c>
      <c r="CT21" s="133">
        <v>0</v>
      </c>
      <c r="CU21" s="124">
        <v>0</v>
      </c>
      <c r="CV21" s="108">
        <v>0</v>
      </c>
      <c r="CW21" s="109">
        <v>0</v>
      </c>
      <c r="CX21" s="107">
        <v>0</v>
      </c>
      <c r="CY21" s="108">
        <v>0</v>
      </c>
      <c r="CZ21" s="133">
        <v>0</v>
      </c>
      <c r="DA21" s="124">
        <v>0</v>
      </c>
      <c r="DB21" s="108">
        <v>0</v>
      </c>
      <c r="DC21" s="108">
        <v>0</v>
      </c>
      <c r="DD21" s="133">
        <v>0</v>
      </c>
      <c r="DE21" s="124">
        <v>0</v>
      </c>
      <c r="DF21" s="108">
        <v>0</v>
      </c>
      <c r="DG21" s="108">
        <v>0</v>
      </c>
      <c r="DH21" s="133">
        <v>0</v>
      </c>
      <c r="DI21" s="124">
        <v>0</v>
      </c>
      <c r="DJ21" s="108">
        <v>0</v>
      </c>
      <c r="DK21" s="108">
        <v>0</v>
      </c>
      <c r="DL21" s="180">
        <v>44.445798922923409</v>
      </c>
      <c r="DM21" s="181">
        <v>42.250915106382926</v>
      </c>
      <c r="DN21" s="184">
        <v>48.445609911066043</v>
      </c>
      <c r="DO21" s="181">
        <v>45.047441313457455</v>
      </c>
      <c r="DP21" s="193">
        <v>10</v>
      </c>
      <c r="DQ21" s="193">
        <v>2604862</v>
      </c>
      <c r="DR21" s="288">
        <v>6.093726240811554</v>
      </c>
      <c r="DS21" s="288"/>
      <c r="DT21" s="298"/>
      <c r="DU21" s="170"/>
      <c r="DV21" s="170"/>
      <c r="DW21" s="170"/>
      <c r="DX21" s="170"/>
      <c r="DY21" s="170"/>
      <c r="DZ21" s="298"/>
      <c r="EA21" s="170"/>
      <c r="EB21" s="170"/>
      <c r="EC21" s="170"/>
      <c r="ED21" s="170"/>
      <c r="EE21" s="292"/>
    </row>
    <row r="22" spans="1:135" x14ac:dyDescent="0.2">
      <c r="A22" s="125" t="s">
        <v>380</v>
      </c>
      <c r="B22" s="126" t="s">
        <v>465</v>
      </c>
      <c r="C22" s="147">
        <v>22253959</v>
      </c>
      <c r="D22" s="148">
        <v>53.249999247324943</v>
      </c>
      <c r="E22" s="149">
        <v>46.750000752675064</v>
      </c>
      <c r="F22" s="150">
        <v>3.6043499304172459</v>
      </c>
      <c r="G22" s="151">
        <v>47.077402635865539</v>
      </c>
      <c r="H22" s="167">
        <v>29274.957493320377</v>
      </c>
      <c r="I22" s="118">
        <v>1328.6402053447425</v>
      </c>
      <c r="J22" s="113">
        <v>5403.6106535844392</v>
      </c>
      <c r="K22" s="113">
        <v>18.458133217844544</v>
      </c>
      <c r="L22" s="117">
        <v>1551.0223779451055</v>
      </c>
      <c r="M22" s="118">
        <v>5.2981199999999999</v>
      </c>
      <c r="N22" s="117">
        <v>2879.417592569006</v>
      </c>
      <c r="O22" s="118">
        <v>9.8357703618391188</v>
      </c>
      <c r="P22" s="143">
        <v>3380.7032639080903</v>
      </c>
      <c r="Q22" s="108">
        <v>81683.7265625</v>
      </c>
      <c r="R22" s="167">
        <v>9.8800000000000008</v>
      </c>
      <c r="S22" s="138">
        <v>0</v>
      </c>
      <c r="T22" s="113">
        <v>0</v>
      </c>
      <c r="U22" s="138">
        <v>0</v>
      </c>
      <c r="V22" s="113">
        <v>74.86</v>
      </c>
      <c r="W22" s="138" t="s">
        <v>992</v>
      </c>
      <c r="X22" s="143">
        <v>84.74</v>
      </c>
      <c r="Y22" s="167">
        <f t="shared" si="1"/>
        <v>1.2095432487939144E-2</v>
      </c>
      <c r="Z22" s="138">
        <f t="shared" si="2"/>
        <v>0</v>
      </c>
      <c r="AA22" s="113">
        <f t="shared" si="3"/>
        <v>0</v>
      </c>
      <c r="AB22" s="138">
        <f t="shared" si="4"/>
        <v>0</v>
      </c>
      <c r="AC22" s="113">
        <f t="shared" si="5"/>
        <v>9.1646161543231186E-2</v>
      </c>
      <c r="AD22" s="138">
        <f t="shared" si="6"/>
        <v>0</v>
      </c>
      <c r="AE22" s="143">
        <f t="shared" si="7"/>
        <v>0.10374159403117034</v>
      </c>
      <c r="AF22" s="175">
        <v>0.18284070843346545</v>
      </c>
      <c r="AG22" s="118">
        <v>0</v>
      </c>
      <c r="AH22" s="118">
        <v>0</v>
      </c>
      <c r="AI22" s="118">
        <v>0</v>
      </c>
      <c r="AJ22" s="118">
        <v>1.385369983130488</v>
      </c>
      <c r="AK22" s="118" t="s">
        <v>1026</v>
      </c>
      <c r="AL22" s="143">
        <v>1.5682106915639533</v>
      </c>
      <c r="AM22" s="175">
        <v>0.63699919101680935</v>
      </c>
      <c r="AN22" s="118">
        <v>0</v>
      </c>
      <c r="AO22" s="118">
        <v>0</v>
      </c>
      <c r="AP22" s="118">
        <v>0</v>
      </c>
      <c r="AQ22" s="118">
        <v>4.8264938703965932</v>
      </c>
      <c r="AR22" s="118" t="s">
        <v>1026</v>
      </c>
      <c r="AS22" s="143">
        <v>5.4634930614134021</v>
      </c>
      <c r="AT22" s="175">
        <v>0.34312494392955001</v>
      </c>
      <c r="AU22" s="118">
        <v>0</v>
      </c>
      <c r="AV22" s="118">
        <v>0</v>
      </c>
      <c r="AW22" s="118">
        <v>0</v>
      </c>
      <c r="AX22" s="118">
        <v>2.599831305927744</v>
      </c>
      <c r="AY22" s="118" t="s">
        <v>1026</v>
      </c>
      <c r="AZ22" s="143">
        <v>2.9429562498572941</v>
      </c>
      <c r="BA22" s="175">
        <v>0.29224688559559436</v>
      </c>
      <c r="BB22" s="118">
        <v>0</v>
      </c>
      <c r="BC22" s="118">
        <v>0</v>
      </c>
      <c r="BD22" s="118">
        <v>0</v>
      </c>
      <c r="BE22" s="118">
        <v>2.2143321716281568</v>
      </c>
      <c r="BF22" s="118" t="s">
        <v>1026</v>
      </c>
      <c r="BG22" s="143">
        <v>2.5065790572237514</v>
      </c>
      <c r="BH22" s="107">
        <v>23.02</v>
      </c>
      <c r="BI22" s="108">
        <v>0.03</v>
      </c>
      <c r="BJ22" s="133">
        <v>65.3</v>
      </c>
      <c r="BK22" s="124">
        <v>0.08</v>
      </c>
      <c r="BL22" s="108">
        <v>139</v>
      </c>
      <c r="BM22" s="108">
        <v>0.17</v>
      </c>
      <c r="BN22" s="133">
        <v>415.93</v>
      </c>
      <c r="BO22" s="124">
        <v>0.51</v>
      </c>
      <c r="BP22" s="108">
        <v>878.01</v>
      </c>
      <c r="BQ22" s="108">
        <v>1.07</v>
      </c>
      <c r="BR22" s="133">
        <v>1630.88</v>
      </c>
      <c r="BS22" s="124">
        <v>2</v>
      </c>
      <c r="BT22" s="108">
        <v>2197.7399999999998</v>
      </c>
      <c r="BU22" s="109">
        <v>2.69</v>
      </c>
      <c r="BV22" s="107">
        <v>0</v>
      </c>
      <c r="BW22" s="108">
        <v>0</v>
      </c>
      <c r="BX22" s="133">
        <v>0</v>
      </c>
      <c r="BY22" s="124">
        <v>0</v>
      </c>
      <c r="BZ22" s="108">
        <v>0</v>
      </c>
      <c r="CA22" s="108">
        <v>0</v>
      </c>
      <c r="CB22" s="133">
        <v>0</v>
      </c>
      <c r="CC22" s="124">
        <v>0</v>
      </c>
      <c r="CD22" s="108">
        <v>0</v>
      </c>
      <c r="CE22" s="108">
        <v>0</v>
      </c>
      <c r="CF22" s="133">
        <v>0</v>
      </c>
      <c r="CG22" s="124">
        <v>0</v>
      </c>
      <c r="CH22" s="108">
        <v>0</v>
      </c>
      <c r="CI22" s="109">
        <v>0</v>
      </c>
      <c r="CJ22" s="107">
        <v>0</v>
      </c>
      <c r="CK22" s="108">
        <v>0</v>
      </c>
      <c r="CL22" s="133">
        <v>0</v>
      </c>
      <c r="CM22" s="124">
        <v>0</v>
      </c>
      <c r="CN22" s="108">
        <v>0</v>
      </c>
      <c r="CO22" s="108">
        <v>0</v>
      </c>
      <c r="CP22" s="133">
        <v>0</v>
      </c>
      <c r="CQ22" s="124">
        <v>0</v>
      </c>
      <c r="CR22" s="108">
        <v>0</v>
      </c>
      <c r="CS22" s="108">
        <v>0</v>
      </c>
      <c r="CT22" s="133">
        <v>0</v>
      </c>
      <c r="CU22" s="124">
        <v>0</v>
      </c>
      <c r="CV22" s="108">
        <v>0</v>
      </c>
      <c r="CW22" s="109">
        <v>0</v>
      </c>
      <c r="CX22" s="107">
        <v>0</v>
      </c>
      <c r="CY22" s="108">
        <v>0</v>
      </c>
      <c r="CZ22" s="133">
        <v>0</v>
      </c>
      <c r="DA22" s="124">
        <v>0</v>
      </c>
      <c r="DB22" s="108">
        <v>0</v>
      </c>
      <c r="DC22" s="108">
        <v>0</v>
      </c>
      <c r="DD22" s="133">
        <v>0</v>
      </c>
      <c r="DE22" s="124">
        <v>0</v>
      </c>
      <c r="DF22" s="108">
        <v>0</v>
      </c>
      <c r="DG22" s="108">
        <v>0</v>
      </c>
      <c r="DH22" s="133">
        <v>0</v>
      </c>
      <c r="DI22" s="124">
        <v>0</v>
      </c>
      <c r="DJ22" s="108">
        <v>0</v>
      </c>
      <c r="DK22" s="108">
        <v>0</v>
      </c>
      <c r="DL22" s="180">
        <v>47.981039940738626</v>
      </c>
      <c r="DM22" s="181">
        <v>50.695096002468588</v>
      </c>
      <c r="DN22" s="184">
        <v>57.112311607309053</v>
      </c>
      <c r="DO22" s="181">
        <v>51.929482516838753</v>
      </c>
      <c r="DP22" s="193">
        <v>5</v>
      </c>
      <c r="DQ22" s="193">
        <v>1842101</v>
      </c>
      <c r="DR22" s="288">
        <v>9.3454102016960743</v>
      </c>
      <c r="DS22" s="288"/>
      <c r="DT22" s="298"/>
      <c r="DU22" s="170"/>
      <c r="DV22" s="170"/>
      <c r="DW22" s="170"/>
      <c r="DX22" s="170"/>
      <c r="DY22" s="170"/>
      <c r="DZ22" s="298"/>
      <c r="EA22" s="170"/>
      <c r="EB22" s="170"/>
      <c r="EC22" s="170"/>
      <c r="ED22" s="170"/>
      <c r="EE22" s="292"/>
    </row>
    <row r="23" spans="1:135" x14ac:dyDescent="0.2">
      <c r="A23" s="125" t="s">
        <v>372</v>
      </c>
      <c r="B23" s="126" t="s">
        <v>479</v>
      </c>
      <c r="C23" s="147">
        <v>6333135</v>
      </c>
      <c r="D23" s="148">
        <v>21.765002640872176</v>
      </c>
      <c r="E23" s="149">
        <v>78.234997359127817</v>
      </c>
      <c r="F23" s="150">
        <v>5.1608467536903309</v>
      </c>
      <c r="G23" s="151">
        <v>62.704306930693072</v>
      </c>
      <c r="H23" s="167">
        <v>3444.0975609756097</v>
      </c>
      <c r="I23" s="118">
        <v>543.82190826117073</v>
      </c>
      <c r="J23" s="113">
        <v>344.35650480706988</v>
      </c>
      <c r="K23" s="113">
        <v>9.9984538390812592</v>
      </c>
      <c r="L23" s="117">
        <v>129.60139121951218</v>
      </c>
      <c r="M23" s="118">
        <v>3.7629999999999999</v>
      </c>
      <c r="N23" s="117">
        <v>111.75294713265545</v>
      </c>
      <c r="O23" s="118">
        <v>3.2447671749751241</v>
      </c>
      <c r="P23" s="143">
        <v>114.795759037059</v>
      </c>
      <c r="Q23" s="108">
        <v>9081.7880859375</v>
      </c>
      <c r="R23" s="167">
        <v>0.71</v>
      </c>
      <c r="S23" s="138">
        <v>0</v>
      </c>
      <c r="T23" s="113">
        <v>0</v>
      </c>
      <c r="U23" s="138">
        <v>0</v>
      </c>
      <c r="V23" s="113">
        <v>12.5</v>
      </c>
      <c r="W23" s="138" t="s">
        <v>992</v>
      </c>
      <c r="X23" s="143">
        <v>13.21</v>
      </c>
      <c r="Y23" s="167">
        <f t="shared" si="1"/>
        <v>7.8178437250631758E-3</v>
      </c>
      <c r="Z23" s="138">
        <f t="shared" si="2"/>
        <v>0</v>
      </c>
      <c r="AA23" s="113">
        <f t="shared" si="3"/>
        <v>0</v>
      </c>
      <c r="AB23" s="138">
        <f t="shared" si="4"/>
        <v>0</v>
      </c>
      <c r="AC23" s="113">
        <f t="shared" si="5"/>
        <v>0.13763809375111224</v>
      </c>
      <c r="AD23" s="138">
        <f t="shared" si="6"/>
        <v>0</v>
      </c>
      <c r="AE23" s="143">
        <f t="shared" si="7"/>
        <v>0.14545593747617544</v>
      </c>
      <c r="AF23" s="175">
        <v>0.20618167221722342</v>
      </c>
      <c r="AG23" s="118">
        <v>0</v>
      </c>
      <c r="AH23" s="118">
        <v>0</v>
      </c>
      <c r="AI23" s="118">
        <v>0</v>
      </c>
      <c r="AJ23" s="118">
        <v>3.6299590179088623</v>
      </c>
      <c r="AK23" s="118" t="s">
        <v>1026</v>
      </c>
      <c r="AL23" s="143">
        <v>3.8361406901260864</v>
      </c>
      <c r="AM23" s="175">
        <v>0.54783362533310964</v>
      </c>
      <c r="AN23" s="118">
        <v>0</v>
      </c>
      <c r="AO23" s="118">
        <v>0</v>
      </c>
      <c r="AP23" s="118">
        <v>0</v>
      </c>
      <c r="AQ23" s="118">
        <v>9.6449581924843244</v>
      </c>
      <c r="AR23" s="118" t="s">
        <v>1026</v>
      </c>
      <c r="AS23" s="143">
        <v>10.192791817817435</v>
      </c>
      <c r="AT23" s="175">
        <v>0.63533000087881364</v>
      </c>
      <c r="AU23" s="118">
        <v>0</v>
      </c>
      <c r="AV23" s="118">
        <v>0</v>
      </c>
      <c r="AW23" s="118">
        <v>0</v>
      </c>
      <c r="AX23" s="118">
        <v>11.185387339415733</v>
      </c>
      <c r="AY23" s="118" t="s">
        <v>1026</v>
      </c>
      <c r="AZ23" s="143">
        <v>11.820717340294546</v>
      </c>
      <c r="BA23" s="175">
        <v>0.61848974731792472</v>
      </c>
      <c r="BB23" s="118">
        <v>0</v>
      </c>
      <c r="BC23" s="118">
        <v>0</v>
      </c>
      <c r="BD23" s="118">
        <v>0</v>
      </c>
      <c r="BE23" s="118">
        <v>10.88890400207614</v>
      </c>
      <c r="BF23" s="118" t="s">
        <v>1026</v>
      </c>
      <c r="BG23" s="143">
        <v>11.507393749394065</v>
      </c>
      <c r="BH23" s="107">
        <v>1.01</v>
      </c>
      <c r="BI23" s="108">
        <v>0.01</v>
      </c>
      <c r="BJ23" s="133">
        <v>2.84</v>
      </c>
      <c r="BK23" s="124">
        <v>0.03</v>
      </c>
      <c r="BL23" s="108">
        <v>6.67</v>
      </c>
      <c r="BM23" s="108">
        <v>7.0000000000000007E-2</v>
      </c>
      <c r="BN23" s="133">
        <v>19.64</v>
      </c>
      <c r="BO23" s="124">
        <v>0.22</v>
      </c>
      <c r="BP23" s="108">
        <v>41.9</v>
      </c>
      <c r="BQ23" s="108">
        <v>0.46</v>
      </c>
      <c r="BR23" s="133">
        <v>83.9</v>
      </c>
      <c r="BS23" s="124">
        <v>0.92</v>
      </c>
      <c r="BT23" s="108">
        <v>119.87</v>
      </c>
      <c r="BU23" s="109">
        <v>1.32</v>
      </c>
      <c r="BV23" s="107">
        <v>0</v>
      </c>
      <c r="BW23" s="108">
        <v>0</v>
      </c>
      <c r="BX23" s="133">
        <v>0</v>
      </c>
      <c r="BY23" s="124">
        <v>0</v>
      </c>
      <c r="BZ23" s="108">
        <v>0</v>
      </c>
      <c r="CA23" s="108">
        <v>0</v>
      </c>
      <c r="CB23" s="133">
        <v>0</v>
      </c>
      <c r="CC23" s="124">
        <v>0</v>
      </c>
      <c r="CD23" s="108">
        <v>0</v>
      </c>
      <c r="CE23" s="108">
        <v>0</v>
      </c>
      <c r="CF23" s="133">
        <v>0</v>
      </c>
      <c r="CG23" s="124">
        <v>0</v>
      </c>
      <c r="CH23" s="108">
        <v>0</v>
      </c>
      <c r="CI23" s="109">
        <v>0</v>
      </c>
      <c r="CJ23" s="107">
        <v>0</v>
      </c>
      <c r="CK23" s="108">
        <v>0</v>
      </c>
      <c r="CL23" s="133">
        <v>0</v>
      </c>
      <c r="CM23" s="124">
        <v>0</v>
      </c>
      <c r="CN23" s="108">
        <v>0</v>
      </c>
      <c r="CO23" s="108">
        <v>0</v>
      </c>
      <c r="CP23" s="133">
        <v>0</v>
      </c>
      <c r="CQ23" s="124">
        <v>0</v>
      </c>
      <c r="CR23" s="108">
        <v>0</v>
      </c>
      <c r="CS23" s="108">
        <v>0</v>
      </c>
      <c r="CT23" s="133">
        <v>0</v>
      </c>
      <c r="CU23" s="124">
        <v>0</v>
      </c>
      <c r="CV23" s="108">
        <v>0</v>
      </c>
      <c r="CW23" s="109">
        <v>0</v>
      </c>
      <c r="CX23" s="107">
        <v>0</v>
      </c>
      <c r="CY23" s="108">
        <v>0</v>
      </c>
      <c r="CZ23" s="133">
        <v>0</v>
      </c>
      <c r="DA23" s="124">
        <v>0</v>
      </c>
      <c r="DB23" s="108">
        <v>0</v>
      </c>
      <c r="DC23" s="108">
        <v>0</v>
      </c>
      <c r="DD23" s="133">
        <v>0</v>
      </c>
      <c r="DE23" s="124">
        <v>0</v>
      </c>
      <c r="DF23" s="108">
        <v>0</v>
      </c>
      <c r="DG23" s="108">
        <v>0</v>
      </c>
      <c r="DH23" s="133">
        <v>0</v>
      </c>
      <c r="DI23" s="124">
        <v>0</v>
      </c>
      <c r="DJ23" s="108">
        <v>0</v>
      </c>
      <c r="DK23" s="108">
        <v>0</v>
      </c>
      <c r="DL23" s="180">
        <v>50.832957387906376</v>
      </c>
      <c r="DM23" s="181">
        <v>63.991902935868453</v>
      </c>
      <c r="DN23" s="184">
        <v>61.250760903790201</v>
      </c>
      <c r="DO23" s="181">
        <v>58.691873742521672</v>
      </c>
      <c r="DP23" s="193">
        <v>9</v>
      </c>
      <c r="DQ23" s="193">
        <v>71018</v>
      </c>
      <c r="DR23" s="288">
        <v>1.1956930938781887</v>
      </c>
      <c r="DS23" s="288"/>
      <c r="DT23" s="298"/>
      <c r="DU23" s="170"/>
      <c r="DV23" s="170"/>
      <c r="DW23" s="170"/>
      <c r="DX23" s="170"/>
      <c r="DY23" s="170"/>
      <c r="DZ23" s="298"/>
      <c r="EA23" s="170"/>
      <c r="EB23" s="170"/>
      <c r="EC23" s="170"/>
      <c r="ED23" s="170"/>
      <c r="EE23" s="292"/>
    </row>
    <row r="24" spans="1:135" x14ac:dyDescent="0.2">
      <c r="A24" s="125" t="s">
        <v>354</v>
      </c>
      <c r="B24" s="126" t="s">
        <v>485</v>
      </c>
      <c r="C24" s="147">
        <v>44353691</v>
      </c>
      <c r="D24" s="148">
        <v>24.780000834654324</v>
      </c>
      <c r="E24" s="149">
        <v>75.219999165345669</v>
      </c>
      <c r="F24" s="150">
        <v>4.3545596430190479</v>
      </c>
      <c r="G24" s="151">
        <v>77.931073198158629</v>
      </c>
      <c r="H24" s="167">
        <v>44101.114723641425</v>
      </c>
      <c r="I24" s="118">
        <v>1245.5120409404092</v>
      </c>
      <c r="J24" s="113">
        <v>9088.3280921925998</v>
      </c>
      <c r="K24" s="113">
        <v>20.607932813363991</v>
      </c>
      <c r="L24" s="117">
        <v>4191.55516801672</v>
      </c>
      <c r="M24" s="118">
        <v>9.5044199999999996</v>
      </c>
      <c r="N24" s="117">
        <v>5665.6542801982514</v>
      </c>
      <c r="O24" s="118">
        <v>12.846963882210092</v>
      </c>
      <c r="P24" s="143">
        <v>6598.1591964006793</v>
      </c>
      <c r="Q24" s="108">
        <v>98382.6640625</v>
      </c>
      <c r="R24" s="167">
        <v>12.57</v>
      </c>
      <c r="S24" s="138">
        <v>0</v>
      </c>
      <c r="T24" s="113">
        <v>0</v>
      </c>
      <c r="U24" s="138">
        <v>0</v>
      </c>
      <c r="V24" s="113">
        <v>90.33</v>
      </c>
      <c r="W24" s="138" t="s">
        <v>992</v>
      </c>
      <c r="X24" s="143">
        <v>102.9</v>
      </c>
      <c r="Y24" s="167">
        <f t="shared" si="1"/>
        <v>1.2776641209893035E-2</v>
      </c>
      <c r="Z24" s="138">
        <f t="shared" si="2"/>
        <v>0</v>
      </c>
      <c r="AA24" s="113">
        <f t="shared" si="3"/>
        <v>0</v>
      </c>
      <c r="AB24" s="138">
        <f t="shared" si="4"/>
        <v>0</v>
      </c>
      <c r="AC24" s="113">
        <f t="shared" si="5"/>
        <v>9.1814956283980731E-2</v>
      </c>
      <c r="AD24" s="138">
        <f t="shared" si="6"/>
        <v>0</v>
      </c>
      <c r="AE24" s="143">
        <f t="shared" si="7"/>
        <v>0.10459159749387377</v>
      </c>
      <c r="AF24" s="175">
        <v>0.13830926736457017</v>
      </c>
      <c r="AG24" s="118">
        <v>0</v>
      </c>
      <c r="AH24" s="118">
        <v>0</v>
      </c>
      <c r="AI24" s="118">
        <v>0</v>
      </c>
      <c r="AJ24" s="118">
        <v>0.9939121814671138</v>
      </c>
      <c r="AK24" s="118" t="s">
        <v>1026</v>
      </c>
      <c r="AL24" s="143">
        <v>1.132221448831684</v>
      </c>
      <c r="AM24" s="175">
        <v>0.29988869276764485</v>
      </c>
      <c r="AN24" s="118">
        <v>0</v>
      </c>
      <c r="AO24" s="118">
        <v>0</v>
      </c>
      <c r="AP24" s="118">
        <v>0</v>
      </c>
      <c r="AQ24" s="118">
        <v>2.1550473840653428</v>
      </c>
      <c r="AR24" s="118" t="s">
        <v>1026</v>
      </c>
      <c r="AS24" s="143">
        <v>2.4549360768329875</v>
      </c>
      <c r="AT24" s="175">
        <v>0.22186316669431785</v>
      </c>
      <c r="AU24" s="118">
        <v>0</v>
      </c>
      <c r="AV24" s="118">
        <v>0</v>
      </c>
      <c r="AW24" s="118">
        <v>0</v>
      </c>
      <c r="AX24" s="118">
        <v>1.5943436632854202</v>
      </c>
      <c r="AY24" s="118" t="s">
        <v>1026</v>
      </c>
      <c r="AZ24" s="143">
        <v>1.816206829979738</v>
      </c>
      <c r="BA24" s="175">
        <v>0.19050767988224629</v>
      </c>
      <c r="BB24" s="118">
        <v>0</v>
      </c>
      <c r="BC24" s="118">
        <v>0</v>
      </c>
      <c r="BD24" s="118">
        <v>0</v>
      </c>
      <c r="BE24" s="118">
        <v>1.3690181960034453</v>
      </c>
      <c r="BF24" s="118" t="s">
        <v>1026</v>
      </c>
      <c r="BG24" s="143">
        <v>1.5595258758856916</v>
      </c>
      <c r="BH24" s="107">
        <v>24.22</v>
      </c>
      <c r="BI24" s="108">
        <v>0.02</v>
      </c>
      <c r="BJ24" s="133">
        <v>55.4</v>
      </c>
      <c r="BK24" s="124">
        <v>0.06</v>
      </c>
      <c r="BL24" s="108">
        <v>116.34</v>
      </c>
      <c r="BM24" s="108">
        <v>0.12</v>
      </c>
      <c r="BN24" s="133">
        <v>337.15</v>
      </c>
      <c r="BO24" s="124">
        <v>0.34</v>
      </c>
      <c r="BP24" s="108">
        <v>724.57</v>
      </c>
      <c r="BQ24" s="108">
        <v>0.74</v>
      </c>
      <c r="BR24" s="133">
        <v>1433.51</v>
      </c>
      <c r="BS24" s="124">
        <v>1.46</v>
      </c>
      <c r="BT24" s="108">
        <v>2019.99</v>
      </c>
      <c r="BU24" s="109">
        <v>2.0499999999999998</v>
      </c>
      <c r="BV24" s="107">
        <v>0</v>
      </c>
      <c r="BW24" s="108">
        <v>0</v>
      </c>
      <c r="BX24" s="133">
        <v>0</v>
      </c>
      <c r="BY24" s="124">
        <v>0</v>
      </c>
      <c r="BZ24" s="108">
        <v>0</v>
      </c>
      <c r="CA24" s="108">
        <v>0</v>
      </c>
      <c r="CB24" s="133">
        <v>0</v>
      </c>
      <c r="CC24" s="124">
        <v>0</v>
      </c>
      <c r="CD24" s="108">
        <v>0</v>
      </c>
      <c r="CE24" s="108">
        <v>0</v>
      </c>
      <c r="CF24" s="133">
        <v>0</v>
      </c>
      <c r="CG24" s="124">
        <v>0</v>
      </c>
      <c r="CH24" s="108">
        <v>0</v>
      </c>
      <c r="CI24" s="109">
        <v>0</v>
      </c>
      <c r="CJ24" s="107">
        <v>0</v>
      </c>
      <c r="CK24" s="108">
        <v>0</v>
      </c>
      <c r="CL24" s="133">
        <v>0</v>
      </c>
      <c r="CM24" s="124">
        <v>0</v>
      </c>
      <c r="CN24" s="108">
        <v>0</v>
      </c>
      <c r="CO24" s="108">
        <v>0</v>
      </c>
      <c r="CP24" s="133">
        <v>0</v>
      </c>
      <c r="CQ24" s="124">
        <v>0</v>
      </c>
      <c r="CR24" s="108">
        <v>0</v>
      </c>
      <c r="CS24" s="108">
        <v>0</v>
      </c>
      <c r="CT24" s="133">
        <v>0</v>
      </c>
      <c r="CU24" s="124">
        <v>0</v>
      </c>
      <c r="CV24" s="108">
        <v>0</v>
      </c>
      <c r="CW24" s="109">
        <v>0</v>
      </c>
      <c r="CX24" s="107">
        <v>0</v>
      </c>
      <c r="CY24" s="108">
        <v>0</v>
      </c>
      <c r="CZ24" s="133">
        <v>0</v>
      </c>
      <c r="DA24" s="124">
        <v>0</v>
      </c>
      <c r="DB24" s="108">
        <v>0</v>
      </c>
      <c r="DC24" s="108">
        <v>0</v>
      </c>
      <c r="DD24" s="133">
        <v>0</v>
      </c>
      <c r="DE24" s="124">
        <v>0</v>
      </c>
      <c r="DF24" s="108">
        <v>0</v>
      </c>
      <c r="DG24" s="108">
        <v>0</v>
      </c>
      <c r="DH24" s="133">
        <v>0</v>
      </c>
      <c r="DI24" s="124">
        <v>0</v>
      </c>
      <c r="DJ24" s="108">
        <v>0</v>
      </c>
      <c r="DK24" s="108">
        <v>0</v>
      </c>
      <c r="DL24" s="180">
        <v>49.415621608546573</v>
      </c>
      <c r="DM24" s="181">
        <v>46.359133814697387</v>
      </c>
      <c r="DN24" s="184">
        <v>51.803221972172672</v>
      </c>
      <c r="DO24" s="181">
        <v>49.192659131805549</v>
      </c>
      <c r="DP24" s="193">
        <v>22</v>
      </c>
      <c r="DQ24" s="193">
        <v>3968357</v>
      </c>
      <c r="DR24" s="288">
        <v>9.4611957074449489</v>
      </c>
      <c r="DS24" s="288" t="s">
        <v>1066</v>
      </c>
      <c r="DT24" s="299">
        <v>30000000</v>
      </c>
      <c r="DU24" s="293">
        <v>58000000</v>
      </c>
      <c r="DV24" s="293">
        <v>83000000</v>
      </c>
      <c r="DW24" s="293">
        <v>143000000</v>
      </c>
      <c r="DX24" s="293">
        <v>184000000</v>
      </c>
      <c r="DY24" s="293">
        <v>16000000</v>
      </c>
      <c r="DZ24" s="299">
        <v>24000000</v>
      </c>
      <c r="EA24" s="293">
        <v>38000000</v>
      </c>
      <c r="EB24" s="293">
        <v>56000000</v>
      </c>
      <c r="EC24" s="293">
        <v>70000000</v>
      </c>
      <c r="ED24" s="293">
        <v>74000000</v>
      </c>
      <c r="EE24" s="294">
        <v>10000000</v>
      </c>
    </row>
    <row r="25" spans="1:135" x14ac:dyDescent="0.2">
      <c r="A25" s="125" t="s">
        <v>412</v>
      </c>
      <c r="B25" s="126" t="s">
        <v>937</v>
      </c>
      <c r="C25" s="147">
        <v>10495583</v>
      </c>
      <c r="D25" s="148">
        <v>38.612004688067351</v>
      </c>
      <c r="E25" s="149">
        <v>61.387995311932656</v>
      </c>
      <c r="F25" s="150">
        <v>4.1002915277842629</v>
      </c>
      <c r="G25" s="151">
        <v>16.730294577103326</v>
      </c>
      <c r="H25" s="167">
        <v>917.04425399025706</v>
      </c>
      <c r="I25" s="118">
        <v>145.06486933960045</v>
      </c>
      <c r="J25" s="113">
        <v>136.63947210969752</v>
      </c>
      <c r="K25" s="113">
        <v>14.899986725302487</v>
      </c>
      <c r="L25" s="117">
        <v>0</v>
      </c>
      <c r="M25" s="118">
        <v>0</v>
      </c>
      <c r="N25" s="117">
        <v>175.21642404638536</v>
      </c>
      <c r="O25" s="118">
        <v>19.106648701410098</v>
      </c>
      <c r="P25" s="143">
        <v>15.4</v>
      </c>
      <c r="Q25" s="108">
        <v>6408.318359375</v>
      </c>
      <c r="R25" s="167">
        <v>0.16</v>
      </c>
      <c r="S25" s="138">
        <v>0</v>
      </c>
      <c r="T25" s="113">
        <v>0</v>
      </c>
      <c r="U25" s="138">
        <v>0</v>
      </c>
      <c r="V25" s="113">
        <v>28.37</v>
      </c>
      <c r="W25" s="138" t="s">
        <v>992</v>
      </c>
      <c r="X25" s="143">
        <v>28.53</v>
      </c>
      <c r="Y25" s="167">
        <f t="shared" si="1"/>
        <v>2.4967548587209189E-3</v>
      </c>
      <c r="Z25" s="138">
        <f t="shared" si="2"/>
        <v>0</v>
      </c>
      <c r="AA25" s="113">
        <f t="shared" si="3"/>
        <v>0</v>
      </c>
      <c r="AB25" s="138">
        <f t="shared" si="4"/>
        <v>0</v>
      </c>
      <c r="AC25" s="113">
        <f t="shared" si="5"/>
        <v>0.44270584588695294</v>
      </c>
      <c r="AD25" s="138">
        <f t="shared" si="6"/>
        <v>0</v>
      </c>
      <c r="AE25" s="143">
        <f t="shared" si="7"/>
        <v>0.44520260074567386</v>
      </c>
      <c r="AF25" s="175">
        <v>0.11709647112186446</v>
      </c>
      <c r="AG25" s="118">
        <v>0</v>
      </c>
      <c r="AH25" s="118">
        <v>0</v>
      </c>
      <c r="AI25" s="118">
        <v>0</v>
      </c>
      <c r="AJ25" s="118">
        <v>20.762668035795592</v>
      </c>
      <c r="AK25" s="118" t="s">
        <v>1026</v>
      </c>
      <c r="AL25" s="143">
        <v>20.879764506917457</v>
      </c>
      <c r="AM25" s="175" t="s">
        <v>1026</v>
      </c>
      <c r="AN25" s="118" t="s">
        <v>1026</v>
      </c>
      <c r="AO25" s="118" t="s">
        <v>1026</v>
      </c>
      <c r="AP25" s="118" t="s">
        <v>1026</v>
      </c>
      <c r="AQ25" s="118" t="s">
        <v>1026</v>
      </c>
      <c r="AR25" s="118" t="s">
        <v>1026</v>
      </c>
      <c r="AS25" s="143" t="s">
        <v>1026</v>
      </c>
      <c r="AT25" s="175">
        <v>9.1315640568970249E-2</v>
      </c>
      <c r="AU25" s="118">
        <v>0</v>
      </c>
      <c r="AV25" s="118">
        <v>0</v>
      </c>
      <c r="AW25" s="118">
        <v>0</v>
      </c>
      <c r="AX25" s="118">
        <v>16.191404518385539</v>
      </c>
      <c r="AY25" s="118" t="s">
        <v>1026</v>
      </c>
      <c r="AZ25" s="143">
        <v>16.282720158954508</v>
      </c>
      <c r="BA25" s="175">
        <v>1.0389610389610389</v>
      </c>
      <c r="BB25" s="118">
        <v>0</v>
      </c>
      <c r="BC25" s="118">
        <v>0</v>
      </c>
      <c r="BD25" s="118">
        <v>0</v>
      </c>
      <c r="BE25" s="118">
        <v>184.22077922077921</v>
      </c>
      <c r="BF25" s="118" t="s">
        <v>1026</v>
      </c>
      <c r="BG25" s="143">
        <v>185.25974025974025</v>
      </c>
      <c r="BH25" s="107">
        <v>0.25</v>
      </c>
      <c r="BI25" s="108">
        <v>0</v>
      </c>
      <c r="BJ25" s="133">
        <v>0.75</v>
      </c>
      <c r="BK25" s="124">
        <v>0.01</v>
      </c>
      <c r="BL25" s="108">
        <v>1.79</v>
      </c>
      <c r="BM25" s="108">
        <v>0.03</v>
      </c>
      <c r="BN25" s="133">
        <v>5.1100000000000003</v>
      </c>
      <c r="BO25" s="124">
        <v>0.08</v>
      </c>
      <c r="BP25" s="108">
        <v>10.199999999999999</v>
      </c>
      <c r="BQ25" s="108">
        <v>0.16</v>
      </c>
      <c r="BR25" s="133">
        <v>18.66</v>
      </c>
      <c r="BS25" s="124">
        <v>0.28999999999999998</v>
      </c>
      <c r="BT25" s="108">
        <v>25.22</v>
      </c>
      <c r="BU25" s="109">
        <v>0.39</v>
      </c>
      <c r="BV25" s="107">
        <v>0</v>
      </c>
      <c r="BW25" s="108">
        <v>0</v>
      </c>
      <c r="BX25" s="133">
        <v>0</v>
      </c>
      <c r="BY25" s="124">
        <v>0</v>
      </c>
      <c r="BZ25" s="108">
        <v>0</v>
      </c>
      <c r="CA25" s="108">
        <v>0</v>
      </c>
      <c r="CB25" s="133">
        <v>0</v>
      </c>
      <c r="CC25" s="124">
        <v>0</v>
      </c>
      <c r="CD25" s="108">
        <v>0</v>
      </c>
      <c r="CE25" s="108">
        <v>0</v>
      </c>
      <c r="CF25" s="133">
        <v>0.01</v>
      </c>
      <c r="CG25" s="124">
        <v>0</v>
      </c>
      <c r="CH25" s="108">
        <v>0.01</v>
      </c>
      <c r="CI25" s="109">
        <v>0</v>
      </c>
      <c r="CJ25" s="107">
        <v>0</v>
      </c>
      <c r="CK25" s="108">
        <v>0</v>
      </c>
      <c r="CL25" s="133">
        <v>0.02</v>
      </c>
      <c r="CM25" s="124">
        <v>0</v>
      </c>
      <c r="CN25" s="108">
        <v>0.02</v>
      </c>
      <c r="CO25" s="108">
        <v>0</v>
      </c>
      <c r="CP25" s="133">
        <v>0.02</v>
      </c>
      <c r="CQ25" s="124">
        <v>0</v>
      </c>
      <c r="CR25" s="108">
        <v>0.02</v>
      </c>
      <c r="CS25" s="108">
        <v>0</v>
      </c>
      <c r="CT25" s="133">
        <v>0.03</v>
      </c>
      <c r="CU25" s="124">
        <v>0</v>
      </c>
      <c r="CV25" s="108">
        <v>0.03</v>
      </c>
      <c r="CW25" s="109">
        <v>0</v>
      </c>
      <c r="CX25" s="107">
        <v>0</v>
      </c>
      <c r="CY25" s="108">
        <v>0</v>
      </c>
      <c r="CZ25" s="133">
        <v>0</v>
      </c>
      <c r="DA25" s="124">
        <v>0</v>
      </c>
      <c r="DB25" s="108">
        <v>0</v>
      </c>
      <c r="DC25" s="108">
        <v>0</v>
      </c>
      <c r="DD25" s="133">
        <v>0</v>
      </c>
      <c r="DE25" s="124">
        <v>0</v>
      </c>
      <c r="DF25" s="108">
        <v>0</v>
      </c>
      <c r="DG25" s="108">
        <v>0</v>
      </c>
      <c r="DH25" s="133">
        <v>0.01</v>
      </c>
      <c r="DI25" s="124">
        <v>0</v>
      </c>
      <c r="DJ25" s="108">
        <v>0.02</v>
      </c>
      <c r="DK25" s="108">
        <v>0</v>
      </c>
      <c r="DL25" s="180">
        <v>67.48602958951389</v>
      </c>
      <c r="DM25" s="181">
        <v>85.94035500521467</v>
      </c>
      <c r="DN25" s="184">
        <v>5.972489807771807E-4</v>
      </c>
      <c r="DO25" s="181">
        <v>51.142327281236447</v>
      </c>
      <c r="DP25" s="193" t="s">
        <v>1026</v>
      </c>
      <c r="DQ25" s="193" t="s">
        <v>1026</v>
      </c>
      <c r="DR25" s="288" t="s">
        <v>1026</v>
      </c>
      <c r="DS25" s="288"/>
      <c r="DT25" s="298"/>
      <c r="DU25" s="170"/>
      <c r="DV25" s="170"/>
      <c r="DW25" s="170"/>
      <c r="DX25" s="170"/>
      <c r="DY25" s="170"/>
      <c r="DZ25" s="298"/>
      <c r="EA25" s="170"/>
      <c r="EB25" s="170"/>
      <c r="EC25" s="170"/>
      <c r="ED25" s="170"/>
      <c r="EE25" s="292"/>
    </row>
    <row r="26" spans="1:135" x14ac:dyDescent="0.2">
      <c r="A26" s="125" t="s">
        <v>422</v>
      </c>
      <c r="B26" s="126" t="s">
        <v>482</v>
      </c>
      <c r="C26" s="147">
        <v>25904598</v>
      </c>
      <c r="D26" s="148">
        <v>52.735000944619948</v>
      </c>
      <c r="E26" s="149">
        <v>47.264999055380052</v>
      </c>
      <c r="F26" s="150">
        <v>3.3702209116773263</v>
      </c>
      <c r="G26" s="151">
        <v>113.84634789487562</v>
      </c>
      <c r="H26" s="167">
        <v>47928.717948717946</v>
      </c>
      <c r="I26" s="118">
        <v>1858.2425979812344</v>
      </c>
      <c r="J26" s="113">
        <v>10912.615384615385</v>
      </c>
      <c r="K26" s="113">
        <v>22.768427472421653</v>
      </c>
      <c r="L26" s="117">
        <v>6303.0913188205122</v>
      </c>
      <c r="M26" s="118">
        <v>13.150969999999999</v>
      </c>
      <c r="N26" s="117">
        <v>12089.100284828612</v>
      </c>
      <c r="O26" s="118">
        <v>25.22308294948245</v>
      </c>
      <c r="P26" s="143">
        <v>5249.2748244118202</v>
      </c>
      <c r="Q26" s="108">
        <v>74174.046875</v>
      </c>
      <c r="R26" s="167">
        <v>0.09</v>
      </c>
      <c r="S26" s="138">
        <v>0</v>
      </c>
      <c r="T26" s="113">
        <v>0</v>
      </c>
      <c r="U26" s="138">
        <v>0</v>
      </c>
      <c r="V26" s="113">
        <v>45.95</v>
      </c>
      <c r="W26" s="138" t="s">
        <v>992</v>
      </c>
      <c r="X26" s="143">
        <v>46.040000000000006</v>
      </c>
      <c r="Y26" s="167">
        <f t="shared" si="1"/>
        <v>1.2133624062830265E-4</v>
      </c>
      <c r="Z26" s="138">
        <f t="shared" si="2"/>
        <v>0</v>
      </c>
      <c r="AA26" s="113">
        <f t="shared" si="3"/>
        <v>0</v>
      </c>
      <c r="AB26" s="138">
        <f t="shared" si="4"/>
        <v>0</v>
      </c>
      <c r="AC26" s="113">
        <f t="shared" si="5"/>
        <v>6.1948891743005635E-2</v>
      </c>
      <c r="AD26" s="138">
        <f t="shared" si="6"/>
        <v>0</v>
      </c>
      <c r="AE26" s="143">
        <f t="shared" si="7"/>
        <v>6.2070227983633944E-2</v>
      </c>
      <c r="AF26" s="175">
        <v>8.247335476230756E-4</v>
      </c>
      <c r="AG26" s="118">
        <v>0</v>
      </c>
      <c r="AH26" s="118">
        <v>0</v>
      </c>
      <c r="AI26" s="118">
        <v>0</v>
      </c>
      <c r="AJ26" s="118">
        <v>0.42107229459200357</v>
      </c>
      <c r="AK26" s="118" t="s">
        <v>1026</v>
      </c>
      <c r="AL26" s="143">
        <v>0.42189702813962671</v>
      </c>
      <c r="AM26" s="175">
        <v>1.4278707930387648E-3</v>
      </c>
      <c r="AN26" s="118">
        <v>0</v>
      </c>
      <c r="AO26" s="118">
        <v>0</v>
      </c>
      <c r="AP26" s="118">
        <v>0</v>
      </c>
      <c r="AQ26" s="118">
        <v>0.72900736600145843</v>
      </c>
      <c r="AR26" s="118" t="s">
        <v>1026</v>
      </c>
      <c r="AS26" s="143">
        <v>0.73043523679449718</v>
      </c>
      <c r="AT26" s="175">
        <v>7.4447227568247396E-4</v>
      </c>
      <c r="AU26" s="118">
        <v>0</v>
      </c>
      <c r="AV26" s="118">
        <v>0</v>
      </c>
      <c r="AW26" s="118">
        <v>0</v>
      </c>
      <c r="AX26" s="118">
        <v>0.38009445630677419</v>
      </c>
      <c r="AY26" s="118" t="s">
        <v>1026</v>
      </c>
      <c r="AZ26" s="143">
        <v>0.38083892858245666</v>
      </c>
      <c r="BA26" s="175">
        <v>1.7145225390267972E-3</v>
      </c>
      <c r="BB26" s="118">
        <v>0</v>
      </c>
      <c r="BC26" s="118">
        <v>0</v>
      </c>
      <c r="BD26" s="118">
        <v>0</v>
      </c>
      <c r="BE26" s="118">
        <v>0.87535900742534822</v>
      </c>
      <c r="BF26" s="118" t="s">
        <v>1026</v>
      </c>
      <c r="BG26" s="143">
        <v>0.87707352996437504</v>
      </c>
      <c r="BH26" s="107">
        <v>0</v>
      </c>
      <c r="BI26" s="108">
        <v>0</v>
      </c>
      <c r="BJ26" s="133">
        <v>0</v>
      </c>
      <c r="BK26" s="124">
        <v>0</v>
      </c>
      <c r="BL26" s="108">
        <v>0.95</v>
      </c>
      <c r="BM26" s="108">
        <v>0</v>
      </c>
      <c r="BN26" s="133">
        <v>5.59</v>
      </c>
      <c r="BO26" s="124">
        <v>0.01</v>
      </c>
      <c r="BP26" s="108">
        <v>10.67</v>
      </c>
      <c r="BQ26" s="108">
        <v>0.01</v>
      </c>
      <c r="BR26" s="133">
        <v>18.36</v>
      </c>
      <c r="BS26" s="124">
        <v>0.02</v>
      </c>
      <c r="BT26" s="108">
        <v>24.47</v>
      </c>
      <c r="BU26" s="109">
        <v>0.03</v>
      </c>
      <c r="BV26" s="107">
        <v>0</v>
      </c>
      <c r="BW26" s="108">
        <v>0</v>
      </c>
      <c r="BX26" s="133">
        <v>0</v>
      </c>
      <c r="BY26" s="124">
        <v>0</v>
      </c>
      <c r="BZ26" s="108">
        <v>0</v>
      </c>
      <c r="CA26" s="108">
        <v>0</v>
      </c>
      <c r="CB26" s="133">
        <v>0</v>
      </c>
      <c r="CC26" s="124">
        <v>0</v>
      </c>
      <c r="CD26" s="108">
        <v>0</v>
      </c>
      <c r="CE26" s="108">
        <v>0</v>
      </c>
      <c r="CF26" s="133">
        <v>0</v>
      </c>
      <c r="CG26" s="124">
        <v>0</v>
      </c>
      <c r="CH26" s="108">
        <v>0</v>
      </c>
      <c r="CI26" s="109">
        <v>0</v>
      </c>
      <c r="CJ26" s="107">
        <v>0</v>
      </c>
      <c r="CK26" s="108">
        <v>0</v>
      </c>
      <c r="CL26" s="133">
        <v>0</v>
      </c>
      <c r="CM26" s="124">
        <v>0</v>
      </c>
      <c r="CN26" s="108">
        <v>0</v>
      </c>
      <c r="CO26" s="108">
        <v>0</v>
      </c>
      <c r="CP26" s="133">
        <v>0</v>
      </c>
      <c r="CQ26" s="124">
        <v>0</v>
      </c>
      <c r="CR26" s="108">
        <v>0</v>
      </c>
      <c r="CS26" s="108">
        <v>0</v>
      </c>
      <c r="CT26" s="133">
        <v>0</v>
      </c>
      <c r="CU26" s="124">
        <v>0</v>
      </c>
      <c r="CV26" s="108">
        <v>0</v>
      </c>
      <c r="CW26" s="109">
        <v>0</v>
      </c>
      <c r="CX26" s="107">
        <v>0</v>
      </c>
      <c r="CY26" s="108">
        <v>0</v>
      </c>
      <c r="CZ26" s="133">
        <v>0</v>
      </c>
      <c r="DA26" s="124">
        <v>0</v>
      </c>
      <c r="DB26" s="108">
        <v>0</v>
      </c>
      <c r="DC26" s="108">
        <v>0</v>
      </c>
      <c r="DD26" s="133">
        <v>0</v>
      </c>
      <c r="DE26" s="124">
        <v>0</v>
      </c>
      <c r="DF26" s="108">
        <v>0</v>
      </c>
      <c r="DG26" s="108">
        <v>0</v>
      </c>
      <c r="DH26" s="133">
        <v>0</v>
      </c>
      <c r="DI26" s="124">
        <v>0</v>
      </c>
      <c r="DJ26" s="108">
        <v>0</v>
      </c>
      <c r="DK26" s="108">
        <v>0</v>
      </c>
      <c r="DL26" s="180">
        <v>35.896058960131647</v>
      </c>
      <c r="DM26" s="181">
        <v>38.261660092975973</v>
      </c>
      <c r="DN26" s="184">
        <v>43.758396975960785</v>
      </c>
      <c r="DO26" s="181">
        <v>39.305372009689471</v>
      </c>
      <c r="DP26" s="193" t="s">
        <v>1026</v>
      </c>
      <c r="DQ26" s="193" t="s">
        <v>1026</v>
      </c>
      <c r="DR26" s="288" t="s">
        <v>1026</v>
      </c>
      <c r="DS26" s="288"/>
      <c r="DT26" s="298"/>
      <c r="DU26" s="170"/>
      <c r="DV26" s="170"/>
      <c r="DW26" s="170"/>
      <c r="DX26" s="170"/>
      <c r="DY26" s="170"/>
      <c r="DZ26" s="298"/>
      <c r="EA26" s="170"/>
      <c r="EB26" s="170"/>
      <c r="EC26" s="170"/>
      <c r="ED26" s="170"/>
      <c r="EE26" s="292"/>
    </row>
    <row r="27" spans="1:135" x14ac:dyDescent="0.2">
      <c r="A27" s="125" t="s">
        <v>410</v>
      </c>
      <c r="B27" s="126" t="s">
        <v>933</v>
      </c>
      <c r="C27" s="147">
        <v>6201521</v>
      </c>
      <c r="D27" s="148">
        <v>78.170000553090119</v>
      </c>
      <c r="E27" s="149">
        <v>21.829999446909877</v>
      </c>
      <c r="F27" s="150">
        <v>0.99221386680241241</v>
      </c>
      <c r="G27" s="151">
        <v>3.5245126567170963</v>
      </c>
      <c r="H27" s="167">
        <v>75456.402199528675</v>
      </c>
      <c r="I27" s="118">
        <v>11964.730696296496</v>
      </c>
      <c r="J27" s="113">
        <v>21052.336213668503</v>
      </c>
      <c r="K27" s="113">
        <v>27.900000000000002</v>
      </c>
      <c r="L27" s="117">
        <v>2016.2252493322858</v>
      </c>
      <c r="M27" s="118">
        <v>2.67204</v>
      </c>
      <c r="N27" s="117">
        <v>62510.080418437392</v>
      </c>
      <c r="O27" s="118">
        <v>82.842646344497794</v>
      </c>
      <c r="P27" s="143">
        <v>115197.36805527999</v>
      </c>
      <c r="Q27" s="108">
        <v>73757.3984375</v>
      </c>
      <c r="R27" s="167">
        <v>11.49</v>
      </c>
      <c r="S27" s="138">
        <v>0</v>
      </c>
      <c r="T27" s="113">
        <v>0</v>
      </c>
      <c r="U27" s="138">
        <v>0.31</v>
      </c>
      <c r="V27" s="113">
        <v>12.82</v>
      </c>
      <c r="W27" s="138" t="s">
        <v>992</v>
      </c>
      <c r="X27" s="143">
        <v>24.62</v>
      </c>
      <c r="Y27" s="167">
        <f t="shared" si="1"/>
        <v>1.5578098256456688E-2</v>
      </c>
      <c r="Z27" s="138">
        <f t="shared" si="2"/>
        <v>0</v>
      </c>
      <c r="AA27" s="113">
        <f t="shared" si="3"/>
        <v>0</v>
      </c>
      <c r="AB27" s="138">
        <f t="shared" si="4"/>
        <v>4.2029681979996285E-4</v>
      </c>
      <c r="AC27" s="113">
        <f t="shared" si="5"/>
        <v>1.7381307193017819E-2</v>
      </c>
      <c r="AD27" s="138">
        <f t="shared" si="6"/>
        <v>0</v>
      </c>
      <c r="AE27" s="143">
        <f t="shared" si="7"/>
        <v>3.3379702269274468E-2</v>
      </c>
      <c r="AF27" s="175">
        <v>5.4578265724922109E-2</v>
      </c>
      <c r="AG27" s="118">
        <v>0</v>
      </c>
      <c r="AH27" s="118">
        <v>0</v>
      </c>
      <c r="AI27" s="118">
        <v>1.4725206592450697E-3</v>
      </c>
      <c r="AJ27" s="118">
        <v>6.0895854359747731E-2</v>
      </c>
      <c r="AK27" s="118" t="s">
        <v>1026</v>
      </c>
      <c r="AL27" s="143">
        <v>0.11694664074391491</v>
      </c>
      <c r="AM27" s="175">
        <v>0.56987680338817048</v>
      </c>
      <c r="AN27" s="118">
        <v>0</v>
      </c>
      <c r="AO27" s="118">
        <v>0</v>
      </c>
      <c r="AP27" s="118">
        <v>1.5375266235886234E-2</v>
      </c>
      <c r="AQ27" s="118">
        <v>0.63584165530342429</v>
      </c>
      <c r="AR27" s="118" t="s">
        <v>1026</v>
      </c>
      <c r="AS27" s="143">
        <v>1.2210937249274811</v>
      </c>
      <c r="AT27" s="175">
        <v>1.838103538355234E-2</v>
      </c>
      <c r="AU27" s="118">
        <v>0</v>
      </c>
      <c r="AV27" s="118">
        <v>0</v>
      </c>
      <c r="AW27" s="118">
        <v>4.9592001469984557E-4</v>
      </c>
      <c r="AX27" s="118">
        <v>2.0508692220812967E-2</v>
      </c>
      <c r="AY27" s="118" t="s">
        <v>1026</v>
      </c>
      <c r="AZ27" s="143">
        <v>3.9385647619065156E-2</v>
      </c>
      <c r="BA27" s="175">
        <v>9.974186210995958E-3</v>
      </c>
      <c r="BB27" s="118">
        <v>0</v>
      </c>
      <c r="BC27" s="118">
        <v>0</v>
      </c>
      <c r="BD27" s="118">
        <v>2.6910337035759331E-4</v>
      </c>
      <c r="BE27" s="118">
        <v>1.1128726477368858E-2</v>
      </c>
      <c r="BF27" s="118" t="s">
        <v>1026</v>
      </c>
      <c r="BG27" s="143">
        <v>2.137201605872241E-2</v>
      </c>
      <c r="BH27" s="107">
        <v>26.21</v>
      </c>
      <c r="BI27" s="108">
        <v>0.04</v>
      </c>
      <c r="BJ27" s="133">
        <v>67.38</v>
      </c>
      <c r="BK27" s="124">
        <v>0.09</v>
      </c>
      <c r="BL27" s="108">
        <v>136.05000000000001</v>
      </c>
      <c r="BM27" s="108">
        <v>0.18</v>
      </c>
      <c r="BN27" s="133">
        <v>310.49</v>
      </c>
      <c r="BO27" s="124">
        <v>0.42</v>
      </c>
      <c r="BP27" s="108">
        <v>522.98</v>
      </c>
      <c r="BQ27" s="108">
        <v>0.71</v>
      </c>
      <c r="BR27" s="133">
        <v>814.63</v>
      </c>
      <c r="BS27" s="124">
        <v>1.1000000000000001</v>
      </c>
      <c r="BT27" s="108">
        <v>1027.1400000000001</v>
      </c>
      <c r="BU27" s="109">
        <v>1.39</v>
      </c>
      <c r="BV27" s="107">
        <v>0</v>
      </c>
      <c r="BW27" s="108">
        <v>0</v>
      </c>
      <c r="BX27" s="133">
        <v>0</v>
      </c>
      <c r="BY27" s="124">
        <v>0</v>
      </c>
      <c r="BZ27" s="108">
        <v>0</v>
      </c>
      <c r="CA27" s="108">
        <v>0</v>
      </c>
      <c r="CB27" s="133">
        <v>0</v>
      </c>
      <c r="CC27" s="124">
        <v>0</v>
      </c>
      <c r="CD27" s="108">
        <v>0</v>
      </c>
      <c r="CE27" s="108">
        <v>0</v>
      </c>
      <c r="CF27" s="133">
        <v>0</v>
      </c>
      <c r="CG27" s="124">
        <v>0</v>
      </c>
      <c r="CH27" s="108">
        <v>0</v>
      </c>
      <c r="CI27" s="109">
        <v>0</v>
      </c>
      <c r="CJ27" s="107">
        <v>0</v>
      </c>
      <c r="CK27" s="108">
        <v>0</v>
      </c>
      <c r="CL27" s="133">
        <v>0</v>
      </c>
      <c r="CM27" s="124">
        <v>0</v>
      </c>
      <c r="CN27" s="108">
        <v>0</v>
      </c>
      <c r="CO27" s="108">
        <v>0</v>
      </c>
      <c r="CP27" s="133">
        <v>0</v>
      </c>
      <c r="CQ27" s="124">
        <v>0</v>
      </c>
      <c r="CR27" s="108">
        <v>0</v>
      </c>
      <c r="CS27" s="108">
        <v>0</v>
      </c>
      <c r="CT27" s="133">
        <v>0</v>
      </c>
      <c r="CU27" s="124">
        <v>0</v>
      </c>
      <c r="CV27" s="108">
        <v>0</v>
      </c>
      <c r="CW27" s="109">
        <v>0</v>
      </c>
      <c r="CX27" s="107">
        <v>0</v>
      </c>
      <c r="CY27" s="108">
        <v>0</v>
      </c>
      <c r="CZ27" s="133">
        <v>0</v>
      </c>
      <c r="DA27" s="124">
        <v>0</v>
      </c>
      <c r="DB27" s="108">
        <v>0</v>
      </c>
      <c r="DC27" s="108">
        <v>0</v>
      </c>
      <c r="DD27" s="133">
        <v>0.48</v>
      </c>
      <c r="DE27" s="124">
        <v>0</v>
      </c>
      <c r="DF27" s="108">
        <v>11.83</v>
      </c>
      <c r="DG27" s="108">
        <v>0.02</v>
      </c>
      <c r="DH27" s="133">
        <v>63.57</v>
      </c>
      <c r="DI27" s="124">
        <v>0.09</v>
      </c>
      <c r="DJ27" s="108">
        <v>118.17</v>
      </c>
      <c r="DK27" s="108">
        <v>0.16</v>
      </c>
      <c r="DL27" s="180">
        <v>26.40695243967679</v>
      </c>
      <c r="DM27" s="181">
        <v>19.675903585096751</v>
      </c>
      <c r="DN27" s="184">
        <v>47.168621782482631</v>
      </c>
      <c r="DO27" s="181">
        <v>31.08382593575206</v>
      </c>
      <c r="DP27" s="193">
        <v>2</v>
      </c>
      <c r="DQ27" s="193">
        <v>98</v>
      </c>
      <c r="DR27" s="288">
        <v>1.4853075799186417E-3</v>
      </c>
      <c r="DS27" s="288"/>
      <c r="DT27" s="298"/>
      <c r="DU27" s="170"/>
      <c r="DV27" s="170"/>
      <c r="DW27" s="170"/>
      <c r="DX27" s="170"/>
      <c r="DY27" s="170"/>
      <c r="DZ27" s="298"/>
      <c r="EA27" s="170"/>
      <c r="EB27" s="170"/>
      <c r="EC27" s="170"/>
      <c r="ED27" s="170"/>
      <c r="EE27" s="292"/>
    </row>
    <row r="28" spans="1:135" x14ac:dyDescent="0.2">
      <c r="A28" s="125" t="s">
        <v>386</v>
      </c>
      <c r="B28" s="126" t="s">
        <v>488</v>
      </c>
      <c r="C28" s="147">
        <v>22924851</v>
      </c>
      <c r="D28" s="148">
        <v>33.832001787056328</v>
      </c>
      <c r="E28" s="149">
        <v>66.167998212943672</v>
      </c>
      <c r="F28" s="150">
        <v>4.6885516808860244</v>
      </c>
      <c r="G28" s="151">
        <v>39.40365764573432</v>
      </c>
      <c r="H28" s="167">
        <v>10796.551136178503</v>
      </c>
      <c r="I28" s="118">
        <v>462.96894280286693</v>
      </c>
      <c r="J28" s="113">
        <v>3532.1217836625028</v>
      </c>
      <c r="K28" s="113">
        <v>32.715278602503027</v>
      </c>
      <c r="L28" s="117">
        <v>293.34337402508362</v>
      </c>
      <c r="M28" s="118">
        <v>2.7170100000000006</v>
      </c>
      <c r="N28" s="117">
        <v>400.98202874092169</v>
      </c>
      <c r="O28" s="118">
        <v>3.7139825828014499</v>
      </c>
      <c r="P28" s="143">
        <v>776.14673262999997</v>
      </c>
      <c r="Q28" s="108">
        <v>23496.419921875</v>
      </c>
      <c r="R28" s="167">
        <v>0.57999999999999996</v>
      </c>
      <c r="S28" s="138">
        <v>194.58</v>
      </c>
      <c r="T28" s="113">
        <v>11.68</v>
      </c>
      <c r="U28" s="138">
        <v>0.01</v>
      </c>
      <c r="V28" s="113">
        <v>36.07</v>
      </c>
      <c r="W28" s="138" t="s">
        <v>992</v>
      </c>
      <c r="X28" s="143">
        <v>242.92000000000002</v>
      </c>
      <c r="Y28" s="167">
        <f t="shared" si="1"/>
        <v>2.4684611610129767E-3</v>
      </c>
      <c r="Z28" s="138">
        <f t="shared" si="2"/>
        <v>0.82812615984466398</v>
      </c>
      <c r="AA28" s="113">
        <f t="shared" si="3"/>
        <v>4.9709700621778569E-2</v>
      </c>
      <c r="AB28" s="138">
        <f t="shared" si="4"/>
        <v>4.2559675189878912E-5</v>
      </c>
      <c r="AC28" s="113">
        <f t="shared" si="5"/>
        <v>0.15351274840989323</v>
      </c>
      <c r="AD28" s="138">
        <f t="shared" si="6"/>
        <v>0</v>
      </c>
      <c r="AE28" s="143">
        <f t="shared" si="7"/>
        <v>1.0338596297125386</v>
      </c>
      <c r="AF28" s="175">
        <v>1.6420724865227904E-2</v>
      </c>
      <c r="AG28" s="118">
        <v>5.5088700763380105</v>
      </c>
      <c r="AH28" s="118">
        <v>0.33067942487217572</v>
      </c>
      <c r="AI28" s="118">
        <v>2.8311594595220525E-4</v>
      </c>
      <c r="AJ28" s="118">
        <v>1.0211992170496045</v>
      </c>
      <c r="AK28" s="118" t="s">
        <v>1026</v>
      </c>
      <c r="AL28" s="143">
        <v>6.8774525590709708</v>
      </c>
      <c r="AM28" s="175">
        <v>0.19772050482735787</v>
      </c>
      <c r="AN28" s="118">
        <v>66.331820395357425</v>
      </c>
      <c r="AO28" s="118">
        <v>3.9816818903164486</v>
      </c>
      <c r="AP28" s="118">
        <v>3.4089742211613431E-3</v>
      </c>
      <c r="AQ28" s="118">
        <v>12.296170015728965</v>
      </c>
      <c r="AR28" s="118" t="s">
        <v>1026</v>
      </c>
      <c r="AS28" s="143">
        <v>82.810801780451342</v>
      </c>
      <c r="AT28" s="175">
        <v>0.14464488641079312</v>
      </c>
      <c r="AU28" s="118">
        <v>48.525865513469185</v>
      </c>
      <c r="AV28" s="118">
        <v>2.9128487470311439</v>
      </c>
      <c r="AW28" s="118">
        <v>2.4938773519102265E-3</v>
      </c>
      <c r="AX28" s="118">
        <v>8.9954156083401866</v>
      </c>
      <c r="AY28" s="118" t="s">
        <v>1026</v>
      </c>
      <c r="AZ28" s="143">
        <v>60.581268632603212</v>
      </c>
      <c r="BA28" s="175">
        <v>7.4728137814179793E-2</v>
      </c>
      <c r="BB28" s="118">
        <v>25.070001820488113</v>
      </c>
      <c r="BC28" s="118">
        <v>1.5048700856372759</v>
      </c>
      <c r="BD28" s="118">
        <v>1.2884161692099966E-3</v>
      </c>
      <c r="BE28" s="118">
        <v>4.647317122340457</v>
      </c>
      <c r="BF28" s="118" t="s">
        <v>1026</v>
      </c>
      <c r="BG28" s="143">
        <v>31.298205582449238</v>
      </c>
      <c r="BH28" s="107">
        <v>1.06</v>
      </c>
      <c r="BI28" s="108">
        <v>0</v>
      </c>
      <c r="BJ28" s="133">
        <v>2.93</v>
      </c>
      <c r="BK28" s="124">
        <v>0.01</v>
      </c>
      <c r="BL28" s="108">
        <v>6.15</v>
      </c>
      <c r="BM28" s="108">
        <v>0.03</v>
      </c>
      <c r="BN28" s="133">
        <v>17.71</v>
      </c>
      <c r="BO28" s="124">
        <v>0.08</v>
      </c>
      <c r="BP28" s="108">
        <v>40.5</v>
      </c>
      <c r="BQ28" s="108">
        <v>0.17</v>
      </c>
      <c r="BR28" s="133">
        <v>86.61</v>
      </c>
      <c r="BS28" s="124">
        <v>0.37</v>
      </c>
      <c r="BT28" s="108">
        <v>127.95</v>
      </c>
      <c r="BU28" s="109">
        <v>0.54</v>
      </c>
      <c r="BV28" s="107">
        <v>726.89</v>
      </c>
      <c r="BW28" s="108">
        <v>3.09</v>
      </c>
      <c r="BX28" s="133">
        <v>895.23</v>
      </c>
      <c r="BY28" s="124">
        <v>3.81</v>
      </c>
      <c r="BZ28" s="108">
        <v>1061.73</v>
      </c>
      <c r="CA28" s="108">
        <v>4.5199999999999996</v>
      </c>
      <c r="CB28" s="133">
        <v>1182.53</v>
      </c>
      <c r="CC28" s="124">
        <v>5.03</v>
      </c>
      <c r="CD28" s="108">
        <v>1359.9</v>
      </c>
      <c r="CE28" s="108">
        <v>5.79</v>
      </c>
      <c r="CF28" s="133">
        <v>1462.88</v>
      </c>
      <c r="CG28" s="124">
        <v>6.23</v>
      </c>
      <c r="CH28" s="108">
        <v>1503.86</v>
      </c>
      <c r="CI28" s="109">
        <v>6.4</v>
      </c>
      <c r="CJ28" s="107">
        <v>54.63</v>
      </c>
      <c r="CK28" s="108">
        <v>0.23</v>
      </c>
      <c r="CL28" s="133">
        <v>72.37</v>
      </c>
      <c r="CM28" s="124">
        <v>0.31</v>
      </c>
      <c r="CN28" s="108">
        <v>82.85</v>
      </c>
      <c r="CO28" s="108">
        <v>0.35</v>
      </c>
      <c r="CP28" s="133">
        <v>93.14</v>
      </c>
      <c r="CQ28" s="124">
        <v>0.4</v>
      </c>
      <c r="CR28" s="108">
        <v>96.91</v>
      </c>
      <c r="CS28" s="108">
        <v>0.41</v>
      </c>
      <c r="CT28" s="133">
        <v>104.46</v>
      </c>
      <c r="CU28" s="124">
        <v>0.44</v>
      </c>
      <c r="CV28" s="108">
        <v>112</v>
      </c>
      <c r="CW28" s="109">
        <v>0.48</v>
      </c>
      <c r="CX28" s="107">
        <v>0</v>
      </c>
      <c r="CY28" s="108">
        <v>0</v>
      </c>
      <c r="CZ28" s="133">
        <v>0</v>
      </c>
      <c r="DA28" s="124">
        <v>0</v>
      </c>
      <c r="DB28" s="108">
        <v>0</v>
      </c>
      <c r="DC28" s="108">
        <v>0</v>
      </c>
      <c r="DD28" s="133">
        <v>0</v>
      </c>
      <c r="DE28" s="124">
        <v>0</v>
      </c>
      <c r="DF28" s="108">
        <v>0.05</v>
      </c>
      <c r="DG28" s="108">
        <v>0</v>
      </c>
      <c r="DH28" s="133">
        <v>0.75</v>
      </c>
      <c r="DI28" s="124">
        <v>0</v>
      </c>
      <c r="DJ28" s="108">
        <v>1.72</v>
      </c>
      <c r="DK28" s="108">
        <v>0.01</v>
      </c>
      <c r="DL28" s="180">
        <v>73.39582933851591</v>
      </c>
      <c r="DM28" s="181">
        <v>72.707000048809618</v>
      </c>
      <c r="DN28" s="184">
        <v>75.153343106041589</v>
      </c>
      <c r="DO28" s="181">
        <v>73.752057497789039</v>
      </c>
      <c r="DP28" s="193">
        <v>5</v>
      </c>
      <c r="DQ28" s="193">
        <v>709349</v>
      </c>
      <c r="DR28" s="288">
        <v>3.2351630497567272</v>
      </c>
      <c r="DS28" s="288"/>
      <c r="DT28" s="298"/>
      <c r="DU28" s="170"/>
      <c r="DV28" s="170"/>
      <c r="DW28" s="170"/>
      <c r="DX28" s="170"/>
      <c r="DY28" s="170"/>
      <c r="DZ28" s="298"/>
      <c r="EA28" s="170"/>
      <c r="EB28" s="170"/>
      <c r="EC28" s="170"/>
      <c r="ED28" s="170"/>
      <c r="EE28" s="292"/>
    </row>
    <row r="29" spans="1:135" x14ac:dyDescent="0.2">
      <c r="A29" s="125" t="s">
        <v>360</v>
      </c>
      <c r="B29" s="126" t="s">
        <v>495</v>
      </c>
      <c r="C29" s="147">
        <v>25833752</v>
      </c>
      <c r="D29" s="148">
        <v>31.669000306266003</v>
      </c>
      <c r="E29" s="149">
        <v>68.330999693734</v>
      </c>
      <c r="F29" s="150">
        <v>3.269224314820355</v>
      </c>
      <c r="G29" s="151">
        <v>32.851486558661207</v>
      </c>
      <c r="H29" s="167">
        <v>15318.970099667775</v>
      </c>
      <c r="I29" s="118">
        <v>605.03417443790147</v>
      </c>
      <c r="J29" s="113">
        <v>7453.0645439428909</v>
      </c>
      <c r="K29" s="113">
        <v>48.652517078184822</v>
      </c>
      <c r="L29" s="117">
        <v>1581.5059627375419</v>
      </c>
      <c r="M29" s="118">
        <v>10.323840000000002</v>
      </c>
      <c r="N29" s="117">
        <v>2101.0558428574441</v>
      </c>
      <c r="O29" s="118">
        <v>13.715385754966713</v>
      </c>
      <c r="P29" s="143">
        <v>3142.33391976856</v>
      </c>
      <c r="Q29" s="108">
        <v>36409.4453125</v>
      </c>
      <c r="R29" s="167">
        <v>7.91</v>
      </c>
      <c r="S29" s="138">
        <v>38.72</v>
      </c>
      <c r="T29" s="113">
        <v>4.43</v>
      </c>
      <c r="U29" s="138">
        <v>0</v>
      </c>
      <c r="V29" s="113">
        <v>39</v>
      </c>
      <c r="W29" s="138" t="s">
        <v>992</v>
      </c>
      <c r="X29" s="143">
        <v>90.06</v>
      </c>
      <c r="Y29" s="167">
        <f t="shared" si="1"/>
        <v>2.172513185001574E-2</v>
      </c>
      <c r="Z29" s="138">
        <f t="shared" si="2"/>
        <v>0.10634603100285833</v>
      </c>
      <c r="AA29" s="113">
        <f t="shared" si="3"/>
        <v>1.2167172452031571E-2</v>
      </c>
      <c r="AB29" s="138">
        <f t="shared" si="4"/>
        <v>0</v>
      </c>
      <c r="AC29" s="113">
        <f t="shared" si="5"/>
        <v>0.1071150622187881</v>
      </c>
      <c r="AD29" s="138">
        <f t="shared" si="6"/>
        <v>0</v>
      </c>
      <c r="AE29" s="143">
        <f t="shared" si="7"/>
        <v>0.24735339752369376</v>
      </c>
      <c r="AF29" s="175">
        <v>0.10613083991642687</v>
      </c>
      <c r="AG29" s="118">
        <v>0.51951784090569519</v>
      </c>
      <c r="AH29" s="118">
        <v>5.9438637273043105E-2</v>
      </c>
      <c r="AI29" s="118">
        <v>0</v>
      </c>
      <c r="AJ29" s="118">
        <v>0.52327468479654204</v>
      </c>
      <c r="AK29" s="118" t="s">
        <v>1026</v>
      </c>
      <c r="AL29" s="143">
        <v>1.2083620028917073</v>
      </c>
      <c r="AM29" s="175">
        <v>0.50015619203281503</v>
      </c>
      <c r="AN29" s="118">
        <v>2.448299336979848</v>
      </c>
      <c r="AO29" s="118">
        <v>0.28011275988689893</v>
      </c>
      <c r="AP29" s="118">
        <v>0</v>
      </c>
      <c r="AQ29" s="118">
        <v>2.4660039809456111</v>
      </c>
      <c r="AR29" s="118" t="s">
        <v>1026</v>
      </c>
      <c r="AS29" s="143">
        <v>5.6945722698451728</v>
      </c>
      <c r="AT29" s="175">
        <v>0.37647738049848167</v>
      </c>
      <c r="AU29" s="118">
        <v>1.8428829548547674</v>
      </c>
      <c r="AV29" s="118">
        <v>0.21084637112620397</v>
      </c>
      <c r="AW29" s="118">
        <v>0</v>
      </c>
      <c r="AX29" s="118">
        <v>1.8562095877927665</v>
      </c>
      <c r="AY29" s="118" t="s">
        <v>1026</v>
      </c>
      <c r="AZ29" s="143">
        <v>4.2864162942722199</v>
      </c>
      <c r="BA29" s="175">
        <v>0.25172372516612079</v>
      </c>
      <c r="BB29" s="118">
        <v>1.2322051376020475</v>
      </c>
      <c r="BC29" s="118">
        <v>0.14097801548494499</v>
      </c>
      <c r="BD29" s="118">
        <v>0</v>
      </c>
      <c r="BE29" s="118">
        <v>1.2411157119442111</v>
      </c>
      <c r="BF29" s="118" t="s">
        <v>1026</v>
      </c>
      <c r="BG29" s="143">
        <v>2.8660225901973249</v>
      </c>
      <c r="BH29" s="107">
        <v>18.57</v>
      </c>
      <c r="BI29" s="108">
        <v>0.05</v>
      </c>
      <c r="BJ29" s="133">
        <v>43.74</v>
      </c>
      <c r="BK29" s="124">
        <v>0.12</v>
      </c>
      <c r="BL29" s="108">
        <v>83.7</v>
      </c>
      <c r="BM29" s="108">
        <v>0.23</v>
      </c>
      <c r="BN29" s="133">
        <v>178.18</v>
      </c>
      <c r="BO29" s="124">
        <v>0.49</v>
      </c>
      <c r="BP29" s="108">
        <v>289.27</v>
      </c>
      <c r="BQ29" s="108">
        <v>0.79</v>
      </c>
      <c r="BR29" s="133">
        <v>440.09</v>
      </c>
      <c r="BS29" s="124">
        <v>1.21</v>
      </c>
      <c r="BT29" s="108">
        <v>539.72</v>
      </c>
      <c r="BU29" s="109">
        <v>1.48</v>
      </c>
      <c r="BV29" s="107">
        <v>222.28</v>
      </c>
      <c r="BW29" s="108">
        <v>0.61</v>
      </c>
      <c r="BX29" s="133">
        <v>363.59</v>
      </c>
      <c r="BY29" s="124">
        <v>1</v>
      </c>
      <c r="BZ29" s="108">
        <v>487.94</v>
      </c>
      <c r="CA29" s="108">
        <v>1.34</v>
      </c>
      <c r="CB29" s="133">
        <v>639.30999999999995</v>
      </c>
      <c r="CC29" s="124">
        <v>1.76</v>
      </c>
      <c r="CD29" s="108">
        <v>766.32</v>
      </c>
      <c r="CE29" s="108">
        <v>2.1</v>
      </c>
      <c r="CF29" s="133">
        <v>832.04</v>
      </c>
      <c r="CG29" s="124">
        <v>2.29</v>
      </c>
      <c r="CH29" s="108">
        <v>897.76</v>
      </c>
      <c r="CI29" s="109">
        <v>2.4700000000000002</v>
      </c>
      <c r="CJ29" s="107">
        <v>23.95</v>
      </c>
      <c r="CK29" s="108">
        <v>7.0000000000000007E-2</v>
      </c>
      <c r="CL29" s="133">
        <v>60.2</v>
      </c>
      <c r="CM29" s="124">
        <v>0.17</v>
      </c>
      <c r="CN29" s="108">
        <v>77.11</v>
      </c>
      <c r="CO29" s="108">
        <v>0.21</v>
      </c>
      <c r="CP29" s="133">
        <v>114.31</v>
      </c>
      <c r="CQ29" s="124">
        <v>0.31</v>
      </c>
      <c r="CR29" s="108">
        <v>141.84</v>
      </c>
      <c r="CS29" s="108">
        <v>0.39</v>
      </c>
      <c r="CT29" s="133">
        <v>163.55000000000001</v>
      </c>
      <c r="CU29" s="124">
        <v>0.45</v>
      </c>
      <c r="CV29" s="108">
        <v>180.28</v>
      </c>
      <c r="CW29" s="109">
        <v>0.5</v>
      </c>
      <c r="CX29" s="107">
        <v>0</v>
      </c>
      <c r="CY29" s="108">
        <v>0</v>
      </c>
      <c r="CZ29" s="133">
        <v>0</v>
      </c>
      <c r="DA29" s="124">
        <v>0</v>
      </c>
      <c r="DB29" s="108">
        <v>0</v>
      </c>
      <c r="DC29" s="108">
        <v>0</v>
      </c>
      <c r="DD29" s="133">
        <v>0</v>
      </c>
      <c r="DE29" s="124">
        <v>0</v>
      </c>
      <c r="DF29" s="108">
        <v>0</v>
      </c>
      <c r="DG29" s="108">
        <v>0</v>
      </c>
      <c r="DH29" s="133">
        <v>0.02</v>
      </c>
      <c r="DI29" s="124">
        <v>0</v>
      </c>
      <c r="DJ29" s="108">
        <v>7.0000000000000007E-2</v>
      </c>
      <c r="DK29" s="108">
        <v>0</v>
      </c>
      <c r="DL29" s="180">
        <v>57.031567724905486</v>
      </c>
      <c r="DM29" s="181">
        <v>50.052742823625657</v>
      </c>
      <c r="DN29" s="184">
        <v>57.387228141031599</v>
      </c>
      <c r="DO29" s="181">
        <v>54.823846229854247</v>
      </c>
      <c r="DP29" s="193" t="s">
        <v>1026</v>
      </c>
      <c r="DQ29" s="193" t="s">
        <v>1026</v>
      </c>
      <c r="DR29" s="288" t="s">
        <v>1026</v>
      </c>
      <c r="DS29" s="288"/>
      <c r="DT29" s="298"/>
      <c r="DU29" s="170"/>
      <c r="DV29" s="170"/>
      <c r="DW29" s="170"/>
      <c r="DX29" s="170"/>
      <c r="DY29" s="170"/>
      <c r="DZ29" s="298"/>
      <c r="EA29" s="170"/>
      <c r="EB29" s="170"/>
      <c r="EC29" s="170"/>
      <c r="ED29" s="170"/>
      <c r="EE29" s="292"/>
    </row>
    <row r="30" spans="1:135" x14ac:dyDescent="0.2">
      <c r="A30" s="125" t="s">
        <v>374</v>
      </c>
      <c r="B30" s="126" t="s">
        <v>935</v>
      </c>
      <c r="C30" s="147">
        <v>1671711</v>
      </c>
      <c r="D30" s="148">
        <v>86.657980954842074</v>
      </c>
      <c r="E30" s="149">
        <v>13.342019045157924</v>
      </c>
      <c r="F30" s="150">
        <v>2.7054752370594088</v>
      </c>
      <c r="G30" s="151">
        <v>6.4877983467225517</v>
      </c>
      <c r="H30" s="167">
        <v>19343.506598655978</v>
      </c>
      <c r="I30" s="118">
        <v>11571.082919629038</v>
      </c>
      <c r="J30" s="113">
        <v>6432.0176503926805</v>
      </c>
      <c r="K30" s="113">
        <v>33.251559729297419</v>
      </c>
      <c r="L30" s="117">
        <v>740.2934066865032</v>
      </c>
      <c r="M30" s="118">
        <v>3.8270900000000001</v>
      </c>
      <c r="N30" s="117">
        <v>3829.6751046124464</v>
      </c>
      <c r="O30" s="118">
        <v>19.798246430037349</v>
      </c>
      <c r="P30" s="143">
        <v>2351.5623215574096</v>
      </c>
      <c r="Q30" s="108">
        <v>120252.1796875</v>
      </c>
      <c r="R30" s="167">
        <v>2.9</v>
      </c>
      <c r="S30" s="138">
        <v>0</v>
      </c>
      <c r="T30" s="113">
        <v>0</v>
      </c>
      <c r="U30" s="138">
        <v>0</v>
      </c>
      <c r="V30" s="113">
        <v>200.15</v>
      </c>
      <c r="W30" s="138" t="s">
        <v>992</v>
      </c>
      <c r="X30" s="143">
        <v>203.05</v>
      </c>
      <c r="Y30" s="167">
        <f t="shared" si="1"/>
        <v>2.411598698282431E-3</v>
      </c>
      <c r="Z30" s="138">
        <f t="shared" si="2"/>
        <v>0</v>
      </c>
      <c r="AA30" s="113">
        <f t="shared" si="3"/>
        <v>0</v>
      </c>
      <c r="AB30" s="138">
        <f t="shared" si="4"/>
        <v>0</v>
      </c>
      <c r="AC30" s="113">
        <f t="shared" si="5"/>
        <v>0.16644188946938918</v>
      </c>
      <c r="AD30" s="138">
        <f t="shared" si="6"/>
        <v>0</v>
      </c>
      <c r="AE30" s="143">
        <f t="shared" si="7"/>
        <v>0.16885348816767159</v>
      </c>
      <c r="AF30" s="175">
        <v>4.5086940951148541E-2</v>
      </c>
      <c r="AG30" s="118">
        <v>0</v>
      </c>
      <c r="AH30" s="118">
        <v>0</v>
      </c>
      <c r="AI30" s="118">
        <v>0</v>
      </c>
      <c r="AJ30" s="118">
        <v>3.1117762866801315</v>
      </c>
      <c r="AK30" s="118" t="s">
        <v>1026</v>
      </c>
      <c r="AL30" s="143">
        <v>3.1568632276312805</v>
      </c>
      <c r="AM30" s="175">
        <v>0.39173657009592705</v>
      </c>
      <c r="AN30" s="118">
        <v>0</v>
      </c>
      <c r="AO30" s="118">
        <v>0</v>
      </c>
      <c r="AP30" s="118">
        <v>0</v>
      </c>
      <c r="AQ30" s="118">
        <v>27.036577415413728</v>
      </c>
      <c r="AR30" s="118" t="s">
        <v>1026</v>
      </c>
      <c r="AS30" s="143">
        <v>27.428313985509657</v>
      </c>
      <c r="AT30" s="175">
        <v>7.5724439300536239E-2</v>
      </c>
      <c r="AU30" s="118">
        <v>0</v>
      </c>
      <c r="AV30" s="118">
        <v>0</v>
      </c>
      <c r="AW30" s="118">
        <v>0</v>
      </c>
      <c r="AX30" s="118">
        <v>5.2262919055180452</v>
      </c>
      <c r="AY30" s="118" t="s">
        <v>1026</v>
      </c>
      <c r="AZ30" s="143">
        <v>5.3020163448185818</v>
      </c>
      <c r="BA30" s="175">
        <v>0.12332226849422247</v>
      </c>
      <c r="BB30" s="118">
        <v>0</v>
      </c>
      <c r="BC30" s="118">
        <v>0</v>
      </c>
      <c r="BD30" s="118">
        <v>0</v>
      </c>
      <c r="BE30" s="118">
        <v>8.5113627721098712</v>
      </c>
      <c r="BF30" s="118" t="s">
        <v>1026</v>
      </c>
      <c r="BG30" s="143">
        <v>8.6346850406040954</v>
      </c>
      <c r="BH30" s="107">
        <v>10.18</v>
      </c>
      <c r="BI30" s="108">
        <v>0.01</v>
      </c>
      <c r="BJ30" s="133">
        <v>26.18</v>
      </c>
      <c r="BK30" s="124">
        <v>0.02</v>
      </c>
      <c r="BL30" s="108">
        <v>45.63</v>
      </c>
      <c r="BM30" s="108">
        <v>0.04</v>
      </c>
      <c r="BN30" s="133">
        <v>94.22</v>
      </c>
      <c r="BO30" s="124">
        <v>0.08</v>
      </c>
      <c r="BP30" s="108">
        <v>173.19</v>
      </c>
      <c r="BQ30" s="108">
        <v>0.14000000000000001</v>
      </c>
      <c r="BR30" s="133">
        <v>315.56</v>
      </c>
      <c r="BS30" s="124">
        <v>0.26</v>
      </c>
      <c r="BT30" s="108">
        <v>442.46</v>
      </c>
      <c r="BU30" s="109">
        <v>0.37</v>
      </c>
      <c r="BV30" s="107">
        <v>0</v>
      </c>
      <c r="BW30" s="108">
        <v>0</v>
      </c>
      <c r="BX30" s="133">
        <v>0</v>
      </c>
      <c r="BY30" s="124">
        <v>0</v>
      </c>
      <c r="BZ30" s="108">
        <v>0</v>
      </c>
      <c r="CA30" s="108">
        <v>0</v>
      </c>
      <c r="CB30" s="133">
        <v>0</v>
      </c>
      <c r="CC30" s="124">
        <v>0</v>
      </c>
      <c r="CD30" s="108">
        <v>0</v>
      </c>
      <c r="CE30" s="108">
        <v>0</v>
      </c>
      <c r="CF30" s="133">
        <v>0</v>
      </c>
      <c r="CG30" s="124">
        <v>0</v>
      </c>
      <c r="CH30" s="108">
        <v>0</v>
      </c>
      <c r="CI30" s="109">
        <v>0</v>
      </c>
      <c r="CJ30" s="107">
        <v>0</v>
      </c>
      <c r="CK30" s="108">
        <v>0</v>
      </c>
      <c r="CL30" s="133">
        <v>0</v>
      </c>
      <c r="CM30" s="124">
        <v>0</v>
      </c>
      <c r="CN30" s="108">
        <v>0</v>
      </c>
      <c r="CO30" s="108">
        <v>0</v>
      </c>
      <c r="CP30" s="133">
        <v>0</v>
      </c>
      <c r="CQ30" s="124">
        <v>0</v>
      </c>
      <c r="CR30" s="108">
        <v>0</v>
      </c>
      <c r="CS30" s="108">
        <v>0</v>
      </c>
      <c r="CT30" s="133">
        <v>0</v>
      </c>
      <c r="CU30" s="124">
        <v>0</v>
      </c>
      <c r="CV30" s="108">
        <v>0</v>
      </c>
      <c r="CW30" s="109">
        <v>0</v>
      </c>
      <c r="CX30" s="107">
        <v>0</v>
      </c>
      <c r="CY30" s="108">
        <v>0</v>
      </c>
      <c r="CZ30" s="133">
        <v>0</v>
      </c>
      <c r="DA30" s="124">
        <v>0</v>
      </c>
      <c r="DB30" s="108">
        <v>0</v>
      </c>
      <c r="DC30" s="108">
        <v>0</v>
      </c>
      <c r="DD30" s="133">
        <v>0</v>
      </c>
      <c r="DE30" s="124">
        <v>0</v>
      </c>
      <c r="DF30" s="108">
        <v>0</v>
      </c>
      <c r="DG30" s="108">
        <v>0</v>
      </c>
      <c r="DH30" s="133">
        <v>0</v>
      </c>
      <c r="DI30" s="124">
        <v>0</v>
      </c>
      <c r="DJ30" s="108">
        <v>0</v>
      </c>
      <c r="DK30" s="108">
        <v>0</v>
      </c>
      <c r="DL30" s="180">
        <v>51.396938835861832</v>
      </c>
      <c r="DM30" s="181">
        <v>61.377446948801406</v>
      </c>
      <c r="DN30" s="184">
        <v>67.820164533469381</v>
      </c>
      <c r="DO30" s="181">
        <v>60.198183439377544</v>
      </c>
      <c r="DP30" s="193" t="s">
        <v>1026</v>
      </c>
      <c r="DQ30" s="193" t="s">
        <v>1026</v>
      </c>
      <c r="DR30" s="288" t="s">
        <v>1026</v>
      </c>
      <c r="DS30" s="288"/>
      <c r="DT30" s="298"/>
      <c r="DU30" s="170"/>
      <c r="DV30" s="170"/>
      <c r="DW30" s="170"/>
      <c r="DX30" s="170"/>
      <c r="DY30" s="170"/>
      <c r="DZ30" s="298"/>
      <c r="EA30" s="170"/>
      <c r="EB30" s="170"/>
      <c r="EC30" s="170"/>
      <c r="ED30" s="170"/>
      <c r="EE30" s="292"/>
    </row>
    <row r="31" spans="1:135" x14ac:dyDescent="0.2">
      <c r="A31" s="125" t="s">
        <v>338</v>
      </c>
      <c r="B31" s="126" t="s">
        <v>494</v>
      </c>
      <c r="C31" s="147">
        <v>33008150</v>
      </c>
      <c r="D31" s="148">
        <v>59.200000605910965</v>
      </c>
      <c r="E31" s="149">
        <v>40.799999394089035</v>
      </c>
      <c r="F31" s="150">
        <v>2.3397018997753212</v>
      </c>
      <c r="G31" s="151">
        <v>73.959556352229441</v>
      </c>
      <c r="H31" s="167">
        <v>104374.27874605912</v>
      </c>
      <c r="I31" s="118">
        <v>3092.6065450957699</v>
      </c>
      <c r="J31" s="113">
        <v>32727.514196711822</v>
      </c>
      <c r="K31" s="113">
        <v>31.355918900610863</v>
      </c>
      <c r="L31" s="117">
        <v>12472.250261614417</v>
      </c>
      <c r="M31" s="118">
        <v>11.949543902439025</v>
      </c>
      <c r="N31" s="117">
        <v>24187.6668559358</v>
      </c>
      <c r="O31" s="118">
        <v>23.173972693774477</v>
      </c>
      <c r="P31" s="143">
        <v>18403.962285639998</v>
      </c>
      <c r="Q31" s="108">
        <v>374846.25</v>
      </c>
      <c r="R31" s="167">
        <v>157.28</v>
      </c>
      <c r="S31" s="138">
        <v>0</v>
      </c>
      <c r="T31" s="113">
        <v>0</v>
      </c>
      <c r="U31" s="138">
        <v>0.23</v>
      </c>
      <c r="V31" s="113">
        <v>132.04</v>
      </c>
      <c r="W31" s="138" t="s">
        <v>992</v>
      </c>
      <c r="X31" s="143">
        <v>289.54999999999995</v>
      </c>
      <c r="Y31" s="167">
        <f t="shared" si="1"/>
        <v>4.1958536333229955E-2</v>
      </c>
      <c r="Z31" s="138">
        <f t="shared" si="2"/>
        <v>0</v>
      </c>
      <c r="AA31" s="113">
        <f t="shared" si="3"/>
        <v>0</v>
      </c>
      <c r="AB31" s="138">
        <f t="shared" si="4"/>
        <v>6.1358490314362222E-5</v>
      </c>
      <c r="AC31" s="113">
        <f t="shared" si="5"/>
        <v>3.5225108961340817E-2</v>
      </c>
      <c r="AD31" s="138">
        <f t="shared" si="6"/>
        <v>0</v>
      </c>
      <c r="AE31" s="143">
        <f t="shared" si="7"/>
        <v>7.7245003784885122E-2</v>
      </c>
      <c r="AF31" s="175">
        <v>0.48057423198918708</v>
      </c>
      <c r="AG31" s="118">
        <v>0</v>
      </c>
      <c r="AH31" s="118">
        <v>0</v>
      </c>
      <c r="AI31" s="118">
        <v>7.0277259255794146E-4</v>
      </c>
      <c r="AJ31" s="118">
        <v>0.40345257878848073</v>
      </c>
      <c r="AK31" s="118" t="s">
        <v>1026</v>
      </c>
      <c r="AL31" s="143">
        <v>0.88472958337022567</v>
      </c>
      <c r="AM31" s="175">
        <v>1.2610394812558994</v>
      </c>
      <c r="AN31" s="118">
        <v>0</v>
      </c>
      <c r="AO31" s="118">
        <v>0</v>
      </c>
      <c r="AP31" s="118">
        <v>1.8440938497511245E-3</v>
      </c>
      <c r="AQ31" s="118">
        <v>1.0586702257440803</v>
      </c>
      <c r="AR31" s="118" t="s">
        <v>1026</v>
      </c>
      <c r="AS31" s="143">
        <v>2.3215538008497303</v>
      </c>
      <c r="AT31" s="175">
        <v>0.65024874427440915</v>
      </c>
      <c r="AU31" s="118">
        <v>0</v>
      </c>
      <c r="AV31" s="118">
        <v>0</v>
      </c>
      <c r="AW31" s="118">
        <v>9.5089783305642227E-4</v>
      </c>
      <c r="AX31" s="118">
        <v>0.54589804294247823</v>
      </c>
      <c r="AY31" s="118" t="s">
        <v>1026</v>
      </c>
      <c r="AZ31" s="143">
        <v>1.1970976850499435</v>
      </c>
      <c r="BA31" s="175">
        <v>0.85459857806120565</v>
      </c>
      <c r="BB31" s="118">
        <v>0</v>
      </c>
      <c r="BC31" s="118">
        <v>0</v>
      </c>
      <c r="BD31" s="118">
        <v>1.2497308809389454E-3</v>
      </c>
      <c r="BE31" s="118">
        <v>0.71745419790947096</v>
      </c>
      <c r="BF31" s="118" t="s">
        <v>1026</v>
      </c>
      <c r="BG31" s="143">
        <v>1.5733025068516155</v>
      </c>
      <c r="BH31" s="107">
        <v>611.97</v>
      </c>
      <c r="BI31" s="108">
        <v>0.16</v>
      </c>
      <c r="BJ31" s="133">
        <v>1318.94</v>
      </c>
      <c r="BK31" s="124">
        <v>0.35</v>
      </c>
      <c r="BL31" s="108">
        <v>2159.59</v>
      </c>
      <c r="BM31" s="108">
        <v>0.57999999999999996</v>
      </c>
      <c r="BN31" s="133">
        <v>3715.86</v>
      </c>
      <c r="BO31" s="124">
        <v>0.99</v>
      </c>
      <c r="BP31" s="108">
        <v>5264.84</v>
      </c>
      <c r="BQ31" s="108">
        <v>1.4</v>
      </c>
      <c r="BR31" s="133">
        <v>7183.02</v>
      </c>
      <c r="BS31" s="124">
        <v>1.92</v>
      </c>
      <c r="BT31" s="108">
        <v>8432.1</v>
      </c>
      <c r="BU31" s="109">
        <v>2.25</v>
      </c>
      <c r="BV31" s="107">
        <v>0</v>
      </c>
      <c r="BW31" s="108">
        <v>0</v>
      </c>
      <c r="BX31" s="133">
        <v>0</v>
      </c>
      <c r="BY31" s="124">
        <v>0</v>
      </c>
      <c r="BZ31" s="108">
        <v>0</v>
      </c>
      <c r="CA31" s="108">
        <v>0</v>
      </c>
      <c r="CB31" s="133">
        <v>0</v>
      </c>
      <c r="CC31" s="124">
        <v>0</v>
      </c>
      <c r="CD31" s="108">
        <v>0</v>
      </c>
      <c r="CE31" s="108">
        <v>0</v>
      </c>
      <c r="CF31" s="133">
        <v>0</v>
      </c>
      <c r="CG31" s="124">
        <v>0</v>
      </c>
      <c r="CH31" s="108">
        <v>0</v>
      </c>
      <c r="CI31" s="109">
        <v>0</v>
      </c>
      <c r="CJ31" s="107">
        <v>0</v>
      </c>
      <c r="CK31" s="108">
        <v>0</v>
      </c>
      <c r="CL31" s="133">
        <v>0</v>
      </c>
      <c r="CM31" s="124">
        <v>0</v>
      </c>
      <c r="CN31" s="108">
        <v>0</v>
      </c>
      <c r="CO31" s="108">
        <v>0</v>
      </c>
      <c r="CP31" s="133">
        <v>0</v>
      </c>
      <c r="CQ31" s="124">
        <v>0</v>
      </c>
      <c r="CR31" s="108">
        <v>0</v>
      </c>
      <c r="CS31" s="108">
        <v>0</v>
      </c>
      <c r="CT31" s="133">
        <v>0</v>
      </c>
      <c r="CU31" s="124">
        <v>0</v>
      </c>
      <c r="CV31" s="108">
        <v>0</v>
      </c>
      <c r="CW31" s="109">
        <v>0</v>
      </c>
      <c r="CX31" s="107">
        <v>0</v>
      </c>
      <c r="CY31" s="108">
        <v>0</v>
      </c>
      <c r="CZ31" s="133">
        <v>0</v>
      </c>
      <c r="DA31" s="124">
        <v>0</v>
      </c>
      <c r="DB31" s="108">
        <v>0</v>
      </c>
      <c r="DC31" s="108">
        <v>0</v>
      </c>
      <c r="DD31" s="133">
        <v>0</v>
      </c>
      <c r="DE31" s="124">
        <v>0</v>
      </c>
      <c r="DF31" s="108">
        <v>0</v>
      </c>
      <c r="DG31" s="108">
        <v>0</v>
      </c>
      <c r="DH31" s="133">
        <v>7.17</v>
      </c>
      <c r="DI31" s="124">
        <v>0</v>
      </c>
      <c r="DJ31" s="108">
        <v>22.65</v>
      </c>
      <c r="DK31" s="108">
        <v>0.01</v>
      </c>
      <c r="DL31" s="180">
        <v>43.529660922983901</v>
      </c>
      <c r="DM31" s="181">
        <v>45.110404490558551</v>
      </c>
      <c r="DN31" s="184">
        <v>51.432482373595647</v>
      </c>
      <c r="DO31" s="181">
        <v>46.690849262379366</v>
      </c>
      <c r="DP31" s="193" t="s">
        <v>1026</v>
      </c>
      <c r="DQ31" s="193" t="s">
        <v>1026</v>
      </c>
      <c r="DR31" s="288" t="s">
        <v>1026</v>
      </c>
      <c r="DS31" s="288"/>
      <c r="DT31" s="298"/>
      <c r="DU31" s="170"/>
      <c r="DV31" s="170"/>
      <c r="DW31" s="170"/>
      <c r="DX31" s="170"/>
      <c r="DY31" s="170"/>
      <c r="DZ31" s="298"/>
      <c r="EA31" s="170"/>
      <c r="EB31" s="170"/>
      <c r="EC31" s="170"/>
      <c r="ED31" s="170"/>
      <c r="EE31" s="292"/>
    </row>
    <row r="32" spans="1:135" x14ac:dyDescent="0.2">
      <c r="A32" s="125" t="s">
        <v>394</v>
      </c>
      <c r="B32" s="126" t="s">
        <v>498</v>
      </c>
      <c r="C32" s="147">
        <v>173615345</v>
      </c>
      <c r="D32" s="148">
        <v>46.093999928404941</v>
      </c>
      <c r="E32" s="149">
        <v>53.906000071595052</v>
      </c>
      <c r="F32" s="150">
        <v>4.6761309010230949</v>
      </c>
      <c r="G32" s="151">
        <v>190.62479550270649</v>
      </c>
      <c r="H32" s="167">
        <v>522637.87181964575</v>
      </c>
      <c r="I32" s="118">
        <v>3005.5137963397433</v>
      </c>
      <c r="J32" s="113">
        <v>66581.940740740742</v>
      </c>
      <c r="K32" s="113">
        <v>12.739593575361324</v>
      </c>
      <c r="L32" s="117">
        <v>35349.605472478193</v>
      </c>
      <c r="M32" s="118">
        <v>6.7636899999999995</v>
      </c>
      <c r="N32" s="117">
        <v>154259.17561274389</v>
      </c>
      <c r="O32" s="118">
        <v>29.515498958325843</v>
      </c>
      <c r="P32" s="143">
        <v>46405.236716633597</v>
      </c>
      <c r="Q32" s="108">
        <v>592030.4375</v>
      </c>
      <c r="R32" s="167">
        <v>20.64</v>
      </c>
      <c r="S32" s="138">
        <v>0</v>
      </c>
      <c r="T32" s="113">
        <v>0</v>
      </c>
      <c r="U32" s="138">
        <v>0</v>
      </c>
      <c r="V32" s="113">
        <v>543.41999999999996</v>
      </c>
      <c r="W32" s="138" t="s">
        <v>992</v>
      </c>
      <c r="X32" s="143">
        <v>564.05999999999995</v>
      </c>
      <c r="Y32" s="167">
        <f t="shared" si="1"/>
        <v>3.4863072390598163E-3</v>
      </c>
      <c r="Z32" s="138">
        <f t="shared" si="2"/>
        <v>0</v>
      </c>
      <c r="AA32" s="113">
        <f t="shared" si="3"/>
        <v>0</v>
      </c>
      <c r="AB32" s="138">
        <f t="shared" si="4"/>
        <v>0</v>
      </c>
      <c r="AC32" s="113">
        <f t="shared" si="5"/>
        <v>9.1789199605130087E-2</v>
      </c>
      <c r="AD32" s="138">
        <f t="shared" si="6"/>
        <v>0</v>
      </c>
      <c r="AE32" s="143">
        <f t="shared" si="7"/>
        <v>9.5275506844189908E-2</v>
      </c>
      <c r="AF32" s="175">
        <v>3.0999396788941324E-2</v>
      </c>
      <c r="AG32" s="118">
        <v>0</v>
      </c>
      <c r="AH32" s="118">
        <v>0</v>
      </c>
      <c r="AI32" s="118">
        <v>0</v>
      </c>
      <c r="AJ32" s="118">
        <v>0.81616725789953937</v>
      </c>
      <c r="AK32" s="118" t="s">
        <v>1026</v>
      </c>
      <c r="AL32" s="143">
        <v>0.84716665468848074</v>
      </c>
      <c r="AM32" s="175">
        <v>5.8388204688930655E-2</v>
      </c>
      <c r="AN32" s="118">
        <v>0</v>
      </c>
      <c r="AO32" s="118">
        <v>0</v>
      </c>
      <c r="AP32" s="118">
        <v>0</v>
      </c>
      <c r="AQ32" s="118">
        <v>1.5372731682198981</v>
      </c>
      <c r="AR32" s="118" t="s">
        <v>1026</v>
      </c>
      <c r="AS32" s="143">
        <v>1.5956613729088285</v>
      </c>
      <c r="AT32" s="175">
        <v>1.3380079284110252E-2</v>
      </c>
      <c r="AU32" s="118">
        <v>0</v>
      </c>
      <c r="AV32" s="118">
        <v>0</v>
      </c>
      <c r="AW32" s="118">
        <v>0</v>
      </c>
      <c r="AX32" s="118">
        <v>0.35227726184937952</v>
      </c>
      <c r="AY32" s="118" t="s">
        <v>1026</v>
      </c>
      <c r="AZ32" s="143">
        <v>0.36565734113348974</v>
      </c>
      <c r="BA32" s="175">
        <v>4.4477738850972726E-2</v>
      </c>
      <c r="BB32" s="118">
        <v>0</v>
      </c>
      <c r="BC32" s="118">
        <v>0</v>
      </c>
      <c r="BD32" s="118">
        <v>0</v>
      </c>
      <c r="BE32" s="118">
        <v>1.1710316301548254</v>
      </c>
      <c r="BF32" s="118" t="s">
        <v>1026</v>
      </c>
      <c r="BG32" s="143">
        <v>1.2155093690057981</v>
      </c>
      <c r="BH32" s="107">
        <v>60.53</v>
      </c>
      <c r="BI32" s="108">
        <v>0.01</v>
      </c>
      <c r="BJ32" s="133">
        <v>177.07</v>
      </c>
      <c r="BK32" s="124">
        <v>0.03</v>
      </c>
      <c r="BL32" s="108">
        <v>333.36</v>
      </c>
      <c r="BM32" s="108">
        <v>0.06</v>
      </c>
      <c r="BN32" s="133">
        <v>800.83</v>
      </c>
      <c r="BO32" s="124">
        <v>0.14000000000000001</v>
      </c>
      <c r="BP32" s="108">
        <v>1554.3</v>
      </c>
      <c r="BQ32" s="108">
        <v>0.26</v>
      </c>
      <c r="BR32" s="133">
        <v>2865.72</v>
      </c>
      <c r="BS32" s="124">
        <v>0.48</v>
      </c>
      <c r="BT32" s="108">
        <v>3948.06</v>
      </c>
      <c r="BU32" s="109">
        <v>0.67</v>
      </c>
      <c r="BV32" s="107">
        <v>0</v>
      </c>
      <c r="BW32" s="108">
        <v>0</v>
      </c>
      <c r="BX32" s="133">
        <v>0</v>
      </c>
      <c r="BY32" s="124">
        <v>0</v>
      </c>
      <c r="BZ32" s="108">
        <v>0</v>
      </c>
      <c r="CA32" s="108">
        <v>0</v>
      </c>
      <c r="CB32" s="133">
        <v>0</v>
      </c>
      <c r="CC32" s="124">
        <v>0</v>
      </c>
      <c r="CD32" s="108">
        <v>0</v>
      </c>
      <c r="CE32" s="108">
        <v>0</v>
      </c>
      <c r="CF32" s="133">
        <v>0</v>
      </c>
      <c r="CG32" s="124">
        <v>0</v>
      </c>
      <c r="CH32" s="108">
        <v>0</v>
      </c>
      <c r="CI32" s="109">
        <v>0</v>
      </c>
      <c r="CJ32" s="107">
        <v>0</v>
      </c>
      <c r="CK32" s="108">
        <v>0</v>
      </c>
      <c r="CL32" s="133">
        <v>0</v>
      </c>
      <c r="CM32" s="124">
        <v>0</v>
      </c>
      <c r="CN32" s="108">
        <v>0</v>
      </c>
      <c r="CO32" s="108">
        <v>0</v>
      </c>
      <c r="CP32" s="133">
        <v>0</v>
      </c>
      <c r="CQ32" s="124">
        <v>0</v>
      </c>
      <c r="CR32" s="108">
        <v>0</v>
      </c>
      <c r="CS32" s="108">
        <v>0</v>
      </c>
      <c r="CT32" s="133">
        <v>0</v>
      </c>
      <c r="CU32" s="124">
        <v>0</v>
      </c>
      <c r="CV32" s="108">
        <v>0</v>
      </c>
      <c r="CW32" s="109">
        <v>0</v>
      </c>
      <c r="CX32" s="107">
        <v>0</v>
      </c>
      <c r="CY32" s="108">
        <v>0</v>
      </c>
      <c r="CZ32" s="133">
        <v>0</v>
      </c>
      <c r="DA32" s="124">
        <v>0</v>
      </c>
      <c r="DB32" s="108">
        <v>0</v>
      </c>
      <c r="DC32" s="108">
        <v>0</v>
      </c>
      <c r="DD32" s="133">
        <v>0</v>
      </c>
      <c r="DE32" s="124">
        <v>0</v>
      </c>
      <c r="DF32" s="108">
        <v>0</v>
      </c>
      <c r="DG32" s="108">
        <v>0</v>
      </c>
      <c r="DH32" s="133">
        <v>0</v>
      </c>
      <c r="DI32" s="124">
        <v>0</v>
      </c>
      <c r="DJ32" s="108">
        <v>0</v>
      </c>
      <c r="DK32" s="108">
        <v>0</v>
      </c>
      <c r="DL32" s="180">
        <v>37.711740113090393</v>
      </c>
      <c r="DM32" s="181">
        <v>43.438175582030262</v>
      </c>
      <c r="DN32" s="184">
        <v>48.944150533405555</v>
      </c>
      <c r="DO32" s="181">
        <v>43.36468874284207</v>
      </c>
      <c r="DP32" s="193">
        <v>1</v>
      </c>
      <c r="DQ32" s="193">
        <v>236766</v>
      </c>
      <c r="DR32" s="288">
        <v>0.14278273544296613</v>
      </c>
      <c r="DS32" s="288"/>
      <c r="DT32" s="298"/>
      <c r="DU32" s="170"/>
      <c r="DV32" s="170"/>
      <c r="DW32" s="170"/>
      <c r="DX32" s="170"/>
      <c r="DY32" s="170"/>
      <c r="DZ32" s="298"/>
      <c r="EA32" s="170"/>
      <c r="EB32" s="170"/>
      <c r="EC32" s="170"/>
      <c r="ED32" s="170"/>
      <c r="EE32" s="292"/>
    </row>
    <row r="33" spans="1:135" x14ac:dyDescent="0.2">
      <c r="A33" s="125" t="s">
        <v>340</v>
      </c>
      <c r="B33" s="126" t="s">
        <v>489</v>
      </c>
      <c r="C33" s="147">
        <v>16362567</v>
      </c>
      <c r="D33" s="148">
        <v>15.944001940526814</v>
      </c>
      <c r="E33" s="149">
        <v>84.055998059473197</v>
      </c>
      <c r="F33" s="150">
        <v>3.7468892217329506</v>
      </c>
      <c r="G33" s="151">
        <v>173.55289563003819</v>
      </c>
      <c r="H33" s="167">
        <v>3705.3867896051152</v>
      </c>
      <c r="I33" s="118">
        <v>226.45510265015966</v>
      </c>
      <c r="J33" s="113">
        <v>499.89892652914472</v>
      </c>
      <c r="K33" s="113">
        <v>13.491140194366031</v>
      </c>
      <c r="L33" s="117">
        <v>198.36306477868339</v>
      </c>
      <c r="M33" s="118">
        <v>5.3533700000000009</v>
      </c>
      <c r="N33" s="117">
        <v>333.9324288250333</v>
      </c>
      <c r="O33" s="118">
        <v>9.0120801898961975</v>
      </c>
      <c r="P33" s="143">
        <v>413.10435080045301</v>
      </c>
      <c r="Q33" s="108">
        <v>18356.97265625</v>
      </c>
      <c r="R33" s="167">
        <v>8.1999999999999993</v>
      </c>
      <c r="S33" s="138">
        <v>0.01</v>
      </c>
      <c r="T33" s="113">
        <v>0</v>
      </c>
      <c r="U33" s="138">
        <v>0</v>
      </c>
      <c r="V33" s="113">
        <v>24.11</v>
      </c>
      <c r="W33" s="138" t="s">
        <v>992</v>
      </c>
      <c r="X33" s="143">
        <v>32.32</v>
      </c>
      <c r="Y33" s="167">
        <f t="shared" si="1"/>
        <v>4.4669674861710626E-2</v>
      </c>
      <c r="Z33" s="138">
        <f t="shared" si="2"/>
        <v>5.4475213245988572E-5</v>
      </c>
      <c r="AA33" s="113">
        <f t="shared" si="3"/>
        <v>0</v>
      </c>
      <c r="AB33" s="138">
        <f t="shared" si="4"/>
        <v>0</v>
      </c>
      <c r="AC33" s="113">
        <f t="shared" si="5"/>
        <v>0.13133973913607844</v>
      </c>
      <c r="AD33" s="138">
        <f t="shared" si="6"/>
        <v>0</v>
      </c>
      <c r="AE33" s="143">
        <f t="shared" si="7"/>
        <v>0.17606388921103505</v>
      </c>
      <c r="AF33" s="175">
        <v>1.6403315880139082</v>
      </c>
      <c r="AG33" s="118">
        <v>2.0004043756267176E-3</v>
      </c>
      <c r="AH33" s="118">
        <v>0</v>
      </c>
      <c r="AI33" s="118">
        <v>0</v>
      </c>
      <c r="AJ33" s="118">
        <v>4.8229749496360155</v>
      </c>
      <c r="AK33" s="118" t="s">
        <v>1026</v>
      </c>
      <c r="AL33" s="143">
        <v>6.4653069420255509</v>
      </c>
      <c r="AM33" s="175">
        <v>4.1338340931306243</v>
      </c>
      <c r="AN33" s="118">
        <v>5.0412610891836882E-3</v>
      </c>
      <c r="AO33" s="118">
        <v>0</v>
      </c>
      <c r="AP33" s="118">
        <v>0</v>
      </c>
      <c r="AQ33" s="118">
        <v>12.154480486021873</v>
      </c>
      <c r="AR33" s="118" t="s">
        <v>1026</v>
      </c>
      <c r="AS33" s="143">
        <v>16.293355840241681</v>
      </c>
      <c r="AT33" s="175">
        <v>2.4555866074020796</v>
      </c>
      <c r="AU33" s="118">
        <v>2.9946178139049753E-3</v>
      </c>
      <c r="AV33" s="118">
        <v>0</v>
      </c>
      <c r="AW33" s="118">
        <v>0</v>
      </c>
      <c r="AX33" s="118">
        <v>7.2200235493248961</v>
      </c>
      <c r="AY33" s="118" t="s">
        <v>1026</v>
      </c>
      <c r="AZ33" s="143">
        <v>9.6786047745408812</v>
      </c>
      <c r="BA33" s="175">
        <v>1.9849706216144281</v>
      </c>
      <c r="BB33" s="118">
        <v>2.4206958800175953E-3</v>
      </c>
      <c r="BC33" s="118">
        <v>0</v>
      </c>
      <c r="BD33" s="118">
        <v>0</v>
      </c>
      <c r="BE33" s="118">
        <v>5.8362977667224225</v>
      </c>
      <c r="BF33" s="118" t="s">
        <v>1026</v>
      </c>
      <c r="BG33" s="143">
        <v>7.8236890842168689</v>
      </c>
      <c r="BH33" s="107">
        <v>17.71</v>
      </c>
      <c r="BI33" s="108">
        <v>0.1</v>
      </c>
      <c r="BJ33" s="133">
        <v>55.77</v>
      </c>
      <c r="BK33" s="124">
        <v>0.3</v>
      </c>
      <c r="BL33" s="108">
        <v>129.15</v>
      </c>
      <c r="BM33" s="108">
        <v>0.7</v>
      </c>
      <c r="BN33" s="133">
        <v>326.83</v>
      </c>
      <c r="BO33" s="124">
        <v>1.78</v>
      </c>
      <c r="BP33" s="108">
        <v>588.79</v>
      </c>
      <c r="BQ33" s="108">
        <v>3.21</v>
      </c>
      <c r="BR33" s="133">
        <v>978.67</v>
      </c>
      <c r="BS33" s="124">
        <v>5.33</v>
      </c>
      <c r="BT33" s="108">
        <v>1268.47</v>
      </c>
      <c r="BU33" s="109">
        <v>6.91</v>
      </c>
      <c r="BV33" s="107">
        <v>0.08</v>
      </c>
      <c r="BW33" s="108">
        <v>0</v>
      </c>
      <c r="BX33" s="133">
        <v>0.23</v>
      </c>
      <c r="BY33" s="124">
        <v>0</v>
      </c>
      <c r="BZ33" s="108">
        <v>0.3</v>
      </c>
      <c r="CA33" s="108">
        <v>0</v>
      </c>
      <c r="CB33" s="133">
        <v>0.4</v>
      </c>
      <c r="CC33" s="124">
        <v>0</v>
      </c>
      <c r="CD33" s="108">
        <v>0.46</v>
      </c>
      <c r="CE33" s="108">
        <v>0</v>
      </c>
      <c r="CF33" s="133">
        <v>0.52</v>
      </c>
      <c r="CG33" s="124">
        <v>0</v>
      </c>
      <c r="CH33" s="108">
        <v>0.55000000000000004</v>
      </c>
      <c r="CI33" s="109">
        <v>0</v>
      </c>
      <c r="CJ33" s="107">
        <v>0</v>
      </c>
      <c r="CK33" s="108">
        <v>0</v>
      </c>
      <c r="CL33" s="133">
        <v>0</v>
      </c>
      <c r="CM33" s="124">
        <v>0</v>
      </c>
      <c r="CN33" s="108">
        <v>0</v>
      </c>
      <c r="CO33" s="108">
        <v>0</v>
      </c>
      <c r="CP33" s="133">
        <v>0</v>
      </c>
      <c r="CQ33" s="124">
        <v>0</v>
      </c>
      <c r="CR33" s="108">
        <v>0</v>
      </c>
      <c r="CS33" s="108">
        <v>0</v>
      </c>
      <c r="CT33" s="133">
        <v>0</v>
      </c>
      <c r="CU33" s="124">
        <v>0</v>
      </c>
      <c r="CV33" s="108">
        <v>0</v>
      </c>
      <c r="CW33" s="109">
        <v>0</v>
      </c>
      <c r="CX33" s="107">
        <v>0</v>
      </c>
      <c r="CY33" s="108">
        <v>0</v>
      </c>
      <c r="CZ33" s="133">
        <v>0</v>
      </c>
      <c r="DA33" s="124">
        <v>0</v>
      </c>
      <c r="DB33" s="108">
        <v>0</v>
      </c>
      <c r="DC33" s="108">
        <v>0</v>
      </c>
      <c r="DD33" s="133">
        <v>0</v>
      </c>
      <c r="DE33" s="124">
        <v>0</v>
      </c>
      <c r="DF33" s="108">
        <v>0</v>
      </c>
      <c r="DG33" s="108">
        <v>0</v>
      </c>
      <c r="DH33" s="133">
        <v>0</v>
      </c>
      <c r="DI33" s="124">
        <v>0</v>
      </c>
      <c r="DJ33" s="108">
        <v>0</v>
      </c>
      <c r="DK33" s="108">
        <v>0</v>
      </c>
      <c r="DL33" s="180">
        <v>60.153070278964329</v>
      </c>
      <c r="DM33" s="181">
        <v>63.486772828371528</v>
      </c>
      <c r="DN33" s="184">
        <v>64.363771376314887</v>
      </c>
      <c r="DO33" s="181">
        <v>62.667871494550241</v>
      </c>
      <c r="DP33" s="193" t="s">
        <v>1026</v>
      </c>
      <c r="DQ33" s="193" t="s">
        <v>1026</v>
      </c>
      <c r="DR33" s="288" t="s">
        <v>1026</v>
      </c>
      <c r="DS33" s="288" t="s">
        <v>1066</v>
      </c>
      <c r="DT33" s="298"/>
      <c r="DU33" s="293">
        <v>13000000</v>
      </c>
      <c r="DV33" s="293">
        <v>38000000</v>
      </c>
      <c r="DW33" s="293">
        <v>49000000</v>
      </c>
      <c r="DX33" s="170"/>
      <c r="DY33" s="293">
        <v>4500000</v>
      </c>
      <c r="DZ33" s="298"/>
      <c r="EA33" s="293">
        <v>21000000</v>
      </c>
      <c r="EB33" s="293">
        <v>48000000</v>
      </c>
      <c r="EC33" s="293">
        <v>60000000</v>
      </c>
      <c r="ED33" s="170"/>
      <c r="EE33" s="294">
        <v>5700000</v>
      </c>
    </row>
    <row r="34" spans="1:135" x14ac:dyDescent="0.2">
      <c r="A34" s="125" t="s">
        <v>408</v>
      </c>
      <c r="B34" s="126" t="s">
        <v>475</v>
      </c>
      <c r="C34" s="147">
        <v>872932</v>
      </c>
      <c r="D34" s="148">
        <v>77.185966375387778</v>
      </c>
      <c r="E34" s="149">
        <v>22.814033624612225</v>
      </c>
      <c r="F34" s="150">
        <v>1.622366081213614</v>
      </c>
      <c r="G34" s="151">
        <v>37.658843830888699</v>
      </c>
      <c r="H34" s="167">
        <v>1456.344495023098</v>
      </c>
      <c r="I34" s="118">
        <v>1668.3367032290007</v>
      </c>
      <c r="J34" s="113">
        <v>545.94677170372768</v>
      </c>
      <c r="K34" s="113">
        <v>37.487474534318117</v>
      </c>
      <c r="L34" s="117">
        <v>228.59147280006303</v>
      </c>
      <c r="M34" s="118">
        <v>15.696249999999999</v>
      </c>
      <c r="N34" s="117">
        <v>201.01169811108431</v>
      </c>
      <c r="O34" s="118">
        <v>13.802482777805686</v>
      </c>
      <c r="P34" s="143">
        <v>424.961517691984</v>
      </c>
      <c r="Q34" s="108">
        <v>4744.66064453125</v>
      </c>
      <c r="R34" s="167">
        <v>2.95</v>
      </c>
      <c r="S34" s="138">
        <v>0</v>
      </c>
      <c r="T34" s="113">
        <v>0</v>
      </c>
      <c r="U34" s="138">
        <v>0</v>
      </c>
      <c r="V34" s="113">
        <v>0.19</v>
      </c>
      <c r="W34" s="138" t="s">
        <v>992</v>
      </c>
      <c r="X34" s="143">
        <v>3.14</v>
      </c>
      <c r="Y34" s="167">
        <f t="shared" si="1"/>
        <v>6.2175152682420048E-2</v>
      </c>
      <c r="Z34" s="138">
        <f t="shared" si="2"/>
        <v>0</v>
      </c>
      <c r="AA34" s="113">
        <f t="shared" si="3"/>
        <v>0</v>
      </c>
      <c r="AB34" s="138">
        <f t="shared" si="4"/>
        <v>0</v>
      </c>
      <c r="AC34" s="113">
        <f t="shared" si="5"/>
        <v>4.0045013592067153E-3</v>
      </c>
      <c r="AD34" s="138">
        <f t="shared" si="6"/>
        <v>0</v>
      </c>
      <c r="AE34" s="143">
        <f t="shared" si="7"/>
        <v>6.6179654041626776E-2</v>
      </c>
      <c r="AF34" s="175">
        <v>0.54034571736617854</v>
      </c>
      <c r="AG34" s="118">
        <v>0</v>
      </c>
      <c r="AH34" s="118">
        <v>0</v>
      </c>
      <c r="AI34" s="118">
        <v>0</v>
      </c>
      <c r="AJ34" s="118">
        <v>3.4801927559177596E-2</v>
      </c>
      <c r="AK34" s="118" t="s">
        <v>1026</v>
      </c>
      <c r="AL34" s="143">
        <v>0.57514764492535608</v>
      </c>
      <c r="AM34" s="175">
        <v>1.2905118305004362</v>
      </c>
      <c r="AN34" s="118">
        <v>0</v>
      </c>
      <c r="AO34" s="118">
        <v>0</v>
      </c>
      <c r="AP34" s="118">
        <v>0</v>
      </c>
      <c r="AQ34" s="118">
        <v>8.3117711116977244E-2</v>
      </c>
      <c r="AR34" s="118" t="s">
        <v>1026</v>
      </c>
      <c r="AS34" s="143">
        <v>1.3736295416174134</v>
      </c>
      <c r="AT34" s="175">
        <v>1.467576279252043</v>
      </c>
      <c r="AU34" s="118">
        <v>0</v>
      </c>
      <c r="AV34" s="118">
        <v>0</v>
      </c>
      <c r="AW34" s="118">
        <v>0</v>
      </c>
      <c r="AX34" s="118">
        <v>9.4521862053521394E-2</v>
      </c>
      <c r="AY34" s="118" t="s">
        <v>1026</v>
      </c>
      <c r="AZ34" s="143">
        <v>1.5620981413055643</v>
      </c>
      <c r="BA34" s="175">
        <v>0.69418050274805987</v>
      </c>
      <c r="BB34" s="118">
        <v>0</v>
      </c>
      <c r="BC34" s="118">
        <v>0</v>
      </c>
      <c r="BD34" s="118">
        <v>0</v>
      </c>
      <c r="BE34" s="118">
        <v>4.470993068546826E-2</v>
      </c>
      <c r="BF34" s="118" t="s">
        <v>1026</v>
      </c>
      <c r="BG34" s="143">
        <v>0.73889043343352812</v>
      </c>
      <c r="BH34" s="107">
        <v>4.21</v>
      </c>
      <c r="BI34" s="108">
        <v>0.09</v>
      </c>
      <c r="BJ34" s="133">
        <v>19.78</v>
      </c>
      <c r="BK34" s="124">
        <v>0.42</v>
      </c>
      <c r="BL34" s="108">
        <v>53.01</v>
      </c>
      <c r="BM34" s="108">
        <v>1.1200000000000001</v>
      </c>
      <c r="BN34" s="133">
        <v>143.68</v>
      </c>
      <c r="BO34" s="124">
        <v>3.03</v>
      </c>
      <c r="BP34" s="108">
        <v>254.48</v>
      </c>
      <c r="BQ34" s="108">
        <v>5.36</v>
      </c>
      <c r="BR34" s="133">
        <v>406.29</v>
      </c>
      <c r="BS34" s="124">
        <v>8.56</v>
      </c>
      <c r="BT34" s="108">
        <v>513.45000000000005</v>
      </c>
      <c r="BU34" s="109">
        <v>10.82</v>
      </c>
      <c r="BV34" s="107">
        <v>0</v>
      </c>
      <c r="BW34" s="108">
        <v>0</v>
      </c>
      <c r="BX34" s="133">
        <v>0</v>
      </c>
      <c r="BY34" s="124">
        <v>0</v>
      </c>
      <c r="BZ34" s="108">
        <v>0</v>
      </c>
      <c r="CA34" s="108">
        <v>0</v>
      </c>
      <c r="CB34" s="133">
        <v>0</v>
      </c>
      <c r="CC34" s="124">
        <v>0</v>
      </c>
      <c r="CD34" s="108">
        <v>0</v>
      </c>
      <c r="CE34" s="108">
        <v>0</v>
      </c>
      <c r="CF34" s="133">
        <v>0</v>
      </c>
      <c r="CG34" s="124">
        <v>0</v>
      </c>
      <c r="CH34" s="108">
        <v>0</v>
      </c>
      <c r="CI34" s="109">
        <v>0</v>
      </c>
      <c r="CJ34" s="107">
        <v>0</v>
      </c>
      <c r="CK34" s="108">
        <v>0</v>
      </c>
      <c r="CL34" s="133">
        <v>0</v>
      </c>
      <c r="CM34" s="124">
        <v>0</v>
      </c>
      <c r="CN34" s="108">
        <v>0</v>
      </c>
      <c r="CO34" s="108">
        <v>0</v>
      </c>
      <c r="CP34" s="133">
        <v>0</v>
      </c>
      <c r="CQ34" s="124">
        <v>0</v>
      </c>
      <c r="CR34" s="108">
        <v>0</v>
      </c>
      <c r="CS34" s="108">
        <v>0</v>
      </c>
      <c r="CT34" s="133">
        <v>0</v>
      </c>
      <c r="CU34" s="124">
        <v>0</v>
      </c>
      <c r="CV34" s="108">
        <v>0</v>
      </c>
      <c r="CW34" s="109">
        <v>0</v>
      </c>
      <c r="CX34" s="107">
        <v>0</v>
      </c>
      <c r="CY34" s="108">
        <v>0</v>
      </c>
      <c r="CZ34" s="133">
        <v>0</v>
      </c>
      <c r="DA34" s="124">
        <v>0</v>
      </c>
      <c r="DB34" s="108">
        <v>0</v>
      </c>
      <c r="DC34" s="108">
        <v>0</v>
      </c>
      <c r="DD34" s="133">
        <v>0</v>
      </c>
      <c r="DE34" s="124">
        <v>0</v>
      </c>
      <c r="DF34" s="108">
        <v>0</v>
      </c>
      <c r="DG34" s="108">
        <v>0</v>
      </c>
      <c r="DH34" s="133">
        <v>0</v>
      </c>
      <c r="DI34" s="124">
        <v>0</v>
      </c>
      <c r="DJ34" s="108">
        <v>0</v>
      </c>
      <c r="DK34" s="108">
        <v>0</v>
      </c>
      <c r="DL34" s="180">
        <v>40.80105014782891</v>
      </c>
      <c r="DM34" s="181">
        <v>38.85567097530506</v>
      </c>
      <c r="DN34" s="184">
        <v>47.949797290186005</v>
      </c>
      <c r="DO34" s="181">
        <v>42.535506137773325</v>
      </c>
      <c r="DP34" s="193">
        <v>4</v>
      </c>
      <c r="DQ34" s="193">
        <v>46125</v>
      </c>
      <c r="DR34" s="288">
        <v>6.0925352079189086</v>
      </c>
      <c r="DS34" s="288"/>
      <c r="DT34" s="298"/>
      <c r="DU34" s="170"/>
      <c r="DV34" s="170"/>
      <c r="DW34" s="170"/>
      <c r="DX34" s="170"/>
      <c r="DY34" s="170"/>
      <c r="DZ34" s="298"/>
      <c r="EA34" s="170"/>
      <c r="EB34" s="170"/>
      <c r="EC34" s="170"/>
      <c r="ED34" s="170"/>
      <c r="EE34" s="292"/>
    </row>
    <row r="35" spans="1:135" x14ac:dyDescent="0.2">
      <c r="A35" s="125" t="s">
        <v>426</v>
      </c>
      <c r="B35" s="126" t="s">
        <v>491</v>
      </c>
      <c r="C35" s="147">
        <v>15301650</v>
      </c>
      <c r="D35" s="148">
        <v>38.363000068620053</v>
      </c>
      <c r="E35" s="149">
        <v>61.636999931379954</v>
      </c>
      <c r="F35" s="150">
        <v>5.0368330244483479</v>
      </c>
      <c r="G35" s="151">
        <v>12.540383055097976</v>
      </c>
      <c r="H35" s="167">
        <v>10942.727309529593</v>
      </c>
      <c r="I35" s="118">
        <v>715.13381298942227</v>
      </c>
      <c r="J35" s="113">
        <v>1782.0877298353596</v>
      </c>
      <c r="K35" s="113">
        <v>16.285590232001933</v>
      </c>
      <c r="L35" s="117">
        <v>1059.2417780169621</v>
      </c>
      <c r="M35" s="118">
        <v>9.6798699999999993</v>
      </c>
      <c r="N35" s="117">
        <v>1927.1874493864084</v>
      </c>
      <c r="O35" s="118">
        <v>17.611582513877469</v>
      </c>
      <c r="P35" s="143">
        <v>1305.7102027686001</v>
      </c>
      <c r="Q35" s="108">
        <v>27719.15234375</v>
      </c>
      <c r="R35" s="167">
        <v>0.15</v>
      </c>
      <c r="S35" s="138">
        <v>0</v>
      </c>
      <c r="T35" s="113">
        <v>0</v>
      </c>
      <c r="U35" s="138">
        <v>0</v>
      </c>
      <c r="V35" s="113">
        <v>44.76</v>
      </c>
      <c r="W35" s="138" t="s">
        <v>992</v>
      </c>
      <c r="X35" s="143">
        <v>44.91</v>
      </c>
      <c r="Y35" s="167">
        <f t="shared" si="1"/>
        <v>5.4114208883382885E-4</v>
      </c>
      <c r="Z35" s="138">
        <f t="shared" si="2"/>
        <v>0</v>
      </c>
      <c r="AA35" s="113">
        <f t="shared" si="3"/>
        <v>0</v>
      </c>
      <c r="AB35" s="138">
        <f t="shared" si="4"/>
        <v>0</v>
      </c>
      <c r="AC35" s="113">
        <f t="shared" si="5"/>
        <v>0.16147679930801456</v>
      </c>
      <c r="AD35" s="138">
        <f t="shared" si="6"/>
        <v>0</v>
      </c>
      <c r="AE35" s="143">
        <f t="shared" si="7"/>
        <v>0.16201794139684836</v>
      </c>
      <c r="AF35" s="175">
        <v>8.4170940346386825E-3</v>
      </c>
      <c r="AG35" s="118">
        <v>0</v>
      </c>
      <c r="AH35" s="118">
        <v>0</v>
      </c>
      <c r="AI35" s="118">
        <v>0</v>
      </c>
      <c r="AJ35" s="118">
        <v>2.5116608599361832</v>
      </c>
      <c r="AK35" s="118" t="s">
        <v>1026</v>
      </c>
      <c r="AL35" s="143">
        <v>2.520077953970822</v>
      </c>
      <c r="AM35" s="175">
        <v>1.4161072864858052E-2</v>
      </c>
      <c r="AN35" s="118">
        <v>0</v>
      </c>
      <c r="AO35" s="118">
        <v>0</v>
      </c>
      <c r="AP35" s="118">
        <v>0</v>
      </c>
      <c r="AQ35" s="118">
        <v>4.2256641428736428</v>
      </c>
      <c r="AR35" s="118" t="s">
        <v>1026</v>
      </c>
      <c r="AS35" s="143">
        <v>4.2398252157385006</v>
      </c>
      <c r="AT35" s="175">
        <v>7.783363265870067E-3</v>
      </c>
      <c r="AU35" s="118">
        <v>0</v>
      </c>
      <c r="AV35" s="118">
        <v>0</v>
      </c>
      <c r="AW35" s="118">
        <v>0</v>
      </c>
      <c r="AX35" s="118">
        <v>2.3225555985356277</v>
      </c>
      <c r="AY35" s="118" t="s">
        <v>1026</v>
      </c>
      <c r="AZ35" s="143">
        <v>2.3303389618014982</v>
      </c>
      <c r="BA35" s="175">
        <v>1.1488000911836577E-2</v>
      </c>
      <c r="BB35" s="118">
        <v>0</v>
      </c>
      <c r="BC35" s="118">
        <v>0</v>
      </c>
      <c r="BD35" s="118">
        <v>0</v>
      </c>
      <c r="BE35" s="118">
        <v>3.4280194720920343</v>
      </c>
      <c r="BF35" s="118" t="s">
        <v>1026</v>
      </c>
      <c r="BG35" s="143">
        <v>3.4395074730038706</v>
      </c>
      <c r="BH35" s="107">
        <v>0</v>
      </c>
      <c r="BI35" s="108">
        <v>0</v>
      </c>
      <c r="BJ35" s="133">
        <v>0.68</v>
      </c>
      <c r="BK35" s="124">
        <v>0</v>
      </c>
      <c r="BL35" s="108">
        <v>3.16</v>
      </c>
      <c r="BM35" s="108">
        <v>0.01</v>
      </c>
      <c r="BN35" s="133">
        <v>8.0399999999999991</v>
      </c>
      <c r="BO35" s="124">
        <v>0.03</v>
      </c>
      <c r="BP35" s="108">
        <v>14.04</v>
      </c>
      <c r="BQ35" s="108">
        <v>0.05</v>
      </c>
      <c r="BR35" s="133">
        <v>23.67</v>
      </c>
      <c r="BS35" s="124">
        <v>0.09</v>
      </c>
      <c r="BT35" s="108">
        <v>31.65</v>
      </c>
      <c r="BU35" s="109">
        <v>0.11</v>
      </c>
      <c r="BV35" s="107">
        <v>0</v>
      </c>
      <c r="BW35" s="108">
        <v>0</v>
      </c>
      <c r="BX35" s="133">
        <v>0</v>
      </c>
      <c r="BY35" s="124">
        <v>0</v>
      </c>
      <c r="BZ35" s="108">
        <v>0</v>
      </c>
      <c r="CA35" s="108">
        <v>0</v>
      </c>
      <c r="CB35" s="133">
        <v>0</v>
      </c>
      <c r="CC35" s="124">
        <v>0</v>
      </c>
      <c r="CD35" s="108">
        <v>0</v>
      </c>
      <c r="CE35" s="108">
        <v>0</v>
      </c>
      <c r="CF35" s="133">
        <v>0</v>
      </c>
      <c r="CG35" s="124">
        <v>0</v>
      </c>
      <c r="CH35" s="108">
        <v>0</v>
      </c>
      <c r="CI35" s="109">
        <v>0</v>
      </c>
      <c r="CJ35" s="107">
        <v>0</v>
      </c>
      <c r="CK35" s="108">
        <v>0</v>
      </c>
      <c r="CL35" s="133">
        <v>0</v>
      </c>
      <c r="CM35" s="124">
        <v>0</v>
      </c>
      <c r="CN35" s="108">
        <v>0</v>
      </c>
      <c r="CO35" s="108">
        <v>0</v>
      </c>
      <c r="CP35" s="133">
        <v>0</v>
      </c>
      <c r="CQ35" s="124">
        <v>0</v>
      </c>
      <c r="CR35" s="108">
        <v>0</v>
      </c>
      <c r="CS35" s="108">
        <v>0</v>
      </c>
      <c r="CT35" s="133">
        <v>0</v>
      </c>
      <c r="CU35" s="124">
        <v>0</v>
      </c>
      <c r="CV35" s="108">
        <v>0</v>
      </c>
      <c r="CW35" s="109">
        <v>0</v>
      </c>
      <c r="CX35" s="107">
        <v>0</v>
      </c>
      <c r="CY35" s="108">
        <v>0</v>
      </c>
      <c r="CZ35" s="133">
        <v>0</v>
      </c>
      <c r="DA35" s="124">
        <v>0</v>
      </c>
      <c r="DB35" s="108">
        <v>0</v>
      </c>
      <c r="DC35" s="108">
        <v>0</v>
      </c>
      <c r="DD35" s="133">
        <v>0</v>
      </c>
      <c r="DE35" s="124">
        <v>0</v>
      </c>
      <c r="DF35" s="108">
        <v>0</v>
      </c>
      <c r="DG35" s="108">
        <v>0</v>
      </c>
      <c r="DH35" s="133">
        <v>0</v>
      </c>
      <c r="DI35" s="124">
        <v>0</v>
      </c>
      <c r="DJ35" s="108">
        <v>0</v>
      </c>
      <c r="DK35" s="108">
        <v>0</v>
      </c>
      <c r="DL35" s="180">
        <v>50.950773001559895</v>
      </c>
      <c r="DM35" s="181">
        <v>54.64828901677916</v>
      </c>
      <c r="DN35" s="184">
        <v>55.429527828664341</v>
      </c>
      <c r="DO35" s="181">
        <v>53.676196615667799</v>
      </c>
      <c r="DP35" s="193">
        <v>1</v>
      </c>
      <c r="DQ35" s="193">
        <v>661</v>
      </c>
      <c r="DR35" s="288">
        <v>4.668110744253634E-3</v>
      </c>
      <c r="DS35" s="288" t="s">
        <v>1067</v>
      </c>
      <c r="DT35" s="298"/>
      <c r="DU35" s="170"/>
      <c r="DV35" s="170"/>
      <c r="DW35" s="170"/>
      <c r="DX35" s="170"/>
      <c r="DY35" s="293">
        <v>17000000</v>
      </c>
      <c r="DZ35" s="298"/>
      <c r="EA35" s="170"/>
      <c r="EB35" s="170"/>
      <c r="EC35" s="170"/>
      <c r="ED35" s="170"/>
      <c r="EE35" s="292"/>
    </row>
    <row r="36" spans="1:135" x14ac:dyDescent="0.2">
      <c r="A36" s="125" t="s">
        <v>406</v>
      </c>
      <c r="B36" s="126" t="s">
        <v>492</v>
      </c>
      <c r="C36" s="147">
        <v>3889880</v>
      </c>
      <c r="D36" s="148">
        <v>58.635999053955388</v>
      </c>
      <c r="E36" s="149">
        <v>41.364000946044612</v>
      </c>
      <c r="F36" s="150">
        <v>3.529900023234585</v>
      </c>
      <c r="G36" s="151">
        <v>3.7740176579023963</v>
      </c>
      <c r="H36" s="167">
        <v>4162.5332712270429</v>
      </c>
      <c r="I36" s="118">
        <v>1068.9745967087438</v>
      </c>
      <c r="J36" s="113">
        <v>1718.2427202366664</v>
      </c>
      <c r="K36" s="113">
        <v>41.278774445210821</v>
      </c>
      <c r="L36" s="117">
        <v>339.74804686418685</v>
      </c>
      <c r="M36" s="118">
        <v>8.1620499999999989</v>
      </c>
      <c r="N36" s="117">
        <v>428.68292587497365</v>
      </c>
      <c r="O36" s="118">
        <v>10.298606592244855</v>
      </c>
      <c r="P36" s="143">
        <v>949.49971104354597</v>
      </c>
      <c r="Q36" s="108">
        <v>11985.51953125</v>
      </c>
      <c r="R36" s="167">
        <v>0.22</v>
      </c>
      <c r="S36" s="138">
        <v>0</v>
      </c>
      <c r="T36" s="113">
        <v>0</v>
      </c>
      <c r="U36" s="138">
        <v>0</v>
      </c>
      <c r="V36" s="113">
        <v>18.88</v>
      </c>
      <c r="W36" s="138" t="s">
        <v>992</v>
      </c>
      <c r="X36" s="143">
        <v>19.099999999999998</v>
      </c>
      <c r="Y36" s="167">
        <f t="shared" si="1"/>
        <v>1.8355482999830852E-3</v>
      </c>
      <c r="Z36" s="138">
        <f t="shared" si="2"/>
        <v>0</v>
      </c>
      <c r="AA36" s="113">
        <f t="shared" si="3"/>
        <v>0</v>
      </c>
      <c r="AB36" s="138">
        <f t="shared" si="4"/>
        <v>0</v>
      </c>
      <c r="AC36" s="113">
        <f t="shared" si="5"/>
        <v>0.15752341774400291</v>
      </c>
      <c r="AD36" s="138">
        <f t="shared" si="6"/>
        <v>0</v>
      </c>
      <c r="AE36" s="143">
        <f t="shared" si="7"/>
        <v>0.159358966043986</v>
      </c>
      <c r="AF36" s="175">
        <v>1.2803778966087967E-2</v>
      </c>
      <c r="AG36" s="118">
        <v>0</v>
      </c>
      <c r="AH36" s="118">
        <v>0</v>
      </c>
      <c r="AI36" s="118">
        <v>0</v>
      </c>
      <c r="AJ36" s="118">
        <v>1.0987970312715489</v>
      </c>
      <c r="AK36" s="118" t="s">
        <v>1026</v>
      </c>
      <c r="AL36" s="143">
        <v>1.1116008102376369</v>
      </c>
      <c r="AM36" s="175">
        <v>6.4753867470485935E-2</v>
      </c>
      <c r="AN36" s="118">
        <v>0</v>
      </c>
      <c r="AO36" s="118">
        <v>0</v>
      </c>
      <c r="AP36" s="118">
        <v>0</v>
      </c>
      <c r="AQ36" s="118">
        <v>5.557059172012611</v>
      </c>
      <c r="AR36" s="118" t="s">
        <v>1026</v>
      </c>
      <c r="AS36" s="143">
        <v>5.6218130394830963</v>
      </c>
      <c r="AT36" s="175">
        <v>5.1319981907598414E-2</v>
      </c>
      <c r="AU36" s="118">
        <v>0</v>
      </c>
      <c r="AV36" s="118">
        <v>0</v>
      </c>
      <c r="AW36" s="118">
        <v>0</v>
      </c>
      <c r="AX36" s="118">
        <v>4.4041875382520823</v>
      </c>
      <c r="AY36" s="118" t="s">
        <v>1026</v>
      </c>
      <c r="AZ36" s="143">
        <v>4.4555075201596805</v>
      </c>
      <c r="BA36" s="175">
        <v>2.3170096572036804E-2</v>
      </c>
      <c r="BB36" s="118">
        <v>0</v>
      </c>
      <c r="BC36" s="118">
        <v>0</v>
      </c>
      <c r="BD36" s="118">
        <v>0</v>
      </c>
      <c r="BE36" s="118">
        <v>1.9884155603638856</v>
      </c>
      <c r="BF36" s="118" t="s">
        <v>1026</v>
      </c>
      <c r="BG36" s="143">
        <v>2.0115856569359223</v>
      </c>
      <c r="BH36" s="107">
        <v>0.45</v>
      </c>
      <c r="BI36" s="108">
        <v>0</v>
      </c>
      <c r="BJ36" s="133">
        <v>2.16</v>
      </c>
      <c r="BK36" s="124">
        <v>0.02</v>
      </c>
      <c r="BL36" s="108">
        <v>4.25</v>
      </c>
      <c r="BM36" s="108">
        <v>0.04</v>
      </c>
      <c r="BN36" s="133">
        <v>9.5</v>
      </c>
      <c r="BO36" s="124">
        <v>0.08</v>
      </c>
      <c r="BP36" s="108">
        <v>17.489999999999998</v>
      </c>
      <c r="BQ36" s="108">
        <v>0.15</v>
      </c>
      <c r="BR36" s="133">
        <v>31.08</v>
      </c>
      <c r="BS36" s="124">
        <v>0.26</v>
      </c>
      <c r="BT36" s="108">
        <v>42.09</v>
      </c>
      <c r="BU36" s="109">
        <v>0.35</v>
      </c>
      <c r="BV36" s="107">
        <v>0</v>
      </c>
      <c r="BW36" s="108">
        <v>0</v>
      </c>
      <c r="BX36" s="133">
        <v>0</v>
      </c>
      <c r="BY36" s="124">
        <v>0</v>
      </c>
      <c r="BZ36" s="108">
        <v>0</v>
      </c>
      <c r="CA36" s="108">
        <v>0</v>
      </c>
      <c r="CB36" s="133">
        <v>0</v>
      </c>
      <c r="CC36" s="124">
        <v>0</v>
      </c>
      <c r="CD36" s="108">
        <v>0</v>
      </c>
      <c r="CE36" s="108">
        <v>0</v>
      </c>
      <c r="CF36" s="133">
        <v>0</v>
      </c>
      <c r="CG36" s="124">
        <v>0</v>
      </c>
      <c r="CH36" s="108">
        <v>0</v>
      </c>
      <c r="CI36" s="109">
        <v>0</v>
      </c>
      <c r="CJ36" s="107">
        <v>0</v>
      </c>
      <c r="CK36" s="108">
        <v>0</v>
      </c>
      <c r="CL36" s="133">
        <v>0</v>
      </c>
      <c r="CM36" s="124">
        <v>0</v>
      </c>
      <c r="CN36" s="108">
        <v>0</v>
      </c>
      <c r="CO36" s="108">
        <v>0</v>
      </c>
      <c r="CP36" s="133">
        <v>0</v>
      </c>
      <c r="CQ36" s="124">
        <v>0</v>
      </c>
      <c r="CR36" s="108">
        <v>0</v>
      </c>
      <c r="CS36" s="108">
        <v>0</v>
      </c>
      <c r="CT36" s="133">
        <v>0</v>
      </c>
      <c r="CU36" s="124">
        <v>0</v>
      </c>
      <c r="CV36" s="108">
        <v>0</v>
      </c>
      <c r="CW36" s="109">
        <v>0</v>
      </c>
      <c r="CX36" s="107">
        <v>0</v>
      </c>
      <c r="CY36" s="108">
        <v>0</v>
      </c>
      <c r="CZ36" s="133">
        <v>0</v>
      </c>
      <c r="DA36" s="124">
        <v>0</v>
      </c>
      <c r="DB36" s="108">
        <v>0</v>
      </c>
      <c r="DC36" s="108">
        <v>0</v>
      </c>
      <c r="DD36" s="133">
        <v>0</v>
      </c>
      <c r="DE36" s="124">
        <v>0</v>
      </c>
      <c r="DF36" s="108">
        <v>0</v>
      </c>
      <c r="DG36" s="108">
        <v>0</v>
      </c>
      <c r="DH36" s="133">
        <v>0</v>
      </c>
      <c r="DI36" s="124">
        <v>0</v>
      </c>
      <c r="DJ36" s="108">
        <v>0</v>
      </c>
      <c r="DK36" s="108">
        <v>0</v>
      </c>
      <c r="DL36" s="180">
        <v>50.709689524178998</v>
      </c>
      <c r="DM36" s="181">
        <v>47.761621263484216</v>
      </c>
      <c r="DN36" s="184">
        <v>57.301888041788438</v>
      </c>
      <c r="DO36" s="181">
        <v>51.924399609817215</v>
      </c>
      <c r="DP36" s="193" t="s">
        <v>1026</v>
      </c>
      <c r="DQ36" s="193" t="s">
        <v>1026</v>
      </c>
      <c r="DR36" s="288" t="s">
        <v>1026</v>
      </c>
      <c r="DS36" s="288"/>
      <c r="DT36" s="298"/>
      <c r="DU36" s="170"/>
      <c r="DV36" s="170"/>
      <c r="DW36" s="170"/>
      <c r="DX36" s="170"/>
      <c r="DY36" s="170"/>
      <c r="DZ36" s="298"/>
      <c r="EA36" s="170"/>
      <c r="EB36" s="170"/>
      <c r="EC36" s="170"/>
      <c r="ED36" s="170"/>
      <c r="EE36" s="292"/>
    </row>
    <row r="37" spans="1:135" x14ac:dyDescent="0.2">
      <c r="A37" s="125" t="s">
        <v>436</v>
      </c>
      <c r="B37" s="126" t="s">
        <v>503</v>
      </c>
      <c r="C37" s="147">
        <v>6092075</v>
      </c>
      <c r="D37" s="148">
        <v>39.225994427186137</v>
      </c>
      <c r="E37" s="149">
        <v>60.774005572813863</v>
      </c>
      <c r="F37" s="150">
        <v>2.7512152558649019</v>
      </c>
      <c r="G37" s="151">
        <v>84.401149903020226</v>
      </c>
      <c r="H37" s="167">
        <v>4929.2140796306985</v>
      </c>
      <c r="I37" s="118">
        <v>678.96090445979905</v>
      </c>
      <c r="J37" s="113">
        <v>1989.9303490252919</v>
      </c>
      <c r="K37" s="113">
        <v>40.370134404354765</v>
      </c>
      <c r="L37" s="117">
        <v>243.72252556030006</v>
      </c>
      <c r="M37" s="118">
        <v>4.9444499999999998</v>
      </c>
      <c r="N37" s="117">
        <v>458.02908617485525</v>
      </c>
      <c r="O37" s="118">
        <v>9.2921321487658179</v>
      </c>
      <c r="P37" s="143">
        <v>532.53810585999997</v>
      </c>
      <c r="Q37" s="108">
        <v>3031.822265625</v>
      </c>
      <c r="R37" s="167">
        <v>0.1</v>
      </c>
      <c r="S37" s="138">
        <v>0</v>
      </c>
      <c r="T37" s="113">
        <v>0</v>
      </c>
      <c r="U37" s="138">
        <v>0</v>
      </c>
      <c r="V37" s="113">
        <v>5.09</v>
      </c>
      <c r="W37" s="138" t="s">
        <v>992</v>
      </c>
      <c r="X37" s="143">
        <v>5.1899999999999995</v>
      </c>
      <c r="Y37" s="167">
        <f t="shared" si="1"/>
        <v>3.2983463817719983E-3</v>
      </c>
      <c r="Z37" s="138">
        <f t="shared" si="2"/>
        <v>0</v>
      </c>
      <c r="AA37" s="113">
        <f t="shared" si="3"/>
        <v>0</v>
      </c>
      <c r="AB37" s="138">
        <f t="shared" si="4"/>
        <v>0</v>
      </c>
      <c r="AC37" s="113">
        <f t="shared" si="5"/>
        <v>0.16788583083219469</v>
      </c>
      <c r="AD37" s="138">
        <f t="shared" si="6"/>
        <v>0</v>
      </c>
      <c r="AE37" s="143">
        <f t="shared" si="7"/>
        <v>0.17118417721396667</v>
      </c>
      <c r="AF37" s="175">
        <v>5.025301516155177E-3</v>
      </c>
      <c r="AG37" s="118">
        <v>0</v>
      </c>
      <c r="AH37" s="118">
        <v>0</v>
      </c>
      <c r="AI37" s="118">
        <v>0</v>
      </c>
      <c r="AJ37" s="118">
        <v>0.25578784717229847</v>
      </c>
      <c r="AK37" s="118" t="s">
        <v>1026</v>
      </c>
      <c r="AL37" s="143">
        <v>0.26081314868845368</v>
      </c>
      <c r="AM37" s="175">
        <v>4.1030265778720043E-2</v>
      </c>
      <c r="AN37" s="118">
        <v>0</v>
      </c>
      <c r="AO37" s="118">
        <v>0</v>
      </c>
      <c r="AP37" s="118">
        <v>0</v>
      </c>
      <c r="AQ37" s="118">
        <v>2.0884405281368501</v>
      </c>
      <c r="AR37" s="118" t="s">
        <v>1026</v>
      </c>
      <c r="AS37" s="143">
        <v>2.1294707939155701</v>
      </c>
      <c r="AT37" s="175">
        <v>2.1832674609189431E-2</v>
      </c>
      <c r="AU37" s="118">
        <v>0</v>
      </c>
      <c r="AV37" s="118">
        <v>0</v>
      </c>
      <c r="AW37" s="118">
        <v>0</v>
      </c>
      <c r="AX37" s="118">
        <v>1.1112831376077419</v>
      </c>
      <c r="AY37" s="118" t="s">
        <v>1026</v>
      </c>
      <c r="AZ37" s="143">
        <v>1.1331158122169314</v>
      </c>
      <c r="BA37" s="175">
        <v>1.8777998963756634E-2</v>
      </c>
      <c r="BB37" s="118">
        <v>0</v>
      </c>
      <c r="BC37" s="118">
        <v>0</v>
      </c>
      <c r="BD37" s="118">
        <v>0</v>
      </c>
      <c r="BE37" s="118">
        <v>0.95580014725521256</v>
      </c>
      <c r="BF37" s="118" t="s">
        <v>1026</v>
      </c>
      <c r="BG37" s="143">
        <v>0.9745781462189691</v>
      </c>
      <c r="BH37" s="107">
        <v>0</v>
      </c>
      <c r="BI37" s="108">
        <v>0</v>
      </c>
      <c r="BJ37" s="133">
        <v>0.73</v>
      </c>
      <c r="BK37" s="124">
        <v>0.02</v>
      </c>
      <c r="BL37" s="108">
        <v>1.72</v>
      </c>
      <c r="BM37" s="108">
        <v>0.06</v>
      </c>
      <c r="BN37" s="133">
        <v>3.9</v>
      </c>
      <c r="BO37" s="124">
        <v>0.13</v>
      </c>
      <c r="BP37" s="108">
        <v>7.16</v>
      </c>
      <c r="BQ37" s="108">
        <v>0.24</v>
      </c>
      <c r="BR37" s="133">
        <v>14.07</v>
      </c>
      <c r="BS37" s="124">
        <v>0.46</v>
      </c>
      <c r="BT37" s="108">
        <v>20.67</v>
      </c>
      <c r="BU37" s="109">
        <v>0.68</v>
      </c>
      <c r="BV37" s="107">
        <v>0</v>
      </c>
      <c r="BW37" s="108">
        <v>0</v>
      </c>
      <c r="BX37" s="133">
        <v>0</v>
      </c>
      <c r="BY37" s="124">
        <v>0</v>
      </c>
      <c r="BZ37" s="108">
        <v>0</v>
      </c>
      <c r="CA37" s="108">
        <v>0</v>
      </c>
      <c r="CB37" s="133">
        <v>0</v>
      </c>
      <c r="CC37" s="124">
        <v>0</v>
      </c>
      <c r="CD37" s="108">
        <v>0</v>
      </c>
      <c r="CE37" s="108">
        <v>0</v>
      </c>
      <c r="CF37" s="133">
        <v>0</v>
      </c>
      <c r="CG37" s="124">
        <v>0</v>
      </c>
      <c r="CH37" s="108">
        <v>0</v>
      </c>
      <c r="CI37" s="109">
        <v>0</v>
      </c>
      <c r="CJ37" s="107">
        <v>0</v>
      </c>
      <c r="CK37" s="108">
        <v>0</v>
      </c>
      <c r="CL37" s="133">
        <v>0</v>
      </c>
      <c r="CM37" s="124">
        <v>0</v>
      </c>
      <c r="CN37" s="108">
        <v>0</v>
      </c>
      <c r="CO37" s="108">
        <v>0</v>
      </c>
      <c r="CP37" s="133">
        <v>0</v>
      </c>
      <c r="CQ37" s="124">
        <v>0</v>
      </c>
      <c r="CR37" s="108">
        <v>0</v>
      </c>
      <c r="CS37" s="108">
        <v>0</v>
      </c>
      <c r="CT37" s="133">
        <v>0</v>
      </c>
      <c r="CU37" s="124">
        <v>0</v>
      </c>
      <c r="CV37" s="108">
        <v>0</v>
      </c>
      <c r="CW37" s="109">
        <v>0</v>
      </c>
      <c r="CX37" s="107">
        <v>0</v>
      </c>
      <c r="CY37" s="108">
        <v>0</v>
      </c>
      <c r="CZ37" s="133">
        <v>0</v>
      </c>
      <c r="DA37" s="124">
        <v>0</v>
      </c>
      <c r="DB37" s="108">
        <v>0</v>
      </c>
      <c r="DC37" s="108">
        <v>0</v>
      </c>
      <c r="DD37" s="133">
        <v>0</v>
      </c>
      <c r="DE37" s="124">
        <v>0</v>
      </c>
      <c r="DF37" s="108">
        <v>0</v>
      </c>
      <c r="DG37" s="108">
        <v>0</v>
      </c>
      <c r="DH37" s="133">
        <v>0</v>
      </c>
      <c r="DI37" s="124">
        <v>0</v>
      </c>
      <c r="DJ37" s="108">
        <v>0</v>
      </c>
      <c r="DK37" s="108">
        <v>0</v>
      </c>
      <c r="DL37" s="180">
        <v>44.629621110059929</v>
      </c>
      <c r="DM37" s="181">
        <v>37.331997481313074</v>
      </c>
      <c r="DN37" s="184">
        <v>50.859335986793553</v>
      </c>
      <c r="DO37" s="181">
        <v>44.273651526055517</v>
      </c>
      <c r="DP37" s="193" t="s">
        <v>1026</v>
      </c>
      <c r="DQ37" s="193" t="s">
        <v>1026</v>
      </c>
      <c r="DR37" s="288" t="s">
        <v>1026</v>
      </c>
      <c r="DS37" s="288"/>
      <c r="DT37" s="298"/>
      <c r="DU37" s="170"/>
      <c r="DV37" s="170"/>
      <c r="DW37" s="170"/>
      <c r="DX37" s="170"/>
      <c r="DY37" s="170"/>
      <c r="DZ37" s="298"/>
      <c r="EA37" s="170"/>
      <c r="EB37" s="170"/>
      <c r="EC37" s="170"/>
      <c r="ED37" s="170"/>
      <c r="EE37" s="292"/>
    </row>
    <row r="38" spans="1:135" x14ac:dyDescent="0.2">
      <c r="A38" s="125" t="s">
        <v>384</v>
      </c>
      <c r="B38" s="126" t="s">
        <v>467</v>
      </c>
      <c r="C38" s="147">
        <v>4616417</v>
      </c>
      <c r="D38" s="148">
        <v>39.500006173619063</v>
      </c>
      <c r="E38" s="149">
        <v>60.499993826380937</v>
      </c>
      <c r="F38" s="150">
        <v>2.6100428490341199</v>
      </c>
      <c r="G38" s="151">
        <v>7.4102170214132075</v>
      </c>
      <c r="H38" s="167">
        <v>1538.1757440777485</v>
      </c>
      <c r="I38" s="118">
        <v>333.1968806279304</v>
      </c>
      <c r="J38" s="113">
        <v>227.03385887979127</v>
      </c>
      <c r="K38" s="113">
        <v>14.759942727865278</v>
      </c>
      <c r="L38" s="117">
        <v>39.686933825673215</v>
      </c>
      <c r="M38" s="118">
        <v>2.58013</v>
      </c>
      <c r="N38" s="117">
        <v>128.46033284313083</v>
      </c>
      <c r="O38" s="118">
        <v>8.3514730574660323</v>
      </c>
      <c r="P38" s="143">
        <v>157.90247386428899</v>
      </c>
      <c r="Q38" s="108">
        <v>3893.74169921875</v>
      </c>
      <c r="R38" s="167">
        <v>0.43</v>
      </c>
      <c r="S38" s="138">
        <v>0</v>
      </c>
      <c r="T38" s="113">
        <v>0</v>
      </c>
      <c r="U38" s="138">
        <v>0</v>
      </c>
      <c r="V38" s="113">
        <v>4.92</v>
      </c>
      <c r="W38" s="138" t="s">
        <v>992</v>
      </c>
      <c r="X38" s="143">
        <v>5.35</v>
      </c>
      <c r="Y38" s="167">
        <f t="shared" si="1"/>
        <v>1.1043362226268789E-2</v>
      </c>
      <c r="Z38" s="138">
        <f t="shared" si="2"/>
        <v>0</v>
      </c>
      <c r="AA38" s="113">
        <f t="shared" si="3"/>
        <v>0</v>
      </c>
      <c r="AB38" s="138">
        <f t="shared" si="4"/>
        <v>0</v>
      </c>
      <c r="AC38" s="113">
        <f t="shared" si="5"/>
        <v>0.12635660965870338</v>
      </c>
      <c r="AD38" s="138">
        <f t="shared" si="6"/>
        <v>0</v>
      </c>
      <c r="AE38" s="143">
        <f t="shared" si="7"/>
        <v>0.13739997188497216</v>
      </c>
      <c r="AF38" s="175">
        <v>0.18939906237847731</v>
      </c>
      <c r="AG38" s="118">
        <v>0</v>
      </c>
      <c r="AH38" s="118">
        <v>0</v>
      </c>
      <c r="AI38" s="118">
        <v>0</v>
      </c>
      <c r="AJ38" s="118">
        <v>2.1670776439583914</v>
      </c>
      <c r="AK38" s="118" t="s">
        <v>1026</v>
      </c>
      <c r="AL38" s="143">
        <v>2.3564767063368688</v>
      </c>
      <c r="AM38" s="175">
        <v>1.0834800236490827</v>
      </c>
      <c r="AN38" s="118">
        <v>0</v>
      </c>
      <c r="AO38" s="118">
        <v>0</v>
      </c>
      <c r="AP38" s="118">
        <v>0</v>
      </c>
      <c r="AQ38" s="118">
        <v>12.397027247333693</v>
      </c>
      <c r="AR38" s="118" t="s">
        <v>1026</v>
      </c>
      <c r="AS38" s="143">
        <v>13.480507270982775</v>
      </c>
      <c r="AT38" s="175">
        <v>0.3347336804156455</v>
      </c>
      <c r="AU38" s="118">
        <v>0</v>
      </c>
      <c r="AV38" s="118">
        <v>0</v>
      </c>
      <c r="AW38" s="118">
        <v>0</v>
      </c>
      <c r="AX38" s="118">
        <v>3.8299760642906411</v>
      </c>
      <c r="AY38" s="118" t="s">
        <v>1026</v>
      </c>
      <c r="AZ38" s="143">
        <v>4.1647097447062871</v>
      </c>
      <c r="BA38" s="175">
        <v>0.27231998934327539</v>
      </c>
      <c r="BB38" s="118">
        <v>0</v>
      </c>
      <c r="BC38" s="118">
        <v>0</v>
      </c>
      <c r="BD38" s="118">
        <v>0</v>
      </c>
      <c r="BE38" s="118">
        <v>3.1158473199277092</v>
      </c>
      <c r="BF38" s="118" t="s">
        <v>1026</v>
      </c>
      <c r="BG38" s="143">
        <v>3.3881673092709841</v>
      </c>
      <c r="BH38" s="107">
        <v>1.1299999999999999</v>
      </c>
      <c r="BI38" s="108">
        <v>0.03</v>
      </c>
      <c r="BJ38" s="133">
        <v>3.04</v>
      </c>
      <c r="BK38" s="124">
        <v>0.08</v>
      </c>
      <c r="BL38" s="108">
        <v>5.9</v>
      </c>
      <c r="BM38" s="108">
        <v>0.15</v>
      </c>
      <c r="BN38" s="133">
        <v>15.4</v>
      </c>
      <c r="BO38" s="124">
        <v>0.4</v>
      </c>
      <c r="BP38" s="108">
        <v>31.4</v>
      </c>
      <c r="BQ38" s="108">
        <v>0.81</v>
      </c>
      <c r="BR38" s="133">
        <v>59.92</v>
      </c>
      <c r="BS38" s="124">
        <v>1.54</v>
      </c>
      <c r="BT38" s="108">
        <v>84.25</v>
      </c>
      <c r="BU38" s="109">
        <v>2.16</v>
      </c>
      <c r="BV38" s="107">
        <v>0</v>
      </c>
      <c r="BW38" s="108">
        <v>0</v>
      </c>
      <c r="BX38" s="133">
        <v>0</v>
      </c>
      <c r="BY38" s="124">
        <v>0</v>
      </c>
      <c r="BZ38" s="108">
        <v>0</v>
      </c>
      <c r="CA38" s="108">
        <v>0</v>
      </c>
      <c r="CB38" s="133">
        <v>0</v>
      </c>
      <c r="CC38" s="124">
        <v>0</v>
      </c>
      <c r="CD38" s="108">
        <v>0</v>
      </c>
      <c r="CE38" s="108">
        <v>0</v>
      </c>
      <c r="CF38" s="133">
        <v>0</v>
      </c>
      <c r="CG38" s="124">
        <v>0</v>
      </c>
      <c r="CH38" s="108">
        <v>0</v>
      </c>
      <c r="CI38" s="109">
        <v>0</v>
      </c>
      <c r="CJ38" s="107">
        <v>0</v>
      </c>
      <c r="CK38" s="108">
        <v>0</v>
      </c>
      <c r="CL38" s="133">
        <v>0</v>
      </c>
      <c r="CM38" s="124">
        <v>0</v>
      </c>
      <c r="CN38" s="108">
        <v>0</v>
      </c>
      <c r="CO38" s="108">
        <v>0</v>
      </c>
      <c r="CP38" s="133">
        <v>0</v>
      </c>
      <c r="CQ38" s="124">
        <v>0</v>
      </c>
      <c r="CR38" s="108">
        <v>0</v>
      </c>
      <c r="CS38" s="108">
        <v>0</v>
      </c>
      <c r="CT38" s="133">
        <v>0</v>
      </c>
      <c r="CU38" s="124">
        <v>0</v>
      </c>
      <c r="CV38" s="108">
        <v>0</v>
      </c>
      <c r="CW38" s="109">
        <v>0</v>
      </c>
      <c r="CX38" s="107">
        <v>0</v>
      </c>
      <c r="CY38" s="108">
        <v>0</v>
      </c>
      <c r="CZ38" s="133">
        <v>0</v>
      </c>
      <c r="DA38" s="124">
        <v>0</v>
      </c>
      <c r="DB38" s="108">
        <v>0</v>
      </c>
      <c r="DC38" s="108">
        <v>0</v>
      </c>
      <c r="DD38" s="133">
        <v>0</v>
      </c>
      <c r="DE38" s="124">
        <v>0</v>
      </c>
      <c r="DF38" s="108">
        <v>0</v>
      </c>
      <c r="DG38" s="108">
        <v>0</v>
      </c>
      <c r="DH38" s="133">
        <v>0</v>
      </c>
      <c r="DI38" s="124">
        <v>0</v>
      </c>
      <c r="DJ38" s="108">
        <v>0</v>
      </c>
      <c r="DK38" s="108">
        <v>0</v>
      </c>
      <c r="DL38" s="180">
        <v>50.292142831401378</v>
      </c>
      <c r="DM38" s="181">
        <v>54.2762041618696</v>
      </c>
      <c r="DN38" s="184">
        <v>63.10607720961081</v>
      </c>
      <c r="DO38" s="181">
        <v>55.891474734293929</v>
      </c>
      <c r="DP38" s="193" t="s">
        <v>1026</v>
      </c>
      <c r="DQ38" s="193" t="s">
        <v>1026</v>
      </c>
      <c r="DR38" s="288" t="s">
        <v>1026</v>
      </c>
      <c r="DS38" s="288"/>
      <c r="DT38" s="298"/>
      <c r="DU38" s="170"/>
      <c r="DV38" s="170"/>
      <c r="DW38" s="170"/>
      <c r="DX38" s="170"/>
      <c r="DY38" s="170"/>
      <c r="DZ38" s="298"/>
      <c r="EA38" s="170"/>
      <c r="EB38" s="170"/>
      <c r="EC38" s="170"/>
      <c r="ED38" s="170"/>
      <c r="EE38" s="292"/>
    </row>
    <row r="39" spans="1:135" x14ac:dyDescent="0.2">
      <c r="A39" s="125" t="s">
        <v>346</v>
      </c>
      <c r="B39" s="126" t="s">
        <v>476</v>
      </c>
      <c r="C39" s="147">
        <v>82056378</v>
      </c>
      <c r="D39" s="148">
        <v>43.025000445425462</v>
      </c>
      <c r="E39" s="149">
        <v>56.974999554574538</v>
      </c>
      <c r="F39" s="150">
        <v>1.6931689401335739</v>
      </c>
      <c r="G39" s="151">
        <v>82.431441056808481</v>
      </c>
      <c r="H39" s="167">
        <v>271972.82288338034</v>
      </c>
      <c r="I39" s="118">
        <v>3314.4629279564397</v>
      </c>
      <c r="J39" s="113">
        <v>37477.119722024006</v>
      </c>
      <c r="K39" s="113">
        <v>13.779729652654993</v>
      </c>
      <c r="L39" s="117">
        <v>44412.699623057109</v>
      </c>
      <c r="M39" s="118">
        <v>16.329829999999998</v>
      </c>
      <c r="N39" s="117">
        <v>34252.62187838852</v>
      </c>
      <c r="O39" s="118">
        <v>12.59413404444302</v>
      </c>
      <c r="P39" s="143">
        <v>13608.098009559999</v>
      </c>
      <c r="Q39" s="108">
        <v>617149.1875</v>
      </c>
      <c r="R39" s="167">
        <v>176.9</v>
      </c>
      <c r="S39" s="138">
        <v>0</v>
      </c>
      <c r="T39" s="113">
        <v>0</v>
      </c>
      <c r="U39" s="138">
        <v>8.52</v>
      </c>
      <c r="V39" s="113">
        <v>161.27000000000001</v>
      </c>
      <c r="W39" s="138" t="s">
        <v>992</v>
      </c>
      <c r="X39" s="143">
        <v>346.69000000000005</v>
      </c>
      <c r="Y39" s="167">
        <f t="shared" si="1"/>
        <v>2.8664057829615147E-2</v>
      </c>
      <c r="Z39" s="138">
        <f t="shared" si="2"/>
        <v>0</v>
      </c>
      <c r="AA39" s="113">
        <f t="shared" si="3"/>
        <v>0</v>
      </c>
      <c r="AB39" s="138">
        <f t="shared" si="4"/>
        <v>1.3805413946202433E-3</v>
      </c>
      <c r="AC39" s="113">
        <f t="shared" si="5"/>
        <v>2.6131444919061813E-2</v>
      </c>
      <c r="AD39" s="138">
        <f t="shared" si="6"/>
        <v>0</v>
      </c>
      <c r="AE39" s="143">
        <f t="shared" si="7"/>
        <v>5.6176044143297209E-2</v>
      </c>
      <c r="AF39" s="175">
        <v>0.47202133278145708</v>
      </c>
      <c r="AG39" s="118">
        <v>0</v>
      </c>
      <c r="AH39" s="118">
        <v>0</v>
      </c>
      <c r="AI39" s="118">
        <v>2.2733870860927156E-2</v>
      </c>
      <c r="AJ39" s="118">
        <v>0.43031588658940412</v>
      </c>
      <c r="AK39" s="118" t="s">
        <v>1026</v>
      </c>
      <c r="AL39" s="143">
        <v>0.92507109023178846</v>
      </c>
      <c r="AM39" s="175">
        <v>0.39830949593562048</v>
      </c>
      <c r="AN39" s="118">
        <v>0</v>
      </c>
      <c r="AO39" s="118">
        <v>0</v>
      </c>
      <c r="AP39" s="118">
        <v>1.91837021219417E-2</v>
      </c>
      <c r="AQ39" s="118">
        <v>0.36311685929642462</v>
      </c>
      <c r="AR39" s="118" t="s">
        <v>1026</v>
      </c>
      <c r="AS39" s="143">
        <v>0.78061005735398703</v>
      </c>
      <c r="AT39" s="175">
        <v>0.51645681497921758</v>
      </c>
      <c r="AU39" s="118">
        <v>0</v>
      </c>
      <c r="AV39" s="118">
        <v>0</v>
      </c>
      <c r="AW39" s="118">
        <v>2.4874008273730545E-2</v>
      </c>
      <c r="AX39" s="118">
        <v>0.47082527163198656</v>
      </c>
      <c r="AY39" s="118" t="s">
        <v>1026</v>
      </c>
      <c r="AZ39" s="143">
        <v>1.0121560948849349</v>
      </c>
      <c r="BA39" s="175">
        <v>1.2999612427521003</v>
      </c>
      <c r="BB39" s="118">
        <v>0</v>
      </c>
      <c r="BC39" s="118">
        <v>0</v>
      </c>
      <c r="BD39" s="118">
        <v>6.2609778339445421E-2</v>
      </c>
      <c r="BE39" s="118">
        <v>1.1851031634744558</v>
      </c>
      <c r="BF39" s="118" t="s">
        <v>1026</v>
      </c>
      <c r="BG39" s="143">
        <v>2.5476741845660023</v>
      </c>
      <c r="BH39" s="107">
        <v>425.3</v>
      </c>
      <c r="BI39" s="108">
        <v>7.0000000000000007E-2</v>
      </c>
      <c r="BJ39" s="133">
        <v>924.7</v>
      </c>
      <c r="BK39" s="124">
        <v>0.15</v>
      </c>
      <c r="BL39" s="108">
        <v>1714.93</v>
      </c>
      <c r="BM39" s="108">
        <v>0.28000000000000003</v>
      </c>
      <c r="BN39" s="133">
        <v>3944.56</v>
      </c>
      <c r="BO39" s="124">
        <v>0.64</v>
      </c>
      <c r="BP39" s="108">
        <v>7356.98</v>
      </c>
      <c r="BQ39" s="108">
        <v>1.19</v>
      </c>
      <c r="BR39" s="133">
        <v>13086.94</v>
      </c>
      <c r="BS39" s="124">
        <v>2.12</v>
      </c>
      <c r="BT39" s="108">
        <v>17691.64</v>
      </c>
      <c r="BU39" s="109">
        <v>2.87</v>
      </c>
      <c r="BV39" s="107">
        <v>0</v>
      </c>
      <c r="BW39" s="108">
        <v>0</v>
      </c>
      <c r="BX39" s="133">
        <v>0</v>
      </c>
      <c r="BY39" s="124">
        <v>0</v>
      </c>
      <c r="BZ39" s="108">
        <v>0</v>
      </c>
      <c r="CA39" s="108">
        <v>0</v>
      </c>
      <c r="CB39" s="133">
        <v>0</v>
      </c>
      <c r="CC39" s="124">
        <v>0</v>
      </c>
      <c r="CD39" s="108">
        <v>0</v>
      </c>
      <c r="CE39" s="108">
        <v>0</v>
      </c>
      <c r="CF39" s="133">
        <v>0</v>
      </c>
      <c r="CG39" s="124">
        <v>0</v>
      </c>
      <c r="CH39" s="108">
        <v>0</v>
      </c>
      <c r="CI39" s="109">
        <v>0</v>
      </c>
      <c r="CJ39" s="107">
        <v>0</v>
      </c>
      <c r="CK39" s="108">
        <v>0</v>
      </c>
      <c r="CL39" s="133">
        <v>0</v>
      </c>
      <c r="CM39" s="124">
        <v>0</v>
      </c>
      <c r="CN39" s="108">
        <v>0</v>
      </c>
      <c r="CO39" s="108">
        <v>0</v>
      </c>
      <c r="CP39" s="133">
        <v>0</v>
      </c>
      <c r="CQ39" s="124">
        <v>0</v>
      </c>
      <c r="CR39" s="108">
        <v>0</v>
      </c>
      <c r="CS39" s="108">
        <v>0</v>
      </c>
      <c r="CT39" s="133">
        <v>0</v>
      </c>
      <c r="CU39" s="124">
        <v>0</v>
      </c>
      <c r="CV39" s="108">
        <v>0</v>
      </c>
      <c r="CW39" s="109">
        <v>0</v>
      </c>
      <c r="CX39" s="107">
        <v>0</v>
      </c>
      <c r="CY39" s="108">
        <v>0</v>
      </c>
      <c r="CZ39" s="133">
        <v>0</v>
      </c>
      <c r="DA39" s="124">
        <v>0</v>
      </c>
      <c r="DB39" s="108">
        <v>0</v>
      </c>
      <c r="DC39" s="108">
        <v>0</v>
      </c>
      <c r="DD39" s="133">
        <v>4.2300000000000004</v>
      </c>
      <c r="DE39" s="124">
        <v>0</v>
      </c>
      <c r="DF39" s="108">
        <v>212.81</v>
      </c>
      <c r="DG39" s="108">
        <v>0.03</v>
      </c>
      <c r="DH39" s="133">
        <v>1760</v>
      </c>
      <c r="DI39" s="124">
        <v>0.28999999999999998</v>
      </c>
      <c r="DJ39" s="108">
        <v>3688.43</v>
      </c>
      <c r="DK39" s="108">
        <v>0.6</v>
      </c>
      <c r="DL39" s="180">
        <v>41.461203223146114</v>
      </c>
      <c r="DM39" s="181">
        <v>47.388918603997105</v>
      </c>
      <c r="DN39" s="184">
        <v>44.199291624606531</v>
      </c>
      <c r="DO39" s="181">
        <v>44.349804483916586</v>
      </c>
      <c r="DP39" s="193" t="s">
        <v>1026</v>
      </c>
      <c r="DQ39" s="193" t="s">
        <v>1026</v>
      </c>
      <c r="DR39" s="288" t="s">
        <v>1026</v>
      </c>
      <c r="DS39" s="288"/>
      <c r="DT39" s="298"/>
      <c r="DU39" s="170"/>
      <c r="DV39" s="170"/>
      <c r="DW39" s="170"/>
      <c r="DX39" s="170"/>
      <c r="DY39" s="170"/>
      <c r="DZ39" s="298"/>
      <c r="EA39" s="170"/>
      <c r="EB39" s="170"/>
      <c r="EC39" s="170"/>
      <c r="ED39" s="170"/>
      <c r="EE39" s="292"/>
    </row>
    <row r="40" spans="1:135" x14ac:dyDescent="0.2">
      <c r="A40" s="125" t="s">
        <v>444</v>
      </c>
      <c r="B40" s="126" t="s">
        <v>938</v>
      </c>
      <c r="C40" s="147" t="s">
        <v>1026</v>
      </c>
      <c r="D40" s="148" t="s">
        <v>1026</v>
      </c>
      <c r="E40" s="149" t="s">
        <v>1026</v>
      </c>
      <c r="F40" s="150" t="s">
        <v>1026</v>
      </c>
      <c r="G40" s="151" t="s">
        <v>1026</v>
      </c>
      <c r="H40" s="167" t="s">
        <v>1026</v>
      </c>
      <c r="I40" s="118" t="s">
        <v>1026</v>
      </c>
      <c r="J40" s="113" t="s">
        <v>1026</v>
      </c>
      <c r="K40" s="113" t="s">
        <v>1026</v>
      </c>
      <c r="L40" s="117" t="s">
        <v>1026</v>
      </c>
      <c r="M40" s="118">
        <v>0</v>
      </c>
      <c r="N40" s="117">
        <v>0</v>
      </c>
      <c r="O40" s="118">
        <v>0</v>
      </c>
      <c r="P40" s="143" t="s">
        <v>1026</v>
      </c>
      <c r="Q40" s="108">
        <v>3690.8759765625</v>
      </c>
      <c r="R40" s="167">
        <v>0.14000000000000001</v>
      </c>
      <c r="S40" s="138">
        <v>0</v>
      </c>
      <c r="T40" s="113">
        <v>0</v>
      </c>
      <c r="U40" s="138">
        <v>0</v>
      </c>
      <c r="V40" s="113">
        <v>0.02</v>
      </c>
      <c r="W40" s="138" t="s">
        <v>992</v>
      </c>
      <c r="X40" s="143">
        <v>0.16</v>
      </c>
      <c r="Y40" s="167">
        <f t="shared" si="1"/>
        <v>3.7931374798019931E-3</v>
      </c>
      <c r="Z40" s="138">
        <f t="shared" si="2"/>
        <v>0</v>
      </c>
      <c r="AA40" s="113">
        <f t="shared" si="3"/>
        <v>0</v>
      </c>
      <c r="AB40" s="138">
        <f t="shared" si="4"/>
        <v>0</v>
      </c>
      <c r="AC40" s="113">
        <f t="shared" si="5"/>
        <v>5.4187678282885616E-4</v>
      </c>
      <c r="AD40" s="138">
        <f t="shared" si="6"/>
        <v>0</v>
      </c>
      <c r="AE40" s="143">
        <f t="shared" si="7"/>
        <v>4.3350142626308492E-3</v>
      </c>
      <c r="AF40" s="175" t="s">
        <v>1026</v>
      </c>
      <c r="AG40" s="118" t="s">
        <v>1026</v>
      </c>
      <c r="AH40" s="118" t="s">
        <v>1026</v>
      </c>
      <c r="AI40" s="118" t="s">
        <v>1026</v>
      </c>
      <c r="AJ40" s="118" t="s">
        <v>1026</v>
      </c>
      <c r="AK40" s="118" t="s">
        <v>1026</v>
      </c>
      <c r="AL40" s="143" t="s">
        <v>1026</v>
      </c>
      <c r="AM40" s="175" t="s">
        <v>1026</v>
      </c>
      <c r="AN40" s="118" t="s">
        <v>1026</v>
      </c>
      <c r="AO40" s="118" t="s">
        <v>1026</v>
      </c>
      <c r="AP40" s="118" t="s">
        <v>1026</v>
      </c>
      <c r="AQ40" s="118" t="s">
        <v>1026</v>
      </c>
      <c r="AR40" s="118" t="s">
        <v>1026</v>
      </c>
      <c r="AS40" s="143" t="s">
        <v>1026</v>
      </c>
      <c r="AT40" s="175" t="s">
        <v>1026</v>
      </c>
      <c r="AU40" s="118" t="s">
        <v>1026</v>
      </c>
      <c r="AV40" s="118" t="s">
        <v>1026</v>
      </c>
      <c r="AW40" s="118" t="s">
        <v>1026</v>
      </c>
      <c r="AX40" s="118" t="s">
        <v>1026</v>
      </c>
      <c r="AY40" s="118" t="s">
        <v>1026</v>
      </c>
      <c r="AZ40" s="143" t="s">
        <v>1026</v>
      </c>
      <c r="BA40" s="175" t="s">
        <v>1026</v>
      </c>
      <c r="BB40" s="118" t="s">
        <v>1026</v>
      </c>
      <c r="BC40" s="118" t="s">
        <v>1026</v>
      </c>
      <c r="BD40" s="118" t="s">
        <v>1026</v>
      </c>
      <c r="BE40" s="118" t="s">
        <v>1026</v>
      </c>
      <c r="BF40" s="118" t="s">
        <v>1026</v>
      </c>
      <c r="BG40" s="143" t="s">
        <v>1026</v>
      </c>
      <c r="BH40" s="107">
        <v>0.64</v>
      </c>
      <c r="BI40" s="108">
        <v>0.02</v>
      </c>
      <c r="BJ40" s="133">
        <v>1.48</v>
      </c>
      <c r="BK40" s="124">
        <v>0.04</v>
      </c>
      <c r="BL40" s="108">
        <v>2.48</v>
      </c>
      <c r="BM40" s="108">
        <v>7.0000000000000007E-2</v>
      </c>
      <c r="BN40" s="133">
        <v>4.71</v>
      </c>
      <c r="BO40" s="124">
        <v>0.13</v>
      </c>
      <c r="BP40" s="108">
        <v>7.77</v>
      </c>
      <c r="BQ40" s="108">
        <v>0.21</v>
      </c>
      <c r="BR40" s="133">
        <v>13.11</v>
      </c>
      <c r="BS40" s="124">
        <v>0.36</v>
      </c>
      <c r="BT40" s="108">
        <v>17.690000000000001</v>
      </c>
      <c r="BU40" s="109">
        <v>0.48</v>
      </c>
      <c r="BV40" s="107">
        <v>0</v>
      </c>
      <c r="BW40" s="108">
        <v>0</v>
      </c>
      <c r="BX40" s="133">
        <v>0</v>
      </c>
      <c r="BY40" s="124">
        <v>0</v>
      </c>
      <c r="BZ40" s="108">
        <v>0</v>
      </c>
      <c r="CA40" s="108">
        <v>0</v>
      </c>
      <c r="CB40" s="133">
        <v>0</v>
      </c>
      <c r="CC40" s="124">
        <v>0</v>
      </c>
      <c r="CD40" s="108">
        <v>0</v>
      </c>
      <c r="CE40" s="108">
        <v>0</v>
      </c>
      <c r="CF40" s="133">
        <v>0</v>
      </c>
      <c r="CG40" s="124">
        <v>0</v>
      </c>
      <c r="CH40" s="108">
        <v>0</v>
      </c>
      <c r="CI40" s="109">
        <v>0</v>
      </c>
      <c r="CJ40" s="107">
        <v>0</v>
      </c>
      <c r="CK40" s="108">
        <v>0</v>
      </c>
      <c r="CL40" s="133">
        <v>0</v>
      </c>
      <c r="CM40" s="124">
        <v>0</v>
      </c>
      <c r="CN40" s="108">
        <v>0</v>
      </c>
      <c r="CO40" s="108">
        <v>0</v>
      </c>
      <c r="CP40" s="133">
        <v>0</v>
      </c>
      <c r="CQ40" s="124">
        <v>0</v>
      </c>
      <c r="CR40" s="108">
        <v>0</v>
      </c>
      <c r="CS40" s="108">
        <v>0</v>
      </c>
      <c r="CT40" s="133">
        <v>0</v>
      </c>
      <c r="CU40" s="124">
        <v>0</v>
      </c>
      <c r="CV40" s="108">
        <v>0</v>
      </c>
      <c r="CW40" s="109">
        <v>0</v>
      </c>
      <c r="CX40" s="107">
        <v>0</v>
      </c>
      <c r="CY40" s="108">
        <v>0</v>
      </c>
      <c r="CZ40" s="133">
        <v>0</v>
      </c>
      <c r="DA40" s="124">
        <v>0</v>
      </c>
      <c r="DB40" s="108">
        <v>0</v>
      </c>
      <c r="DC40" s="108">
        <v>0</v>
      </c>
      <c r="DD40" s="133">
        <v>0</v>
      </c>
      <c r="DE40" s="124">
        <v>0</v>
      </c>
      <c r="DF40" s="108">
        <v>0</v>
      </c>
      <c r="DG40" s="108">
        <v>0</v>
      </c>
      <c r="DH40" s="133">
        <v>0</v>
      </c>
      <c r="DI40" s="124">
        <v>0</v>
      </c>
      <c r="DJ40" s="108">
        <v>0</v>
      </c>
      <c r="DK40" s="108">
        <v>0</v>
      </c>
      <c r="DL40" s="180">
        <v>17.130428034434168</v>
      </c>
      <c r="DM40" s="181">
        <v>9.3876641377023244E-4</v>
      </c>
      <c r="DN40" s="184">
        <v>5.972489807771807E-4</v>
      </c>
      <c r="DO40" s="181">
        <v>5.710654683276239</v>
      </c>
      <c r="DP40" s="193" t="s">
        <v>1026</v>
      </c>
      <c r="DQ40" s="193" t="s">
        <v>1026</v>
      </c>
      <c r="DR40" s="288" t="s">
        <v>1026</v>
      </c>
      <c r="DS40" s="288"/>
      <c r="DT40" s="298"/>
      <c r="DU40" s="170"/>
      <c r="DV40" s="170"/>
      <c r="DW40" s="170"/>
      <c r="DX40" s="170"/>
      <c r="DY40" s="170"/>
      <c r="DZ40" s="298"/>
      <c r="EA40" s="170"/>
      <c r="EB40" s="170"/>
      <c r="EC40" s="170"/>
      <c r="ED40" s="170"/>
      <c r="EE40" s="292"/>
    </row>
    <row r="41" spans="1:135" x14ac:dyDescent="0.2">
      <c r="A41" s="125" t="s">
        <v>376</v>
      </c>
      <c r="B41" s="126" t="s">
        <v>477</v>
      </c>
      <c r="C41" s="147">
        <v>757014</v>
      </c>
      <c r="D41" s="148">
        <v>39.602966391638731</v>
      </c>
      <c r="E41" s="149">
        <v>60.397033608361269</v>
      </c>
      <c r="F41" s="150">
        <v>3.129172383050268</v>
      </c>
      <c r="G41" s="151">
        <v>26.988021390374332</v>
      </c>
      <c r="H41" s="167">
        <v>15573.546338687758</v>
      </c>
      <c r="I41" s="118">
        <v>20581.605935853517</v>
      </c>
      <c r="J41" s="113">
        <v>9083.7993684434659</v>
      </c>
      <c r="K41" s="113">
        <v>58.328393359433605</v>
      </c>
      <c r="L41" s="117">
        <v>700.96532070433591</v>
      </c>
      <c r="M41" s="118">
        <v>4.5009999999999994</v>
      </c>
      <c r="N41" s="117">
        <v>-339.77650464372823</v>
      </c>
      <c r="O41" s="118">
        <v>-2.1817542212569561</v>
      </c>
      <c r="P41" s="143">
        <v>4396.9793802313006</v>
      </c>
      <c r="Q41" s="108">
        <v>20061.443359375</v>
      </c>
      <c r="R41" s="167">
        <v>2.5299999999999998</v>
      </c>
      <c r="S41" s="138">
        <v>0</v>
      </c>
      <c r="T41" s="113">
        <v>0</v>
      </c>
      <c r="U41" s="138">
        <v>0</v>
      </c>
      <c r="V41" s="113">
        <v>19.79</v>
      </c>
      <c r="W41" s="138" t="s">
        <v>992</v>
      </c>
      <c r="X41" s="143">
        <v>22.32</v>
      </c>
      <c r="Y41" s="167">
        <f t="shared" si="1"/>
        <v>1.2611256102954799E-2</v>
      </c>
      <c r="Z41" s="138">
        <f t="shared" si="2"/>
        <v>0</v>
      </c>
      <c r="AA41" s="113">
        <f t="shared" si="3"/>
        <v>0</v>
      </c>
      <c r="AB41" s="138">
        <f t="shared" si="4"/>
        <v>0</v>
      </c>
      <c r="AC41" s="113">
        <f t="shared" si="5"/>
        <v>9.8646940030622715E-2</v>
      </c>
      <c r="AD41" s="138">
        <f t="shared" si="6"/>
        <v>0</v>
      </c>
      <c r="AE41" s="143">
        <f t="shared" si="7"/>
        <v>0.11125819613357751</v>
      </c>
      <c r="AF41" s="175">
        <v>2.7851782028443482E-2</v>
      </c>
      <c r="AG41" s="118">
        <v>0</v>
      </c>
      <c r="AH41" s="118">
        <v>0</v>
      </c>
      <c r="AI41" s="118">
        <v>0</v>
      </c>
      <c r="AJ41" s="118">
        <v>0.21786038195371402</v>
      </c>
      <c r="AK41" s="118" t="s">
        <v>1026</v>
      </c>
      <c r="AL41" s="143">
        <v>0.24571216398215756</v>
      </c>
      <c r="AM41" s="175">
        <v>0.36093083712869484</v>
      </c>
      <c r="AN41" s="118">
        <v>0</v>
      </c>
      <c r="AO41" s="118">
        <v>0</v>
      </c>
      <c r="AP41" s="118">
        <v>0</v>
      </c>
      <c r="AQ41" s="118">
        <v>2.8232495125600279</v>
      </c>
      <c r="AR41" s="118" t="s">
        <v>1026</v>
      </c>
      <c r="AS41" s="143">
        <v>3.1841803496887229</v>
      </c>
      <c r="AT41" s="175">
        <v>-0.74460710656048001</v>
      </c>
      <c r="AU41" s="118">
        <v>0</v>
      </c>
      <c r="AV41" s="118">
        <v>0</v>
      </c>
      <c r="AW41" s="118">
        <v>0</v>
      </c>
      <c r="AX41" s="118">
        <v>-5.8244168532932417</v>
      </c>
      <c r="AY41" s="118" t="s">
        <v>1026</v>
      </c>
      <c r="AZ41" s="143">
        <v>-6.5690239598537215</v>
      </c>
      <c r="BA41" s="175">
        <v>5.7539501126041448E-2</v>
      </c>
      <c r="BB41" s="118">
        <v>0</v>
      </c>
      <c r="BC41" s="118">
        <v>0</v>
      </c>
      <c r="BD41" s="118">
        <v>0</v>
      </c>
      <c r="BE41" s="118">
        <v>0.45008171038907524</v>
      </c>
      <c r="BF41" s="118" t="s">
        <v>1026</v>
      </c>
      <c r="BG41" s="143">
        <v>0.50762121151511674</v>
      </c>
      <c r="BH41" s="107">
        <v>4.51</v>
      </c>
      <c r="BI41" s="108">
        <v>0.02</v>
      </c>
      <c r="BJ41" s="133">
        <v>13.02</v>
      </c>
      <c r="BK41" s="124">
        <v>0.06</v>
      </c>
      <c r="BL41" s="108">
        <v>29.92</v>
      </c>
      <c r="BM41" s="108">
        <v>0.15</v>
      </c>
      <c r="BN41" s="133">
        <v>105.44</v>
      </c>
      <c r="BO41" s="124">
        <v>0.53</v>
      </c>
      <c r="BP41" s="108">
        <v>247.41</v>
      </c>
      <c r="BQ41" s="108">
        <v>1.23</v>
      </c>
      <c r="BR41" s="133">
        <v>484.51</v>
      </c>
      <c r="BS41" s="124">
        <v>2.42</v>
      </c>
      <c r="BT41" s="108">
        <v>662.59</v>
      </c>
      <c r="BU41" s="109">
        <v>3.3</v>
      </c>
      <c r="BV41" s="107">
        <v>0</v>
      </c>
      <c r="BW41" s="108">
        <v>0</v>
      </c>
      <c r="BX41" s="133">
        <v>0</v>
      </c>
      <c r="BY41" s="124">
        <v>0</v>
      </c>
      <c r="BZ41" s="108">
        <v>0</v>
      </c>
      <c r="CA41" s="108">
        <v>0</v>
      </c>
      <c r="CB41" s="133">
        <v>0</v>
      </c>
      <c r="CC41" s="124">
        <v>0</v>
      </c>
      <c r="CD41" s="108">
        <v>0</v>
      </c>
      <c r="CE41" s="108">
        <v>0</v>
      </c>
      <c r="CF41" s="133">
        <v>0</v>
      </c>
      <c r="CG41" s="124">
        <v>0</v>
      </c>
      <c r="CH41" s="108">
        <v>0</v>
      </c>
      <c r="CI41" s="109">
        <v>0</v>
      </c>
      <c r="CJ41" s="107">
        <v>0</v>
      </c>
      <c r="CK41" s="108">
        <v>0</v>
      </c>
      <c r="CL41" s="133">
        <v>0</v>
      </c>
      <c r="CM41" s="124">
        <v>0</v>
      </c>
      <c r="CN41" s="108">
        <v>0</v>
      </c>
      <c r="CO41" s="108">
        <v>0</v>
      </c>
      <c r="CP41" s="133">
        <v>0</v>
      </c>
      <c r="CQ41" s="124">
        <v>0</v>
      </c>
      <c r="CR41" s="108">
        <v>0</v>
      </c>
      <c r="CS41" s="108">
        <v>0</v>
      </c>
      <c r="CT41" s="133">
        <v>0</v>
      </c>
      <c r="CU41" s="124">
        <v>0</v>
      </c>
      <c r="CV41" s="108">
        <v>0</v>
      </c>
      <c r="CW41" s="109">
        <v>0</v>
      </c>
      <c r="CX41" s="107">
        <v>0</v>
      </c>
      <c r="CY41" s="108">
        <v>0</v>
      </c>
      <c r="CZ41" s="133">
        <v>0</v>
      </c>
      <c r="DA41" s="124">
        <v>0</v>
      </c>
      <c r="DB41" s="108">
        <v>0</v>
      </c>
      <c r="DC41" s="108">
        <v>0</v>
      </c>
      <c r="DD41" s="133">
        <v>0</v>
      </c>
      <c r="DE41" s="124">
        <v>0</v>
      </c>
      <c r="DF41" s="108">
        <v>0</v>
      </c>
      <c r="DG41" s="108">
        <v>0</v>
      </c>
      <c r="DH41" s="133">
        <v>0</v>
      </c>
      <c r="DI41" s="124">
        <v>0</v>
      </c>
      <c r="DJ41" s="108">
        <v>0</v>
      </c>
      <c r="DK41" s="108">
        <v>0</v>
      </c>
      <c r="DL41" s="180">
        <v>54.799605367732198</v>
      </c>
      <c r="DM41" s="181">
        <v>32.97669890281184</v>
      </c>
      <c r="DN41" s="184">
        <v>53.529327873181224</v>
      </c>
      <c r="DO41" s="181">
        <v>47.101877381241756</v>
      </c>
      <c r="DP41" s="193">
        <v>3</v>
      </c>
      <c r="DQ41" s="193">
        <v>154524</v>
      </c>
      <c r="DR41" s="288">
        <v>23.124546372853455</v>
      </c>
      <c r="DS41" s="288"/>
      <c r="DT41" s="298"/>
      <c r="DU41" s="170"/>
      <c r="DV41" s="170"/>
      <c r="DW41" s="170"/>
      <c r="DX41" s="170"/>
      <c r="DY41" s="170"/>
      <c r="DZ41" s="298"/>
      <c r="EA41" s="170"/>
      <c r="EB41" s="170"/>
      <c r="EC41" s="170"/>
      <c r="ED41" s="170"/>
      <c r="EE41" s="292"/>
    </row>
    <row r="42" spans="1:135" x14ac:dyDescent="0.2">
      <c r="A42" s="125" t="s">
        <v>336</v>
      </c>
      <c r="B42" s="126" t="s">
        <v>450</v>
      </c>
      <c r="C42" s="147">
        <v>39208194</v>
      </c>
      <c r="D42" s="148">
        <v>69.510000894200843</v>
      </c>
      <c r="E42" s="149">
        <v>30.489999105799161</v>
      </c>
      <c r="F42" s="150">
        <v>2.7952801247770744</v>
      </c>
      <c r="G42" s="151">
        <v>16.461995851772233</v>
      </c>
      <c r="H42" s="167">
        <v>210183.4105261036</v>
      </c>
      <c r="I42" s="118">
        <v>5360.7011464517755</v>
      </c>
      <c r="J42" s="113">
        <v>66042.690289219885</v>
      </c>
      <c r="K42" s="113">
        <v>31.421457156828158</v>
      </c>
      <c r="L42" s="117">
        <v>29558.135058968051</v>
      </c>
      <c r="M42" s="118">
        <v>14.06302</v>
      </c>
      <c r="N42" s="117">
        <v>99011.026695567911</v>
      </c>
      <c r="O42" s="118">
        <v>47.106965505858177</v>
      </c>
      <c r="P42" s="143">
        <v>194712.10836022001</v>
      </c>
      <c r="Q42" s="108">
        <v>899206.1875</v>
      </c>
      <c r="R42" s="167">
        <v>991.52</v>
      </c>
      <c r="S42" s="138">
        <v>0</v>
      </c>
      <c r="T42" s="113">
        <v>0</v>
      </c>
      <c r="U42" s="138">
        <v>0.17</v>
      </c>
      <c r="V42" s="113">
        <v>178.37</v>
      </c>
      <c r="W42" s="138" t="s">
        <v>992</v>
      </c>
      <c r="X42" s="143">
        <v>1170.06</v>
      </c>
      <c r="Y42" s="167">
        <f t="shared" si="1"/>
        <v>0.11026614516039458</v>
      </c>
      <c r="Z42" s="138">
        <f t="shared" si="2"/>
        <v>0</v>
      </c>
      <c r="AA42" s="113">
        <f t="shared" si="3"/>
        <v>0</v>
      </c>
      <c r="AB42" s="138">
        <f t="shared" si="4"/>
        <v>1.8905563858789618E-5</v>
      </c>
      <c r="AC42" s="113">
        <f t="shared" si="5"/>
        <v>1.9836384855837084E-2</v>
      </c>
      <c r="AD42" s="138">
        <f t="shared" si="6"/>
        <v>0</v>
      </c>
      <c r="AE42" s="143">
        <f t="shared" si="7"/>
        <v>0.13012143558009046</v>
      </c>
      <c r="AF42" s="175">
        <v>1.5013319349315564</v>
      </c>
      <c r="AG42" s="118">
        <v>0</v>
      </c>
      <c r="AH42" s="118">
        <v>0</v>
      </c>
      <c r="AI42" s="118">
        <v>2.5740925945857333E-4</v>
      </c>
      <c r="AJ42" s="118">
        <v>0.2700828800566219</v>
      </c>
      <c r="AK42" s="118" t="s">
        <v>1026</v>
      </c>
      <c r="AL42" s="143">
        <v>1.7716722242476366</v>
      </c>
      <c r="AM42" s="175">
        <v>3.3544741507606348</v>
      </c>
      <c r="AN42" s="118">
        <v>0</v>
      </c>
      <c r="AO42" s="118">
        <v>0</v>
      </c>
      <c r="AP42" s="118">
        <v>5.7513777395242448E-4</v>
      </c>
      <c r="AQ42" s="118">
        <v>0.60345485141114097</v>
      </c>
      <c r="AR42" s="118" t="s">
        <v>1026</v>
      </c>
      <c r="AS42" s="143">
        <v>3.9585041399457279</v>
      </c>
      <c r="AT42" s="175">
        <v>1.0014238141865304</v>
      </c>
      <c r="AU42" s="118">
        <v>0</v>
      </c>
      <c r="AV42" s="118">
        <v>0</v>
      </c>
      <c r="AW42" s="118">
        <v>1.7169804785754214E-4</v>
      </c>
      <c r="AX42" s="118">
        <v>0.18015165174323405</v>
      </c>
      <c r="AY42" s="118" t="s">
        <v>1026</v>
      </c>
      <c r="AZ42" s="143">
        <v>1.181747163977622</v>
      </c>
      <c r="BA42" s="175">
        <v>0.50922359597980149</v>
      </c>
      <c r="BB42" s="118">
        <v>0</v>
      </c>
      <c r="BC42" s="118">
        <v>0</v>
      </c>
      <c r="BD42" s="118">
        <v>8.7308386433522536E-5</v>
      </c>
      <c r="BE42" s="118">
        <v>9.1607040518514191E-2</v>
      </c>
      <c r="BF42" s="118" t="s">
        <v>1026</v>
      </c>
      <c r="BG42" s="143">
        <v>0.60091794488474926</v>
      </c>
      <c r="BH42" s="107">
        <v>2965.76</v>
      </c>
      <c r="BI42" s="108">
        <v>0.33</v>
      </c>
      <c r="BJ42" s="133">
        <v>5719.85</v>
      </c>
      <c r="BK42" s="124">
        <v>0.64</v>
      </c>
      <c r="BL42" s="108">
        <v>8834.51</v>
      </c>
      <c r="BM42" s="108">
        <v>0.98</v>
      </c>
      <c r="BN42" s="133">
        <v>14487.39</v>
      </c>
      <c r="BO42" s="124">
        <v>1.61</v>
      </c>
      <c r="BP42" s="108">
        <v>19624.900000000001</v>
      </c>
      <c r="BQ42" s="108">
        <v>2.1800000000000002</v>
      </c>
      <c r="BR42" s="133">
        <v>25377.200000000001</v>
      </c>
      <c r="BS42" s="124">
        <v>2.82</v>
      </c>
      <c r="BT42" s="108">
        <v>28956.58</v>
      </c>
      <c r="BU42" s="109">
        <v>3.22</v>
      </c>
      <c r="BV42" s="107">
        <v>0</v>
      </c>
      <c r="BW42" s="108">
        <v>0</v>
      </c>
      <c r="BX42" s="133">
        <v>0</v>
      </c>
      <c r="BY42" s="124">
        <v>0</v>
      </c>
      <c r="BZ42" s="108">
        <v>0</v>
      </c>
      <c r="CA42" s="108">
        <v>0</v>
      </c>
      <c r="CB42" s="133">
        <v>0</v>
      </c>
      <c r="CC42" s="124">
        <v>0</v>
      </c>
      <c r="CD42" s="108">
        <v>0</v>
      </c>
      <c r="CE42" s="108">
        <v>0</v>
      </c>
      <c r="CF42" s="133">
        <v>0</v>
      </c>
      <c r="CG42" s="124">
        <v>0</v>
      </c>
      <c r="CH42" s="108">
        <v>0</v>
      </c>
      <c r="CI42" s="109">
        <v>0</v>
      </c>
      <c r="CJ42" s="107">
        <v>0</v>
      </c>
      <c r="CK42" s="108">
        <v>0</v>
      </c>
      <c r="CL42" s="133">
        <v>0</v>
      </c>
      <c r="CM42" s="124">
        <v>0</v>
      </c>
      <c r="CN42" s="108">
        <v>0</v>
      </c>
      <c r="CO42" s="108">
        <v>0</v>
      </c>
      <c r="CP42" s="133">
        <v>0</v>
      </c>
      <c r="CQ42" s="124">
        <v>0</v>
      </c>
      <c r="CR42" s="108">
        <v>0</v>
      </c>
      <c r="CS42" s="108">
        <v>0</v>
      </c>
      <c r="CT42" s="133">
        <v>0</v>
      </c>
      <c r="CU42" s="124">
        <v>0</v>
      </c>
      <c r="CV42" s="108">
        <v>0</v>
      </c>
      <c r="CW42" s="109">
        <v>0</v>
      </c>
      <c r="CX42" s="107">
        <v>0</v>
      </c>
      <c r="CY42" s="108">
        <v>0</v>
      </c>
      <c r="CZ42" s="133">
        <v>0</v>
      </c>
      <c r="DA42" s="124">
        <v>0</v>
      </c>
      <c r="DB42" s="108">
        <v>0</v>
      </c>
      <c r="DC42" s="108">
        <v>0</v>
      </c>
      <c r="DD42" s="133">
        <v>6.46</v>
      </c>
      <c r="DE42" s="124">
        <v>0</v>
      </c>
      <c r="DF42" s="108">
        <v>19.84</v>
      </c>
      <c r="DG42" s="108">
        <v>0</v>
      </c>
      <c r="DH42" s="133">
        <v>44.65</v>
      </c>
      <c r="DI42" s="124">
        <v>0</v>
      </c>
      <c r="DJ42" s="108">
        <v>67.47</v>
      </c>
      <c r="DK42" s="108">
        <v>0.01</v>
      </c>
      <c r="DL42" s="180">
        <v>46.383314435952066</v>
      </c>
      <c r="DM42" s="181">
        <v>41.988485156359289</v>
      </c>
      <c r="DN42" s="184">
        <v>54.973895803750374</v>
      </c>
      <c r="DO42" s="181">
        <v>47.781898465353912</v>
      </c>
      <c r="DP42" s="193">
        <v>4</v>
      </c>
      <c r="DQ42" s="193">
        <v>10320</v>
      </c>
      <c r="DR42" s="288">
        <v>2.9489980221996115E-2</v>
      </c>
      <c r="DS42" s="288"/>
      <c r="DT42" s="298"/>
      <c r="DU42" s="170"/>
      <c r="DV42" s="170"/>
      <c r="DW42" s="170"/>
      <c r="DX42" s="170"/>
      <c r="DY42" s="170"/>
      <c r="DZ42" s="298"/>
      <c r="EA42" s="170"/>
      <c r="EB42" s="170"/>
      <c r="EC42" s="170"/>
      <c r="ED42" s="170"/>
      <c r="EE42" s="292"/>
    </row>
    <row r="43" spans="1:135" x14ac:dyDescent="0.2">
      <c r="A43" s="125" t="s">
        <v>388</v>
      </c>
      <c r="B43" s="126" t="s">
        <v>501</v>
      </c>
      <c r="C43" s="147">
        <v>14133280</v>
      </c>
      <c r="D43" s="148">
        <v>43.079002184913904</v>
      </c>
      <c r="E43" s="149">
        <v>56.920997815086096</v>
      </c>
      <c r="F43" s="150">
        <v>3.618054436379845</v>
      </c>
      <c r="G43" s="151">
        <v>73.408196125279176</v>
      </c>
      <c r="H43" s="167">
        <v>15149.708525625454</v>
      </c>
      <c r="I43" s="118">
        <v>1046.5864264050738</v>
      </c>
      <c r="J43" s="113">
        <v>3489.2547272867773</v>
      </c>
      <c r="K43" s="113">
        <v>23.031827453213154</v>
      </c>
      <c r="L43" s="117">
        <v>1656.9205915059508</v>
      </c>
      <c r="M43" s="118">
        <v>10.93698</v>
      </c>
      <c r="N43" s="117">
        <v>3153.3422980884743</v>
      </c>
      <c r="O43" s="118">
        <v>20.814541037239454</v>
      </c>
      <c r="P43" s="143">
        <v>2253.0990554437699</v>
      </c>
      <c r="Q43" s="108">
        <v>35335.23828125</v>
      </c>
      <c r="R43" s="167">
        <v>0.79</v>
      </c>
      <c r="S43" s="138">
        <v>0</v>
      </c>
      <c r="T43" s="113">
        <v>0</v>
      </c>
      <c r="U43" s="138">
        <v>0.01</v>
      </c>
      <c r="V43" s="113">
        <v>11.38</v>
      </c>
      <c r="W43" s="138" t="s">
        <v>992</v>
      </c>
      <c r="X43" s="143">
        <v>12.180000000000001</v>
      </c>
      <c r="Y43" s="167">
        <f t="shared" si="1"/>
        <v>2.2357285203852698E-3</v>
      </c>
      <c r="Z43" s="138">
        <f t="shared" si="2"/>
        <v>0</v>
      </c>
      <c r="AA43" s="113">
        <f t="shared" si="3"/>
        <v>0</v>
      </c>
      <c r="AB43" s="138">
        <f t="shared" si="4"/>
        <v>2.830036101753506E-5</v>
      </c>
      <c r="AC43" s="113">
        <f t="shared" si="5"/>
        <v>3.2205810837954901E-2</v>
      </c>
      <c r="AD43" s="138">
        <f t="shared" si="6"/>
        <v>0</v>
      </c>
      <c r="AE43" s="143">
        <f t="shared" si="7"/>
        <v>3.4469839719357707E-2</v>
      </c>
      <c r="AF43" s="175">
        <v>2.2640938015273511E-2</v>
      </c>
      <c r="AG43" s="118">
        <v>0</v>
      </c>
      <c r="AH43" s="118">
        <v>0</v>
      </c>
      <c r="AI43" s="118">
        <v>2.8659415209206977E-4</v>
      </c>
      <c r="AJ43" s="118">
        <v>0.32614414508077538</v>
      </c>
      <c r="AK43" s="118" t="s">
        <v>1026</v>
      </c>
      <c r="AL43" s="143">
        <v>0.34907167724814103</v>
      </c>
      <c r="AM43" s="175">
        <v>4.7678808752203421E-2</v>
      </c>
      <c r="AN43" s="118">
        <v>0</v>
      </c>
      <c r="AO43" s="118">
        <v>0</v>
      </c>
      <c r="AP43" s="118">
        <v>6.0352922471143566E-4</v>
      </c>
      <c r="AQ43" s="118">
        <v>0.68681625772161392</v>
      </c>
      <c r="AR43" s="118" t="s">
        <v>1026</v>
      </c>
      <c r="AS43" s="143">
        <v>0.73509859569852876</v>
      </c>
      <c r="AT43" s="175">
        <v>2.5052782898922529E-2</v>
      </c>
      <c r="AU43" s="118">
        <v>0</v>
      </c>
      <c r="AV43" s="118">
        <v>0</v>
      </c>
      <c r="AW43" s="118">
        <v>3.1712383416357631E-4</v>
      </c>
      <c r="AX43" s="118">
        <v>0.36088692327814986</v>
      </c>
      <c r="AY43" s="118" t="s">
        <v>1026</v>
      </c>
      <c r="AZ43" s="143">
        <v>0.38625683001123601</v>
      </c>
      <c r="BA43" s="175">
        <v>3.506281706040669E-2</v>
      </c>
      <c r="BB43" s="118">
        <v>0</v>
      </c>
      <c r="BC43" s="118">
        <v>0</v>
      </c>
      <c r="BD43" s="118">
        <v>4.438331273469201E-4</v>
      </c>
      <c r="BE43" s="118">
        <v>0.50508209892079514</v>
      </c>
      <c r="BF43" s="118" t="s">
        <v>1026</v>
      </c>
      <c r="BG43" s="143">
        <v>0.54058874910854871</v>
      </c>
      <c r="BH43" s="107">
        <v>0.05</v>
      </c>
      <c r="BI43" s="108">
        <v>0</v>
      </c>
      <c r="BJ43" s="133">
        <v>5.32</v>
      </c>
      <c r="BK43" s="124">
        <v>0.02</v>
      </c>
      <c r="BL43" s="108">
        <v>13.78</v>
      </c>
      <c r="BM43" s="108">
        <v>0.04</v>
      </c>
      <c r="BN43" s="133">
        <v>30.75</v>
      </c>
      <c r="BO43" s="124">
        <v>0.09</v>
      </c>
      <c r="BP43" s="108">
        <v>56.29</v>
      </c>
      <c r="BQ43" s="108">
        <v>0.16</v>
      </c>
      <c r="BR43" s="133">
        <v>110</v>
      </c>
      <c r="BS43" s="124">
        <v>0.31</v>
      </c>
      <c r="BT43" s="108">
        <v>164.03</v>
      </c>
      <c r="BU43" s="109">
        <v>0.46</v>
      </c>
      <c r="BV43" s="107">
        <v>0</v>
      </c>
      <c r="BW43" s="108">
        <v>0</v>
      </c>
      <c r="BX43" s="133">
        <v>0</v>
      </c>
      <c r="BY43" s="124">
        <v>0</v>
      </c>
      <c r="BZ43" s="108">
        <v>0</v>
      </c>
      <c r="CA43" s="108">
        <v>0</v>
      </c>
      <c r="CB43" s="133">
        <v>0</v>
      </c>
      <c r="CC43" s="124">
        <v>0</v>
      </c>
      <c r="CD43" s="108">
        <v>0</v>
      </c>
      <c r="CE43" s="108">
        <v>0</v>
      </c>
      <c r="CF43" s="133">
        <v>0</v>
      </c>
      <c r="CG43" s="124">
        <v>0</v>
      </c>
      <c r="CH43" s="108">
        <v>0</v>
      </c>
      <c r="CI43" s="109">
        <v>0</v>
      </c>
      <c r="CJ43" s="107">
        <v>0</v>
      </c>
      <c r="CK43" s="108">
        <v>0</v>
      </c>
      <c r="CL43" s="133">
        <v>0</v>
      </c>
      <c r="CM43" s="124">
        <v>0</v>
      </c>
      <c r="CN43" s="108">
        <v>0</v>
      </c>
      <c r="CO43" s="108">
        <v>0</v>
      </c>
      <c r="CP43" s="133">
        <v>0</v>
      </c>
      <c r="CQ43" s="124">
        <v>0</v>
      </c>
      <c r="CR43" s="108">
        <v>0</v>
      </c>
      <c r="CS43" s="108">
        <v>0</v>
      </c>
      <c r="CT43" s="133">
        <v>0</v>
      </c>
      <c r="CU43" s="124">
        <v>0</v>
      </c>
      <c r="CV43" s="108">
        <v>0</v>
      </c>
      <c r="CW43" s="109">
        <v>0</v>
      </c>
      <c r="CX43" s="107">
        <v>0</v>
      </c>
      <c r="CY43" s="108">
        <v>0</v>
      </c>
      <c r="CZ43" s="133">
        <v>0</v>
      </c>
      <c r="DA43" s="124">
        <v>0</v>
      </c>
      <c r="DB43" s="108">
        <v>0</v>
      </c>
      <c r="DC43" s="108">
        <v>0</v>
      </c>
      <c r="DD43" s="133">
        <v>0</v>
      </c>
      <c r="DE43" s="124">
        <v>0</v>
      </c>
      <c r="DF43" s="108">
        <v>0</v>
      </c>
      <c r="DG43" s="108">
        <v>0</v>
      </c>
      <c r="DH43" s="133">
        <v>0.02</v>
      </c>
      <c r="DI43" s="124">
        <v>0</v>
      </c>
      <c r="DJ43" s="108">
        <v>0.09</v>
      </c>
      <c r="DK43" s="108">
        <v>0</v>
      </c>
      <c r="DL43" s="180">
        <v>33.803879384495538</v>
      </c>
      <c r="DM43" s="181">
        <v>34.823883314848679</v>
      </c>
      <c r="DN43" s="184">
        <v>43.800631854244465</v>
      </c>
      <c r="DO43" s="181">
        <v>37.476131517862889</v>
      </c>
      <c r="DP43" s="193" t="s">
        <v>1026</v>
      </c>
      <c r="DQ43" s="193" t="s">
        <v>1026</v>
      </c>
      <c r="DR43" s="288" t="s">
        <v>1026</v>
      </c>
      <c r="DS43" s="288" t="s">
        <v>1067</v>
      </c>
      <c r="DT43" s="298"/>
      <c r="DU43" s="170"/>
      <c r="DV43" s="170"/>
      <c r="DW43" s="170"/>
      <c r="DX43" s="170"/>
      <c r="DY43" s="293">
        <v>9000000</v>
      </c>
      <c r="DZ43" s="298"/>
      <c r="EA43" s="170"/>
      <c r="EB43" s="170"/>
      <c r="EC43" s="170"/>
      <c r="ED43" s="170"/>
      <c r="EE43" s="292"/>
    </row>
    <row r="44" spans="1:135" x14ac:dyDescent="0.2">
      <c r="A44" s="125" t="s">
        <v>420</v>
      </c>
      <c r="B44" s="126" t="s">
        <v>481</v>
      </c>
      <c r="C44" s="147">
        <v>1849285</v>
      </c>
      <c r="D44" s="148">
        <v>58.372992805327463</v>
      </c>
      <c r="E44" s="149">
        <v>41.62700719467253</v>
      </c>
      <c r="F44" s="150">
        <v>4.3391800017646638</v>
      </c>
      <c r="G44" s="151">
        <v>182.73567193675891</v>
      </c>
      <c r="H44" s="167">
        <v>914.29376938257678</v>
      </c>
      <c r="I44" s="118">
        <v>488.56559462467033</v>
      </c>
      <c r="J44" s="113">
        <v>209.34070839648106</v>
      </c>
      <c r="K44" s="113">
        <v>22.896438257240774</v>
      </c>
      <c r="L44" s="117">
        <v>64.658032506343403</v>
      </c>
      <c r="M44" s="118">
        <v>7.0719100000000008</v>
      </c>
      <c r="N44" s="117">
        <v>235.06884164049194</v>
      </c>
      <c r="O44" s="118">
        <v>25.710428038816683</v>
      </c>
      <c r="P44" s="143">
        <v>210.553619388351</v>
      </c>
      <c r="Q44" s="108">
        <v>2097.608154296875</v>
      </c>
      <c r="R44" s="167">
        <v>0.05</v>
      </c>
      <c r="S44" s="138">
        <v>0</v>
      </c>
      <c r="T44" s="113">
        <v>0</v>
      </c>
      <c r="U44" s="138">
        <v>0</v>
      </c>
      <c r="V44" s="113">
        <v>1.24</v>
      </c>
      <c r="W44" s="138" t="s">
        <v>992</v>
      </c>
      <c r="X44" s="143">
        <v>1.29</v>
      </c>
      <c r="Y44" s="167">
        <f t="shared" si="1"/>
        <v>2.3836673163944752E-3</v>
      </c>
      <c r="Z44" s="138">
        <f t="shared" si="2"/>
        <v>0</v>
      </c>
      <c r="AA44" s="113">
        <f t="shared" si="3"/>
        <v>0</v>
      </c>
      <c r="AB44" s="138">
        <f t="shared" si="4"/>
        <v>0</v>
      </c>
      <c r="AC44" s="113">
        <f t="shared" si="5"/>
        <v>5.9114949446582986E-2</v>
      </c>
      <c r="AD44" s="138">
        <f t="shared" si="6"/>
        <v>0</v>
      </c>
      <c r="AE44" s="143">
        <f t="shared" si="7"/>
        <v>6.1498616762977465E-2</v>
      </c>
      <c r="AF44" s="175">
        <v>2.3884508838721633E-2</v>
      </c>
      <c r="AG44" s="118">
        <v>0</v>
      </c>
      <c r="AH44" s="118">
        <v>0</v>
      </c>
      <c r="AI44" s="118">
        <v>0</v>
      </c>
      <c r="AJ44" s="118">
        <v>0.59233581920029643</v>
      </c>
      <c r="AK44" s="118" t="s">
        <v>1026</v>
      </c>
      <c r="AL44" s="143">
        <v>0.61622032803901816</v>
      </c>
      <c r="AM44" s="175">
        <v>7.7329912559734398E-2</v>
      </c>
      <c r="AN44" s="118">
        <v>0</v>
      </c>
      <c r="AO44" s="118">
        <v>0</v>
      </c>
      <c r="AP44" s="118">
        <v>0</v>
      </c>
      <c r="AQ44" s="118">
        <v>1.9177818314814132</v>
      </c>
      <c r="AR44" s="118" t="s">
        <v>1026</v>
      </c>
      <c r="AS44" s="143">
        <v>1.9951117440411474</v>
      </c>
      <c r="AT44" s="175">
        <v>2.1270364737011244E-2</v>
      </c>
      <c r="AU44" s="118">
        <v>0</v>
      </c>
      <c r="AV44" s="118">
        <v>0</v>
      </c>
      <c r="AW44" s="118">
        <v>0</v>
      </c>
      <c r="AX44" s="118">
        <v>0.5275050454778788</v>
      </c>
      <c r="AY44" s="118" t="s">
        <v>1026</v>
      </c>
      <c r="AZ44" s="143">
        <v>0.54877541021489018</v>
      </c>
      <c r="BA44" s="175">
        <v>2.3746920212175789E-2</v>
      </c>
      <c r="BB44" s="118">
        <v>0</v>
      </c>
      <c r="BC44" s="118">
        <v>0</v>
      </c>
      <c r="BD44" s="118">
        <v>0</v>
      </c>
      <c r="BE44" s="118">
        <v>0.58892362126195952</v>
      </c>
      <c r="BF44" s="118" t="s">
        <v>1026</v>
      </c>
      <c r="BG44" s="143">
        <v>0.61267054147413524</v>
      </c>
      <c r="BH44" s="107">
        <v>0</v>
      </c>
      <c r="BI44" s="108">
        <v>0</v>
      </c>
      <c r="BJ44" s="133">
        <v>0.32</v>
      </c>
      <c r="BK44" s="124">
        <v>0.02</v>
      </c>
      <c r="BL44" s="108">
        <v>0.89</v>
      </c>
      <c r="BM44" s="108">
        <v>0.04</v>
      </c>
      <c r="BN44" s="133">
        <v>1.94</v>
      </c>
      <c r="BO44" s="124">
        <v>0.09</v>
      </c>
      <c r="BP44" s="108">
        <v>3.39</v>
      </c>
      <c r="BQ44" s="108">
        <v>0.16</v>
      </c>
      <c r="BR44" s="133">
        <v>6.35</v>
      </c>
      <c r="BS44" s="124">
        <v>0.3</v>
      </c>
      <c r="BT44" s="108">
        <v>9.4</v>
      </c>
      <c r="BU44" s="109">
        <v>0.45</v>
      </c>
      <c r="BV44" s="107">
        <v>0</v>
      </c>
      <c r="BW44" s="108">
        <v>0</v>
      </c>
      <c r="BX44" s="133">
        <v>0</v>
      </c>
      <c r="BY44" s="124">
        <v>0</v>
      </c>
      <c r="BZ44" s="108">
        <v>0</v>
      </c>
      <c r="CA44" s="108">
        <v>0</v>
      </c>
      <c r="CB44" s="133">
        <v>0</v>
      </c>
      <c r="CC44" s="124">
        <v>0</v>
      </c>
      <c r="CD44" s="108">
        <v>0</v>
      </c>
      <c r="CE44" s="108">
        <v>0</v>
      </c>
      <c r="CF44" s="133">
        <v>0</v>
      </c>
      <c r="CG44" s="124">
        <v>0</v>
      </c>
      <c r="CH44" s="108">
        <v>0</v>
      </c>
      <c r="CI44" s="109">
        <v>0</v>
      </c>
      <c r="CJ44" s="107">
        <v>0</v>
      </c>
      <c r="CK44" s="108">
        <v>0</v>
      </c>
      <c r="CL44" s="133">
        <v>0</v>
      </c>
      <c r="CM44" s="124">
        <v>0</v>
      </c>
      <c r="CN44" s="108">
        <v>0</v>
      </c>
      <c r="CO44" s="108">
        <v>0</v>
      </c>
      <c r="CP44" s="133">
        <v>0</v>
      </c>
      <c r="CQ44" s="124">
        <v>0</v>
      </c>
      <c r="CR44" s="108">
        <v>0</v>
      </c>
      <c r="CS44" s="108">
        <v>0</v>
      </c>
      <c r="CT44" s="133">
        <v>0</v>
      </c>
      <c r="CU44" s="124">
        <v>0</v>
      </c>
      <c r="CV44" s="108">
        <v>0</v>
      </c>
      <c r="CW44" s="109">
        <v>0</v>
      </c>
      <c r="CX44" s="107">
        <v>0</v>
      </c>
      <c r="CY44" s="108">
        <v>0</v>
      </c>
      <c r="CZ44" s="133">
        <v>0</v>
      </c>
      <c r="DA44" s="124">
        <v>0</v>
      </c>
      <c r="DB44" s="108">
        <v>0</v>
      </c>
      <c r="DC44" s="108">
        <v>0</v>
      </c>
      <c r="DD44" s="133">
        <v>0</v>
      </c>
      <c r="DE44" s="124">
        <v>0</v>
      </c>
      <c r="DF44" s="108">
        <v>0</v>
      </c>
      <c r="DG44" s="108">
        <v>0</v>
      </c>
      <c r="DH44" s="133">
        <v>0</v>
      </c>
      <c r="DI44" s="124">
        <v>0</v>
      </c>
      <c r="DJ44" s="108">
        <v>0</v>
      </c>
      <c r="DK44" s="108">
        <v>0</v>
      </c>
      <c r="DL44" s="180">
        <v>40.718089275408005</v>
      </c>
      <c r="DM44" s="181">
        <v>37.960683483845287</v>
      </c>
      <c r="DN44" s="184">
        <v>50.426814785181321</v>
      </c>
      <c r="DO44" s="181">
        <v>43.035195848144873</v>
      </c>
      <c r="DP44" s="193" t="s">
        <v>1026</v>
      </c>
      <c r="DQ44" s="193" t="s">
        <v>1026</v>
      </c>
      <c r="DR44" s="288" t="s">
        <v>1026</v>
      </c>
      <c r="DS44" s="288"/>
      <c r="DT44" s="298"/>
      <c r="DU44" s="170"/>
      <c r="DV44" s="170"/>
      <c r="DW44" s="170"/>
      <c r="DX44" s="170"/>
      <c r="DY44" s="170"/>
      <c r="DZ44" s="298"/>
      <c r="EA44" s="170"/>
      <c r="EB44" s="170"/>
      <c r="EC44" s="170"/>
      <c r="ED44" s="170"/>
      <c r="EE44" s="292"/>
    </row>
    <row r="45" spans="1:135" x14ac:dyDescent="0.2">
      <c r="A45" s="125" t="s">
        <v>418</v>
      </c>
      <c r="B45" s="126" t="s">
        <v>967</v>
      </c>
      <c r="C45" s="147">
        <v>20316086</v>
      </c>
      <c r="D45" s="148">
        <v>52.766000301436009</v>
      </c>
      <c r="E45" s="149">
        <v>47.233999698563984</v>
      </c>
      <c r="F45" s="150">
        <v>3.7560694055585291</v>
      </c>
      <c r="G45" s="151">
        <v>63.887062893081762</v>
      </c>
      <c r="H45" s="167">
        <v>30905.260389221567</v>
      </c>
      <c r="I45" s="118">
        <v>1528.9375391082103</v>
      </c>
      <c r="J45" s="113">
        <v>3134.1423785703896</v>
      </c>
      <c r="K45" s="113">
        <v>10.141129177036296</v>
      </c>
      <c r="L45" s="117">
        <v>2024.6659255303616</v>
      </c>
      <c r="M45" s="118">
        <v>6.5512016402116409</v>
      </c>
      <c r="N45" s="117">
        <v>4171.0038934939721</v>
      </c>
      <c r="O45" s="118">
        <v>13.496096913484152</v>
      </c>
      <c r="P45" s="143">
        <v>4242.6802015944604</v>
      </c>
      <c r="Q45" s="108">
        <v>45467.6328125</v>
      </c>
      <c r="R45" s="167">
        <v>0.33</v>
      </c>
      <c r="S45" s="138">
        <v>0</v>
      </c>
      <c r="T45" s="113">
        <v>0</v>
      </c>
      <c r="U45" s="138">
        <v>0</v>
      </c>
      <c r="V45" s="113">
        <v>44.43</v>
      </c>
      <c r="W45" s="138" t="s">
        <v>992</v>
      </c>
      <c r="X45" s="143">
        <v>44.76</v>
      </c>
      <c r="Y45" s="167">
        <f t="shared" si="1"/>
        <v>7.2579102888610492E-4</v>
      </c>
      <c r="Z45" s="138">
        <f t="shared" si="2"/>
        <v>0</v>
      </c>
      <c r="AA45" s="113">
        <f t="shared" si="3"/>
        <v>0</v>
      </c>
      <c r="AB45" s="138">
        <f t="shared" si="4"/>
        <v>0</v>
      </c>
      <c r="AC45" s="113">
        <f t="shared" si="5"/>
        <v>9.7717864889120112E-2</v>
      </c>
      <c r="AD45" s="138">
        <f t="shared" si="6"/>
        <v>0</v>
      </c>
      <c r="AE45" s="143">
        <f t="shared" si="7"/>
        <v>9.8443655918006231E-2</v>
      </c>
      <c r="AF45" s="175">
        <v>1.0529196192756453E-2</v>
      </c>
      <c r="AG45" s="118">
        <v>0</v>
      </c>
      <c r="AH45" s="118">
        <v>0</v>
      </c>
      <c r="AI45" s="118">
        <v>0</v>
      </c>
      <c r="AJ45" s="118">
        <v>1.4176126874065733</v>
      </c>
      <c r="AK45" s="118" t="s">
        <v>1026</v>
      </c>
      <c r="AL45" s="143">
        <v>1.4281418835993298</v>
      </c>
      <c r="AM45" s="175">
        <v>1.6298985222145054E-2</v>
      </c>
      <c r="AN45" s="118">
        <v>0</v>
      </c>
      <c r="AO45" s="118">
        <v>0</v>
      </c>
      <c r="AP45" s="118">
        <v>0</v>
      </c>
      <c r="AQ45" s="118">
        <v>2.1944361012724385</v>
      </c>
      <c r="AR45" s="118" t="s">
        <v>1026</v>
      </c>
      <c r="AS45" s="143">
        <v>2.2107350864945836</v>
      </c>
      <c r="AT45" s="175">
        <v>7.9117643719954708E-3</v>
      </c>
      <c r="AU45" s="118">
        <v>0</v>
      </c>
      <c r="AV45" s="118">
        <v>0</v>
      </c>
      <c r="AW45" s="118">
        <v>0</v>
      </c>
      <c r="AX45" s="118">
        <v>1.0652111849932084</v>
      </c>
      <c r="AY45" s="118" t="s">
        <v>1026</v>
      </c>
      <c r="AZ45" s="143">
        <v>1.0731229493652037</v>
      </c>
      <c r="BA45" s="175">
        <v>7.7781021505222399E-3</v>
      </c>
      <c r="BB45" s="118">
        <v>0</v>
      </c>
      <c r="BC45" s="118">
        <v>0</v>
      </c>
      <c r="BD45" s="118">
        <v>0</v>
      </c>
      <c r="BE45" s="118">
        <v>1.0472153895384941</v>
      </c>
      <c r="BF45" s="118" t="s">
        <v>1026</v>
      </c>
      <c r="BG45" s="143">
        <v>1.0549934916890162</v>
      </c>
      <c r="BH45" s="107">
        <v>0</v>
      </c>
      <c r="BI45" s="108">
        <v>0</v>
      </c>
      <c r="BJ45" s="133">
        <v>0.79</v>
      </c>
      <c r="BK45" s="124">
        <v>0</v>
      </c>
      <c r="BL45" s="108">
        <v>6.72</v>
      </c>
      <c r="BM45" s="108">
        <v>0.01</v>
      </c>
      <c r="BN45" s="133">
        <v>16.600000000000001</v>
      </c>
      <c r="BO45" s="124">
        <v>0.04</v>
      </c>
      <c r="BP45" s="108">
        <v>29.18</v>
      </c>
      <c r="BQ45" s="108">
        <v>0.06</v>
      </c>
      <c r="BR45" s="133">
        <v>50.46</v>
      </c>
      <c r="BS45" s="124">
        <v>0.11</v>
      </c>
      <c r="BT45" s="108">
        <v>69.959999999999994</v>
      </c>
      <c r="BU45" s="109">
        <v>0.15</v>
      </c>
      <c r="BV45" s="107">
        <v>0</v>
      </c>
      <c r="BW45" s="108">
        <v>0</v>
      </c>
      <c r="BX45" s="133">
        <v>0</v>
      </c>
      <c r="BY45" s="124">
        <v>0</v>
      </c>
      <c r="BZ45" s="108">
        <v>0</v>
      </c>
      <c r="CA45" s="108">
        <v>0</v>
      </c>
      <c r="CB45" s="133">
        <v>0</v>
      </c>
      <c r="CC45" s="124">
        <v>0</v>
      </c>
      <c r="CD45" s="108">
        <v>0</v>
      </c>
      <c r="CE45" s="108">
        <v>0</v>
      </c>
      <c r="CF45" s="133">
        <v>0</v>
      </c>
      <c r="CG45" s="124">
        <v>0</v>
      </c>
      <c r="CH45" s="108">
        <v>0</v>
      </c>
      <c r="CI45" s="109">
        <v>0</v>
      </c>
      <c r="CJ45" s="107">
        <v>0</v>
      </c>
      <c r="CK45" s="108">
        <v>0</v>
      </c>
      <c r="CL45" s="133">
        <v>0</v>
      </c>
      <c r="CM45" s="124">
        <v>0</v>
      </c>
      <c r="CN45" s="108">
        <v>0</v>
      </c>
      <c r="CO45" s="108">
        <v>0</v>
      </c>
      <c r="CP45" s="133">
        <v>0</v>
      </c>
      <c r="CQ45" s="124">
        <v>0</v>
      </c>
      <c r="CR45" s="108">
        <v>0</v>
      </c>
      <c r="CS45" s="108">
        <v>0</v>
      </c>
      <c r="CT45" s="133">
        <v>0</v>
      </c>
      <c r="CU45" s="124">
        <v>0</v>
      </c>
      <c r="CV45" s="108">
        <v>0</v>
      </c>
      <c r="CW45" s="109">
        <v>0</v>
      </c>
      <c r="CX45" s="107">
        <v>0</v>
      </c>
      <c r="CY45" s="108">
        <v>0</v>
      </c>
      <c r="CZ45" s="133">
        <v>0</v>
      </c>
      <c r="DA45" s="124">
        <v>0</v>
      </c>
      <c r="DB45" s="108">
        <v>0</v>
      </c>
      <c r="DC45" s="108">
        <v>0</v>
      </c>
      <c r="DD45" s="133">
        <v>0</v>
      </c>
      <c r="DE45" s="124">
        <v>0</v>
      </c>
      <c r="DF45" s="108">
        <v>0</v>
      </c>
      <c r="DG45" s="108">
        <v>0</v>
      </c>
      <c r="DH45" s="133">
        <v>0</v>
      </c>
      <c r="DI45" s="124">
        <v>0</v>
      </c>
      <c r="DJ45" s="108">
        <v>0.02</v>
      </c>
      <c r="DK45" s="108">
        <v>0</v>
      </c>
      <c r="DL45" s="180">
        <v>45.066621784298505</v>
      </c>
      <c r="DM45" s="181">
        <v>44.857169852619819</v>
      </c>
      <c r="DN45" s="184">
        <v>51.107882099562509</v>
      </c>
      <c r="DO45" s="181">
        <v>47.010557912160273</v>
      </c>
      <c r="DP45" s="193" t="s">
        <v>1026</v>
      </c>
      <c r="DQ45" s="193" t="s">
        <v>1026</v>
      </c>
      <c r="DR45" s="288" t="s">
        <v>1026</v>
      </c>
      <c r="DS45" s="288"/>
      <c r="DT45" s="298"/>
      <c r="DU45" s="170"/>
      <c r="DV45" s="170"/>
      <c r="DW45" s="170"/>
      <c r="DX45" s="170"/>
      <c r="DY45" s="170"/>
      <c r="DZ45" s="298"/>
      <c r="EA45" s="170"/>
      <c r="EB45" s="170"/>
      <c r="EC45" s="170"/>
      <c r="ED45" s="170"/>
      <c r="EE45" s="292"/>
    </row>
    <row r="46" spans="1:135" x14ac:dyDescent="0.2">
      <c r="A46" s="125" t="s">
        <v>392</v>
      </c>
      <c r="B46" s="126" t="s">
        <v>487</v>
      </c>
      <c r="C46" s="147">
        <v>4294077</v>
      </c>
      <c r="D46" s="148">
        <v>48.920990471293365</v>
      </c>
      <c r="E46" s="149">
        <v>51.079009528706635</v>
      </c>
      <c r="F46" s="150">
        <v>3.2229866078853684</v>
      </c>
      <c r="G46" s="151">
        <v>44.581364202657809</v>
      </c>
      <c r="H46" s="167">
        <v>1950.9601377301019</v>
      </c>
      <c r="I46" s="118">
        <v>454.33748340565432</v>
      </c>
      <c r="J46" s="113">
        <v>495.46529531524061</v>
      </c>
      <c r="K46" s="113">
        <v>25.39597225659891</v>
      </c>
      <c r="L46" s="117">
        <v>278.82517490795919</v>
      </c>
      <c r="M46" s="118">
        <v>14.291689999999999</v>
      </c>
      <c r="N46" s="117">
        <v>483.16823718491344</v>
      </c>
      <c r="O46" s="118">
        <v>24.765664240944911</v>
      </c>
      <c r="P46" s="143">
        <v>493.09966418721098</v>
      </c>
      <c r="Q46" s="108">
        <v>1911.2408447265625</v>
      </c>
      <c r="R46" s="167">
        <v>0.11</v>
      </c>
      <c r="S46" s="138">
        <v>0</v>
      </c>
      <c r="T46" s="113">
        <v>0</v>
      </c>
      <c r="U46" s="138">
        <v>0</v>
      </c>
      <c r="V46" s="113">
        <v>3.06</v>
      </c>
      <c r="W46" s="138" t="s">
        <v>992</v>
      </c>
      <c r="X46" s="143">
        <v>3.17</v>
      </c>
      <c r="Y46" s="167">
        <f t="shared" si="1"/>
        <v>5.7554232530928088E-3</v>
      </c>
      <c r="Z46" s="138">
        <f t="shared" si="2"/>
        <v>0</v>
      </c>
      <c r="AA46" s="113">
        <f t="shared" si="3"/>
        <v>0</v>
      </c>
      <c r="AB46" s="138">
        <f t="shared" si="4"/>
        <v>0</v>
      </c>
      <c r="AC46" s="113">
        <f t="shared" si="5"/>
        <v>0.16010541049512722</v>
      </c>
      <c r="AD46" s="138">
        <f t="shared" si="6"/>
        <v>0</v>
      </c>
      <c r="AE46" s="143">
        <f t="shared" si="7"/>
        <v>0.16586083374822003</v>
      </c>
      <c r="AF46" s="175">
        <v>2.2201353160368642E-2</v>
      </c>
      <c r="AG46" s="118">
        <v>0</v>
      </c>
      <c r="AH46" s="118">
        <v>0</v>
      </c>
      <c r="AI46" s="118">
        <v>0</v>
      </c>
      <c r="AJ46" s="118">
        <v>0.61760127882480043</v>
      </c>
      <c r="AK46" s="118" t="s">
        <v>1026</v>
      </c>
      <c r="AL46" s="143">
        <v>0.63980263198516907</v>
      </c>
      <c r="AM46" s="175">
        <v>3.9451243969025121E-2</v>
      </c>
      <c r="AN46" s="118">
        <v>0</v>
      </c>
      <c r="AO46" s="118">
        <v>0</v>
      </c>
      <c r="AP46" s="118">
        <v>0</v>
      </c>
      <c r="AQ46" s="118">
        <v>1.0974618776837899</v>
      </c>
      <c r="AR46" s="118" t="s">
        <v>1026</v>
      </c>
      <c r="AS46" s="143">
        <v>1.136913121652815</v>
      </c>
      <c r="AT46" s="175">
        <v>2.2766397195497327E-2</v>
      </c>
      <c r="AU46" s="118">
        <v>0</v>
      </c>
      <c r="AV46" s="118">
        <v>0</v>
      </c>
      <c r="AW46" s="118">
        <v>0</v>
      </c>
      <c r="AX46" s="118">
        <v>0.63331977652928928</v>
      </c>
      <c r="AY46" s="118" t="s">
        <v>1026</v>
      </c>
      <c r="AZ46" s="143">
        <v>0.6560861737247865</v>
      </c>
      <c r="BA46" s="175">
        <v>2.2307863498815372E-2</v>
      </c>
      <c r="BB46" s="118">
        <v>0</v>
      </c>
      <c r="BC46" s="118">
        <v>0</v>
      </c>
      <c r="BD46" s="118">
        <v>0</v>
      </c>
      <c r="BE46" s="118">
        <v>0.62056420278522761</v>
      </c>
      <c r="BF46" s="118" t="s">
        <v>1026</v>
      </c>
      <c r="BG46" s="143">
        <v>0.64287206628404292</v>
      </c>
      <c r="BH46" s="107">
        <v>0</v>
      </c>
      <c r="BI46" s="108">
        <v>0</v>
      </c>
      <c r="BJ46" s="133">
        <v>0.2</v>
      </c>
      <c r="BK46" s="124">
        <v>0.01</v>
      </c>
      <c r="BL46" s="108">
        <v>1.01</v>
      </c>
      <c r="BM46" s="108">
        <v>0.05</v>
      </c>
      <c r="BN46" s="133">
        <v>3.13</v>
      </c>
      <c r="BO46" s="124">
        <v>0.16</v>
      </c>
      <c r="BP46" s="108">
        <v>7.51</v>
      </c>
      <c r="BQ46" s="108">
        <v>0.39</v>
      </c>
      <c r="BR46" s="133">
        <v>18.100000000000001</v>
      </c>
      <c r="BS46" s="124">
        <v>0.95</v>
      </c>
      <c r="BT46" s="108">
        <v>29.35</v>
      </c>
      <c r="BU46" s="109">
        <v>1.54</v>
      </c>
      <c r="BV46" s="107">
        <v>0</v>
      </c>
      <c r="BW46" s="108">
        <v>0</v>
      </c>
      <c r="BX46" s="133">
        <v>0</v>
      </c>
      <c r="BY46" s="124">
        <v>0</v>
      </c>
      <c r="BZ46" s="108">
        <v>0</v>
      </c>
      <c r="CA46" s="108">
        <v>0</v>
      </c>
      <c r="CB46" s="133">
        <v>0</v>
      </c>
      <c r="CC46" s="124">
        <v>0</v>
      </c>
      <c r="CD46" s="108">
        <v>0</v>
      </c>
      <c r="CE46" s="108">
        <v>0</v>
      </c>
      <c r="CF46" s="133">
        <v>0</v>
      </c>
      <c r="CG46" s="124">
        <v>0</v>
      </c>
      <c r="CH46" s="108">
        <v>0</v>
      </c>
      <c r="CI46" s="109">
        <v>0</v>
      </c>
      <c r="CJ46" s="107">
        <v>0</v>
      </c>
      <c r="CK46" s="108">
        <v>0</v>
      </c>
      <c r="CL46" s="133">
        <v>0</v>
      </c>
      <c r="CM46" s="124">
        <v>0</v>
      </c>
      <c r="CN46" s="108">
        <v>0</v>
      </c>
      <c r="CO46" s="108">
        <v>0</v>
      </c>
      <c r="CP46" s="133">
        <v>0</v>
      </c>
      <c r="CQ46" s="124">
        <v>0</v>
      </c>
      <c r="CR46" s="108">
        <v>0</v>
      </c>
      <c r="CS46" s="108">
        <v>0</v>
      </c>
      <c r="CT46" s="133">
        <v>0</v>
      </c>
      <c r="CU46" s="124">
        <v>0</v>
      </c>
      <c r="CV46" s="108">
        <v>0</v>
      </c>
      <c r="CW46" s="109">
        <v>0</v>
      </c>
      <c r="CX46" s="107">
        <v>0</v>
      </c>
      <c r="CY46" s="108">
        <v>0</v>
      </c>
      <c r="CZ46" s="133">
        <v>0</v>
      </c>
      <c r="DA46" s="124">
        <v>0</v>
      </c>
      <c r="DB46" s="108">
        <v>0</v>
      </c>
      <c r="DC46" s="108">
        <v>0</v>
      </c>
      <c r="DD46" s="133">
        <v>0</v>
      </c>
      <c r="DE46" s="124">
        <v>0</v>
      </c>
      <c r="DF46" s="108">
        <v>0</v>
      </c>
      <c r="DG46" s="108">
        <v>0</v>
      </c>
      <c r="DH46" s="133">
        <v>0</v>
      </c>
      <c r="DI46" s="124">
        <v>0</v>
      </c>
      <c r="DJ46" s="108">
        <v>0.04</v>
      </c>
      <c r="DK46" s="108">
        <v>0</v>
      </c>
      <c r="DL46" s="180">
        <v>42.833766183841583</v>
      </c>
      <c r="DM46" s="181">
        <v>38.418974327476491</v>
      </c>
      <c r="DN46" s="184">
        <v>46.694578100168812</v>
      </c>
      <c r="DO46" s="181">
        <v>42.649106203828964</v>
      </c>
      <c r="DP46" s="193" t="s">
        <v>1026</v>
      </c>
      <c r="DQ46" s="193" t="s">
        <v>1026</v>
      </c>
      <c r="DR46" s="288" t="s">
        <v>1026</v>
      </c>
      <c r="DS46" s="288"/>
      <c r="DT46" s="298"/>
      <c r="DU46" s="170"/>
      <c r="DV46" s="170"/>
      <c r="DW46" s="170"/>
      <c r="DX46" s="170"/>
      <c r="DY46" s="170"/>
      <c r="DZ46" s="298"/>
      <c r="EA46" s="170"/>
      <c r="EB46" s="170"/>
      <c r="EC46" s="170"/>
      <c r="ED46" s="170"/>
      <c r="EE46" s="292"/>
    </row>
    <row r="47" spans="1:135" x14ac:dyDescent="0.2">
      <c r="A47" s="125" t="s">
        <v>430</v>
      </c>
      <c r="B47" s="126" t="s">
        <v>497</v>
      </c>
      <c r="C47" s="147">
        <v>17831270</v>
      </c>
      <c r="D47" s="148">
        <v>18.219997790398555</v>
      </c>
      <c r="E47" s="149">
        <v>81.780002209601449</v>
      </c>
      <c r="F47" s="150">
        <v>5.1470911082878557</v>
      </c>
      <c r="G47" s="151">
        <v>14.076947975053288</v>
      </c>
      <c r="H47" s="167">
        <v>7355.6979191968258</v>
      </c>
      <c r="I47" s="118">
        <v>415.41732179803677</v>
      </c>
      <c r="J47" s="113">
        <v>2484.9038091717694</v>
      </c>
      <c r="K47" s="113">
        <v>33.782026348399825</v>
      </c>
      <c r="L47" s="117">
        <v>568.20339045482149</v>
      </c>
      <c r="M47" s="118">
        <v>7.7246700000000006</v>
      </c>
      <c r="N47" s="117">
        <v>1150.9425187751754</v>
      </c>
      <c r="O47" s="118">
        <v>15.646951946890821</v>
      </c>
      <c r="P47" s="143">
        <v>1166.6255341528299</v>
      </c>
      <c r="Q47" s="108">
        <v>12723.4931640625</v>
      </c>
      <c r="R47" s="167">
        <v>0</v>
      </c>
      <c r="S47" s="138">
        <v>0</v>
      </c>
      <c r="T47" s="113">
        <v>0</v>
      </c>
      <c r="U47" s="138">
        <v>0</v>
      </c>
      <c r="V47" s="113">
        <v>19.29</v>
      </c>
      <c r="W47" s="138" t="s">
        <v>992</v>
      </c>
      <c r="X47" s="143">
        <v>19.29</v>
      </c>
      <c r="Y47" s="167">
        <f t="shared" si="1"/>
        <v>0</v>
      </c>
      <c r="Z47" s="138">
        <f t="shared" si="2"/>
        <v>0</v>
      </c>
      <c r="AA47" s="113">
        <f t="shared" si="3"/>
        <v>0</v>
      </c>
      <c r="AB47" s="138">
        <f t="shared" si="4"/>
        <v>0</v>
      </c>
      <c r="AC47" s="113">
        <f t="shared" si="5"/>
        <v>0.15160930847579338</v>
      </c>
      <c r="AD47" s="138">
        <f t="shared" si="6"/>
        <v>0</v>
      </c>
      <c r="AE47" s="143">
        <f t="shared" si="7"/>
        <v>0.15160930847579338</v>
      </c>
      <c r="AF47" s="175">
        <v>0</v>
      </c>
      <c r="AG47" s="118">
        <v>0</v>
      </c>
      <c r="AH47" s="118">
        <v>0</v>
      </c>
      <c r="AI47" s="118">
        <v>0</v>
      </c>
      <c r="AJ47" s="118">
        <v>0.77628759426424043</v>
      </c>
      <c r="AK47" s="118" t="s">
        <v>1026</v>
      </c>
      <c r="AL47" s="143">
        <v>0.77628759426424043</v>
      </c>
      <c r="AM47" s="175">
        <v>0</v>
      </c>
      <c r="AN47" s="118">
        <v>0</v>
      </c>
      <c r="AO47" s="118">
        <v>0</v>
      </c>
      <c r="AP47" s="118">
        <v>0</v>
      </c>
      <c r="AQ47" s="118">
        <v>3.3949111047294549</v>
      </c>
      <c r="AR47" s="118" t="s">
        <v>1026</v>
      </c>
      <c r="AS47" s="143">
        <v>3.3949111047294549</v>
      </c>
      <c r="AT47" s="175">
        <v>0</v>
      </c>
      <c r="AU47" s="118">
        <v>0</v>
      </c>
      <c r="AV47" s="118">
        <v>0</v>
      </c>
      <c r="AW47" s="118">
        <v>0</v>
      </c>
      <c r="AX47" s="118">
        <v>1.6760176711977135</v>
      </c>
      <c r="AY47" s="118" t="s">
        <v>1026</v>
      </c>
      <c r="AZ47" s="143">
        <v>1.6760176711977135</v>
      </c>
      <c r="BA47" s="175">
        <v>0</v>
      </c>
      <c r="BB47" s="118">
        <v>0</v>
      </c>
      <c r="BC47" s="118">
        <v>0</v>
      </c>
      <c r="BD47" s="118">
        <v>0</v>
      </c>
      <c r="BE47" s="118">
        <v>1.6534868674898193</v>
      </c>
      <c r="BF47" s="118" t="s">
        <v>1026</v>
      </c>
      <c r="BG47" s="143">
        <v>1.6534868674898193</v>
      </c>
      <c r="BH47" s="107">
        <v>0</v>
      </c>
      <c r="BI47" s="108">
        <v>0</v>
      </c>
      <c r="BJ47" s="133">
        <v>0</v>
      </c>
      <c r="BK47" s="124">
        <v>0</v>
      </c>
      <c r="BL47" s="108">
        <v>0</v>
      </c>
      <c r="BM47" s="108">
        <v>0</v>
      </c>
      <c r="BN47" s="133">
        <v>0</v>
      </c>
      <c r="BO47" s="124">
        <v>0</v>
      </c>
      <c r="BP47" s="108">
        <v>0</v>
      </c>
      <c r="BQ47" s="108">
        <v>0</v>
      </c>
      <c r="BR47" s="133">
        <v>0</v>
      </c>
      <c r="BS47" s="124">
        <v>0</v>
      </c>
      <c r="BT47" s="108">
        <v>0</v>
      </c>
      <c r="BU47" s="109">
        <v>0</v>
      </c>
      <c r="BV47" s="107">
        <v>0</v>
      </c>
      <c r="BW47" s="108">
        <v>0</v>
      </c>
      <c r="BX47" s="133">
        <v>0</v>
      </c>
      <c r="BY47" s="124">
        <v>0</v>
      </c>
      <c r="BZ47" s="108">
        <v>0</v>
      </c>
      <c r="CA47" s="108">
        <v>0</v>
      </c>
      <c r="CB47" s="133">
        <v>0</v>
      </c>
      <c r="CC47" s="124">
        <v>0</v>
      </c>
      <c r="CD47" s="108">
        <v>0</v>
      </c>
      <c r="CE47" s="108">
        <v>0</v>
      </c>
      <c r="CF47" s="133">
        <v>0</v>
      </c>
      <c r="CG47" s="124">
        <v>0</v>
      </c>
      <c r="CH47" s="108">
        <v>0</v>
      </c>
      <c r="CI47" s="109">
        <v>0</v>
      </c>
      <c r="CJ47" s="107">
        <v>0</v>
      </c>
      <c r="CK47" s="108">
        <v>0</v>
      </c>
      <c r="CL47" s="133">
        <v>0</v>
      </c>
      <c r="CM47" s="124">
        <v>0</v>
      </c>
      <c r="CN47" s="108">
        <v>0</v>
      </c>
      <c r="CO47" s="108">
        <v>0</v>
      </c>
      <c r="CP47" s="133">
        <v>0</v>
      </c>
      <c r="CQ47" s="124">
        <v>0</v>
      </c>
      <c r="CR47" s="108">
        <v>0</v>
      </c>
      <c r="CS47" s="108">
        <v>0</v>
      </c>
      <c r="CT47" s="133">
        <v>0</v>
      </c>
      <c r="CU47" s="124">
        <v>0</v>
      </c>
      <c r="CV47" s="108">
        <v>0</v>
      </c>
      <c r="CW47" s="109">
        <v>0</v>
      </c>
      <c r="CX47" s="107">
        <v>0</v>
      </c>
      <c r="CY47" s="108">
        <v>0</v>
      </c>
      <c r="CZ47" s="133">
        <v>0</v>
      </c>
      <c r="DA47" s="124">
        <v>0</v>
      </c>
      <c r="DB47" s="108">
        <v>0</v>
      </c>
      <c r="DC47" s="108">
        <v>0</v>
      </c>
      <c r="DD47" s="133">
        <v>0</v>
      </c>
      <c r="DE47" s="124">
        <v>0</v>
      </c>
      <c r="DF47" s="108">
        <v>0</v>
      </c>
      <c r="DG47" s="108">
        <v>0</v>
      </c>
      <c r="DH47" s="133">
        <v>0</v>
      </c>
      <c r="DI47" s="124">
        <v>0</v>
      </c>
      <c r="DJ47" s="108">
        <v>0</v>
      </c>
      <c r="DK47" s="108">
        <v>0</v>
      </c>
      <c r="DL47" s="180">
        <v>47.566842146344932</v>
      </c>
      <c r="DM47" s="181">
        <v>45.168891391831131</v>
      </c>
      <c r="DN47" s="184">
        <v>53.954610239082058</v>
      </c>
      <c r="DO47" s="181">
        <v>48.896781259086048</v>
      </c>
      <c r="DP47" s="193">
        <v>2</v>
      </c>
      <c r="DQ47" s="193">
        <v>1704</v>
      </c>
      <c r="DR47" s="288">
        <v>1.0346783625802013E-2</v>
      </c>
      <c r="DS47" s="288" t="s">
        <v>1067</v>
      </c>
      <c r="DT47" s="299">
        <v>78000000</v>
      </c>
      <c r="DU47" s="293">
        <v>138000000</v>
      </c>
      <c r="DV47" s="293">
        <v>172000000</v>
      </c>
      <c r="DW47" s="293">
        <v>242000000</v>
      </c>
      <c r="DX47" s="293">
        <v>273000000</v>
      </c>
      <c r="DY47" s="293">
        <v>39000000</v>
      </c>
      <c r="DZ47" s="299">
        <v>50000000</v>
      </c>
      <c r="EA47" s="293">
        <v>108000000</v>
      </c>
      <c r="EB47" s="293">
        <v>153000000</v>
      </c>
      <c r="EC47" s="293">
        <v>202000000</v>
      </c>
      <c r="ED47" s="293">
        <v>244000000</v>
      </c>
      <c r="EE47" s="294">
        <v>27000000</v>
      </c>
    </row>
    <row r="48" spans="1:135" x14ac:dyDescent="0.2">
      <c r="A48" s="125" t="s">
        <v>362</v>
      </c>
      <c r="B48" s="126" t="s">
        <v>504</v>
      </c>
      <c r="C48" s="147">
        <v>52981991</v>
      </c>
      <c r="D48" s="148">
        <v>63.787999209014245</v>
      </c>
      <c r="E48" s="149">
        <v>36.212000790985755</v>
      </c>
      <c r="F48" s="150">
        <v>2.1557055498044466</v>
      </c>
      <c r="G48" s="151">
        <v>43.67523514331171</v>
      </c>
      <c r="H48" s="167">
        <v>350630.13329742837</v>
      </c>
      <c r="I48" s="118">
        <v>6617.9116088224837</v>
      </c>
      <c r="J48" s="113">
        <v>67780.447639071586</v>
      </c>
      <c r="K48" s="113">
        <v>19.331038950259188</v>
      </c>
      <c r="L48" s="117">
        <v>57462.668765315757</v>
      </c>
      <c r="M48" s="118">
        <v>16.388400000000001</v>
      </c>
      <c r="N48" s="117">
        <v>54166.877106488246</v>
      </c>
      <c r="O48" s="118">
        <v>15.448437530764137</v>
      </c>
      <c r="P48" s="143">
        <v>44863.677470671202</v>
      </c>
      <c r="Q48" s="108">
        <v>1282854.25</v>
      </c>
      <c r="R48" s="167">
        <v>601.24</v>
      </c>
      <c r="S48" s="138">
        <v>0</v>
      </c>
      <c r="T48" s="113">
        <v>0</v>
      </c>
      <c r="U48" s="138">
        <v>0.19</v>
      </c>
      <c r="V48" s="113">
        <v>910.25</v>
      </c>
      <c r="W48" s="138" t="s">
        <v>992</v>
      </c>
      <c r="X48" s="143">
        <v>1511.68</v>
      </c>
      <c r="Y48" s="167">
        <f t="shared" si="1"/>
        <v>4.6867366265497423E-2</v>
      </c>
      <c r="Z48" s="138">
        <f t="shared" si="2"/>
        <v>0</v>
      </c>
      <c r="AA48" s="113">
        <f t="shared" si="3"/>
        <v>0</v>
      </c>
      <c r="AB48" s="138">
        <f t="shared" si="4"/>
        <v>1.481072382150973E-5</v>
      </c>
      <c r="AC48" s="113">
        <f t="shared" si="5"/>
        <v>7.0955059781732804E-2</v>
      </c>
      <c r="AD48" s="138">
        <f t="shared" si="6"/>
        <v>0</v>
      </c>
      <c r="AE48" s="143">
        <f t="shared" si="7"/>
        <v>0.11783723677105175</v>
      </c>
      <c r="AF48" s="175">
        <v>0.88704046807359715</v>
      </c>
      <c r="AG48" s="118">
        <v>0</v>
      </c>
      <c r="AH48" s="118">
        <v>0</v>
      </c>
      <c r="AI48" s="118">
        <v>2.8031682678129107E-4</v>
      </c>
      <c r="AJ48" s="118">
        <v>1.3429389030403696</v>
      </c>
      <c r="AK48" s="118" t="s">
        <v>1026</v>
      </c>
      <c r="AL48" s="143">
        <v>2.2302596879407481</v>
      </c>
      <c r="AM48" s="175">
        <v>1.0463140903801986</v>
      </c>
      <c r="AN48" s="118">
        <v>0</v>
      </c>
      <c r="AO48" s="118">
        <v>0</v>
      </c>
      <c r="AP48" s="118">
        <v>3.3064945308402258E-4</v>
      </c>
      <c r="AQ48" s="118">
        <v>1.5840719193143764</v>
      </c>
      <c r="AR48" s="118" t="s">
        <v>1026</v>
      </c>
      <c r="AS48" s="143">
        <v>2.6307166591476592</v>
      </c>
      <c r="AT48" s="175">
        <v>1.1099772261524414</v>
      </c>
      <c r="AU48" s="118">
        <v>0</v>
      </c>
      <c r="AV48" s="118">
        <v>0</v>
      </c>
      <c r="AW48" s="118">
        <v>3.507678680210296E-4</v>
      </c>
      <c r="AX48" s="118">
        <v>1.6804550098218012</v>
      </c>
      <c r="AY48" s="118" t="s">
        <v>1026</v>
      </c>
      <c r="AZ48" s="143">
        <v>2.7907830038422636</v>
      </c>
      <c r="BA48" s="175">
        <v>1.3401487214084256</v>
      </c>
      <c r="BB48" s="118">
        <v>0</v>
      </c>
      <c r="BC48" s="118">
        <v>0</v>
      </c>
      <c r="BD48" s="118">
        <v>4.2350518439824506E-4</v>
      </c>
      <c r="BE48" s="118">
        <v>2.0289241794658031</v>
      </c>
      <c r="BF48" s="118" t="s">
        <v>1026</v>
      </c>
      <c r="BG48" s="143">
        <v>3.3694964060586265</v>
      </c>
      <c r="BH48" s="107">
        <v>1818.38</v>
      </c>
      <c r="BI48" s="108">
        <v>0.14000000000000001</v>
      </c>
      <c r="BJ48" s="133">
        <v>4404.29</v>
      </c>
      <c r="BK48" s="124">
        <v>0.34</v>
      </c>
      <c r="BL48" s="108">
        <v>7855.69</v>
      </c>
      <c r="BM48" s="108">
        <v>0.61</v>
      </c>
      <c r="BN48" s="133">
        <v>14900</v>
      </c>
      <c r="BO48" s="124">
        <v>1.1599999999999999</v>
      </c>
      <c r="BP48" s="108">
        <v>21669.34</v>
      </c>
      <c r="BQ48" s="108">
        <v>1.69</v>
      </c>
      <c r="BR48" s="133">
        <v>29601.72</v>
      </c>
      <c r="BS48" s="124">
        <v>2.31</v>
      </c>
      <c r="BT48" s="108">
        <v>35090.800000000003</v>
      </c>
      <c r="BU48" s="109">
        <v>2.74</v>
      </c>
      <c r="BV48" s="107">
        <v>0</v>
      </c>
      <c r="BW48" s="108">
        <v>0</v>
      </c>
      <c r="BX48" s="133">
        <v>0</v>
      </c>
      <c r="BY48" s="124">
        <v>0</v>
      </c>
      <c r="BZ48" s="108">
        <v>0</v>
      </c>
      <c r="CA48" s="108">
        <v>0</v>
      </c>
      <c r="CB48" s="133">
        <v>0</v>
      </c>
      <c r="CC48" s="124">
        <v>0</v>
      </c>
      <c r="CD48" s="108">
        <v>0</v>
      </c>
      <c r="CE48" s="108">
        <v>0</v>
      </c>
      <c r="CF48" s="133">
        <v>0</v>
      </c>
      <c r="CG48" s="124">
        <v>0</v>
      </c>
      <c r="CH48" s="108">
        <v>0</v>
      </c>
      <c r="CI48" s="109">
        <v>0</v>
      </c>
      <c r="CJ48" s="107">
        <v>0</v>
      </c>
      <c r="CK48" s="108">
        <v>0</v>
      </c>
      <c r="CL48" s="133">
        <v>0</v>
      </c>
      <c r="CM48" s="124">
        <v>0</v>
      </c>
      <c r="CN48" s="108">
        <v>0</v>
      </c>
      <c r="CO48" s="108">
        <v>0</v>
      </c>
      <c r="CP48" s="133">
        <v>0</v>
      </c>
      <c r="CQ48" s="124">
        <v>0</v>
      </c>
      <c r="CR48" s="108">
        <v>0</v>
      </c>
      <c r="CS48" s="108">
        <v>0</v>
      </c>
      <c r="CT48" s="133">
        <v>0</v>
      </c>
      <c r="CU48" s="124">
        <v>0</v>
      </c>
      <c r="CV48" s="108">
        <v>0</v>
      </c>
      <c r="CW48" s="109">
        <v>0</v>
      </c>
      <c r="CX48" s="107">
        <v>0</v>
      </c>
      <c r="CY48" s="108">
        <v>0</v>
      </c>
      <c r="CZ48" s="133">
        <v>0</v>
      </c>
      <c r="DA48" s="124">
        <v>0</v>
      </c>
      <c r="DB48" s="108">
        <v>0</v>
      </c>
      <c r="DC48" s="108">
        <v>0</v>
      </c>
      <c r="DD48" s="133">
        <v>1.1200000000000001</v>
      </c>
      <c r="DE48" s="124">
        <v>0</v>
      </c>
      <c r="DF48" s="108">
        <v>16.940000000000001</v>
      </c>
      <c r="DG48" s="108">
        <v>0</v>
      </c>
      <c r="DH48" s="133">
        <v>46.55</v>
      </c>
      <c r="DI48" s="124">
        <v>0</v>
      </c>
      <c r="DJ48" s="108">
        <v>73.78</v>
      </c>
      <c r="DK48" s="108">
        <v>0.01</v>
      </c>
      <c r="DL48" s="180">
        <v>51.786305576249411</v>
      </c>
      <c r="DM48" s="181">
        <v>53.367992563542828</v>
      </c>
      <c r="DN48" s="184">
        <v>52.26217054287676</v>
      </c>
      <c r="DO48" s="181">
        <v>52.472156227556333</v>
      </c>
      <c r="DP48" s="193">
        <v>2</v>
      </c>
      <c r="DQ48" s="193">
        <v>0</v>
      </c>
      <c r="DR48" s="288">
        <v>0</v>
      </c>
      <c r="DS48" s="288"/>
      <c r="DT48" s="298"/>
      <c r="DU48" s="170"/>
      <c r="DV48" s="170"/>
      <c r="DW48" s="170"/>
      <c r="DX48" s="170"/>
      <c r="DY48" s="170"/>
      <c r="DZ48" s="298"/>
      <c r="EA48" s="170"/>
      <c r="EB48" s="170"/>
      <c r="EC48" s="170"/>
      <c r="ED48" s="170"/>
      <c r="EE48" s="292"/>
    </row>
    <row r="49" spans="1:135" x14ac:dyDescent="0.2">
      <c r="A49" s="125" t="s">
        <v>352</v>
      </c>
      <c r="B49" s="126" t="s">
        <v>461</v>
      </c>
      <c r="C49" s="147">
        <v>10162532</v>
      </c>
      <c r="D49" s="148">
        <v>11.472003236988577</v>
      </c>
      <c r="E49" s="149">
        <v>88.527996763011416</v>
      </c>
      <c r="F49" s="150">
        <v>5.6258588917772068</v>
      </c>
      <c r="G49" s="151">
        <v>395.73722741433022</v>
      </c>
      <c r="H49" s="167">
        <v>2718.2323852638756</v>
      </c>
      <c r="I49" s="118">
        <v>267.10932186739478</v>
      </c>
      <c r="J49" s="113">
        <v>771.245402037556</v>
      </c>
      <c r="K49" s="113">
        <v>28.373048831977865</v>
      </c>
      <c r="L49" s="117">
        <v>302.86300595695428</v>
      </c>
      <c r="M49" s="118">
        <v>11.141909999999999</v>
      </c>
      <c r="N49" s="117">
        <v>433.79225505619769</v>
      </c>
      <c r="O49" s="118">
        <v>15.958615510869457</v>
      </c>
      <c r="P49" s="143">
        <v>328.15072837999998</v>
      </c>
      <c r="Q49" s="108">
        <v>3616.171142578125</v>
      </c>
      <c r="R49" s="167">
        <v>3.87</v>
      </c>
      <c r="S49" s="138">
        <v>0</v>
      </c>
      <c r="T49" s="113">
        <v>0</v>
      </c>
      <c r="U49" s="138">
        <v>0</v>
      </c>
      <c r="V49" s="113">
        <v>3.05</v>
      </c>
      <c r="W49" s="138" t="s">
        <v>992</v>
      </c>
      <c r="X49" s="143">
        <v>6.92</v>
      </c>
      <c r="Y49" s="167">
        <f t="shared" si="1"/>
        <v>0.10701927114104752</v>
      </c>
      <c r="Z49" s="138">
        <f t="shared" si="2"/>
        <v>0</v>
      </c>
      <c r="AA49" s="113">
        <f t="shared" si="3"/>
        <v>0</v>
      </c>
      <c r="AB49" s="138">
        <f t="shared" si="4"/>
        <v>0</v>
      </c>
      <c r="AC49" s="113">
        <f t="shared" si="5"/>
        <v>8.4343353224856574E-2</v>
      </c>
      <c r="AD49" s="138">
        <f t="shared" si="6"/>
        <v>0</v>
      </c>
      <c r="AE49" s="143">
        <f t="shared" si="7"/>
        <v>0.19136262436590412</v>
      </c>
      <c r="AF49" s="175">
        <v>0.50178581159457591</v>
      </c>
      <c r="AG49" s="118">
        <v>0</v>
      </c>
      <c r="AH49" s="118">
        <v>0</v>
      </c>
      <c r="AI49" s="118">
        <v>0</v>
      </c>
      <c r="AJ49" s="118">
        <v>0.39546427011975616</v>
      </c>
      <c r="AK49" s="118" t="s">
        <v>1026</v>
      </c>
      <c r="AL49" s="143">
        <v>0.89725008171433196</v>
      </c>
      <c r="AM49" s="175">
        <v>1.2778054512706118</v>
      </c>
      <c r="AN49" s="118">
        <v>0</v>
      </c>
      <c r="AO49" s="118">
        <v>0</v>
      </c>
      <c r="AP49" s="118">
        <v>0</v>
      </c>
      <c r="AQ49" s="118">
        <v>1.0070559758075881</v>
      </c>
      <c r="AR49" s="118" t="s">
        <v>1026</v>
      </c>
      <c r="AS49" s="143">
        <v>2.2848614270782002</v>
      </c>
      <c r="AT49" s="175">
        <v>0.89213211044965346</v>
      </c>
      <c r="AU49" s="118">
        <v>0</v>
      </c>
      <c r="AV49" s="118">
        <v>0</v>
      </c>
      <c r="AW49" s="118">
        <v>0</v>
      </c>
      <c r="AX49" s="118">
        <v>0.70310153407530829</v>
      </c>
      <c r="AY49" s="118" t="s">
        <v>1026</v>
      </c>
      <c r="AZ49" s="143">
        <v>1.5952336445249615</v>
      </c>
      <c r="BA49" s="175">
        <v>1.1793360993300992</v>
      </c>
      <c r="BB49" s="118">
        <v>0</v>
      </c>
      <c r="BC49" s="118">
        <v>0</v>
      </c>
      <c r="BD49" s="118">
        <v>0</v>
      </c>
      <c r="BE49" s="118">
        <v>0.9294509309965896</v>
      </c>
      <c r="BF49" s="118" t="s">
        <v>1026</v>
      </c>
      <c r="BG49" s="143">
        <v>2.1087870303266887</v>
      </c>
      <c r="BH49" s="107">
        <v>7.55</v>
      </c>
      <c r="BI49" s="108">
        <v>0.21</v>
      </c>
      <c r="BJ49" s="133">
        <v>20.95</v>
      </c>
      <c r="BK49" s="124">
        <v>0.57999999999999996</v>
      </c>
      <c r="BL49" s="108">
        <v>48.99</v>
      </c>
      <c r="BM49" s="108">
        <v>1.35</v>
      </c>
      <c r="BN49" s="133">
        <v>136.29</v>
      </c>
      <c r="BO49" s="124">
        <v>3.77</v>
      </c>
      <c r="BP49" s="108">
        <v>257.14999999999998</v>
      </c>
      <c r="BQ49" s="108">
        <v>7.11</v>
      </c>
      <c r="BR49" s="133">
        <v>426.39</v>
      </c>
      <c r="BS49" s="124">
        <v>11.79</v>
      </c>
      <c r="BT49" s="108">
        <v>546.02</v>
      </c>
      <c r="BU49" s="109">
        <v>15.1</v>
      </c>
      <c r="BV49" s="107">
        <v>0</v>
      </c>
      <c r="BW49" s="108">
        <v>0</v>
      </c>
      <c r="BX49" s="133">
        <v>0</v>
      </c>
      <c r="BY49" s="124">
        <v>0</v>
      </c>
      <c r="BZ49" s="108">
        <v>0</v>
      </c>
      <c r="CA49" s="108">
        <v>0</v>
      </c>
      <c r="CB49" s="133">
        <v>0</v>
      </c>
      <c r="CC49" s="124">
        <v>0</v>
      </c>
      <c r="CD49" s="108">
        <v>0</v>
      </c>
      <c r="CE49" s="108">
        <v>0</v>
      </c>
      <c r="CF49" s="133">
        <v>0</v>
      </c>
      <c r="CG49" s="124">
        <v>0</v>
      </c>
      <c r="CH49" s="108">
        <v>0</v>
      </c>
      <c r="CI49" s="109">
        <v>0</v>
      </c>
      <c r="CJ49" s="107">
        <v>0</v>
      </c>
      <c r="CK49" s="108">
        <v>0</v>
      </c>
      <c r="CL49" s="133">
        <v>0</v>
      </c>
      <c r="CM49" s="124">
        <v>0</v>
      </c>
      <c r="CN49" s="108">
        <v>0</v>
      </c>
      <c r="CO49" s="108">
        <v>0</v>
      </c>
      <c r="CP49" s="133">
        <v>0</v>
      </c>
      <c r="CQ49" s="124">
        <v>0</v>
      </c>
      <c r="CR49" s="108">
        <v>0</v>
      </c>
      <c r="CS49" s="108">
        <v>0</v>
      </c>
      <c r="CT49" s="133">
        <v>0</v>
      </c>
      <c r="CU49" s="124">
        <v>0</v>
      </c>
      <c r="CV49" s="108">
        <v>0</v>
      </c>
      <c r="CW49" s="109">
        <v>0</v>
      </c>
      <c r="CX49" s="107">
        <v>0</v>
      </c>
      <c r="CY49" s="108">
        <v>0</v>
      </c>
      <c r="CZ49" s="133">
        <v>0</v>
      </c>
      <c r="DA49" s="124">
        <v>0</v>
      </c>
      <c r="DB49" s="108">
        <v>0</v>
      </c>
      <c r="DC49" s="108">
        <v>0</v>
      </c>
      <c r="DD49" s="133">
        <v>0</v>
      </c>
      <c r="DE49" s="124">
        <v>0</v>
      </c>
      <c r="DF49" s="108">
        <v>0</v>
      </c>
      <c r="DG49" s="108">
        <v>0</v>
      </c>
      <c r="DH49" s="133">
        <v>0</v>
      </c>
      <c r="DI49" s="124">
        <v>0</v>
      </c>
      <c r="DJ49" s="108">
        <v>0</v>
      </c>
      <c r="DK49" s="108">
        <v>0</v>
      </c>
      <c r="DL49" s="180">
        <v>49.223484700496485</v>
      </c>
      <c r="DM49" s="181">
        <v>47.277232514109144</v>
      </c>
      <c r="DN49" s="184">
        <v>51.326754694249146</v>
      </c>
      <c r="DO49" s="181">
        <v>49.275823969618251</v>
      </c>
      <c r="DP49" s="193" t="s">
        <v>1026</v>
      </c>
      <c r="DQ49" s="193" t="s">
        <v>1026</v>
      </c>
      <c r="DR49" s="288" t="s">
        <v>1026</v>
      </c>
      <c r="DS49" s="288"/>
      <c r="DT49" s="298"/>
      <c r="DU49" s="170"/>
      <c r="DV49" s="170"/>
      <c r="DW49" s="170"/>
      <c r="DX49" s="170"/>
      <c r="DY49" s="170"/>
      <c r="DZ49" s="298"/>
      <c r="EA49" s="170"/>
      <c r="EB49" s="170"/>
      <c r="EC49" s="170"/>
      <c r="ED49" s="170"/>
      <c r="EE49" s="292"/>
    </row>
    <row r="50" spans="1:135" x14ac:dyDescent="0.2">
      <c r="A50" s="125" t="s">
        <v>382</v>
      </c>
      <c r="B50" s="126" t="s">
        <v>480</v>
      </c>
      <c r="C50" s="147">
        <v>94100756</v>
      </c>
      <c r="D50" s="148">
        <v>18.590000488412652</v>
      </c>
      <c r="E50" s="149">
        <v>81.409999511587344</v>
      </c>
      <c r="F50" s="150">
        <v>4.8931602353314352</v>
      </c>
      <c r="G50" s="151">
        <v>94.100756000000004</v>
      </c>
      <c r="H50" s="167">
        <v>46869.297570627685</v>
      </c>
      <c r="I50" s="118">
        <v>505.04574575417507</v>
      </c>
      <c r="J50" s="113">
        <v>15503.70524101073</v>
      </c>
      <c r="K50" s="113">
        <v>33.078595252357012</v>
      </c>
      <c r="L50" s="117">
        <v>2218.7222430471588</v>
      </c>
      <c r="M50" s="118">
        <v>4.7338500000000003</v>
      </c>
      <c r="N50" s="117">
        <v>13482.053478904703</v>
      </c>
      <c r="O50" s="118">
        <v>28.765213429086494</v>
      </c>
      <c r="P50" s="143">
        <v>1780.87420112431</v>
      </c>
      <c r="Q50" s="108">
        <v>65598.9296875</v>
      </c>
      <c r="R50" s="167">
        <v>2.94</v>
      </c>
      <c r="S50" s="138">
        <v>0</v>
      </c>
      <c r="T50" s="113">
        <v>0</v>
      </c>
      <c r="U50" s="138">
        <v>0</v>
      </c>
      <c r="V50" s="113">
        <v>135.52000000000001</v>
      </c>
      <c r="W50" s="138" t="s">
        <v>992</v>
      </c>
      <c r="X50" s="143">
        <v>138.46</v>
      </c>
      <c r="Y50" s="167">
        <f t="shared" si="1"/>
        <v>4.4817804406345717E-3</v>
      </c>
      <c r="Z50" s="138">
        <f t="shared" si="2"/>
        <v>0</v>
      </c>
      <c r="AA50" s="113">
        <f t="shared" si="3"/>
        <v>0</v>
      </c>
      <c r="AB50" s="138">
        <f t="shared" si="4"/>
        <v>0</v>
      </c>
      <c r="AC50" s="113">
        <f t="shared" si="5"/>
        <v>0.20658873650163168</v>
      </c>
      <c r="AD50" s="138">
        <f t="shared" si="6"/>
        <v>0</v>
      </c>
      <c r="AE50" s="143">
        <f t="shared" si="7"/>
        <v>0.21107051694226625</v>
      </c>
      <c r="AF50" s="175">
        <v>1.8963208821998562E-2</v>
      </c>
      <c r="AG50" s="118">
        <v>0</v>
      </c>
      <c r="AH50" s="118">
        <v>0</v>
      </c>
      <c r="AI50" s="118">
        <v>0</v>
      </c>
      <c r="AJ50" s="118">
        <v>0.87411362569974316</v>
      </c>
      <c r="AK50" s="118" t="s">
        <v>1026</v>
      </c>
      <c r="AL50" s="143">
        <v>0.8930768345217418</v>
      </c>
      <c r="AM50" s="175">
        <v>0.13250869996066966</v>
      </c>
      <c r="AN50" s="118">
        <v>0</v>
      </c>
      <c r="AO50" s="118">
        <v>0</v>
      </c>
      <c r="AP50" s="118">
        <v>0</v>
      </c>
      <c r="AQ50" s="118">
        <v>6.1080200743775359</v>
      </c>
      <c r="AR50" s="118" t="s">
        <v>1026</v>
      </c>
      <c r="AS50" s="143">
        <v>6.2405287743382063</v>
      </c>
      <c r="AT50" s="175">
        <v>2.1806767081885576E-2</v>
      </c>
      <c r="AU50" s="118">
        <v>0</v>
      </c>
      <c r="AV50" s="118">
        <v>0</v>
      </c>
      <c r="AW50" s="118">
        <v>0</v>
      </c>
      <c r="AX50" s="118">
        <v>1.0051881207269162</v>
      </c>
      <c r="AY50" s="118" t="s">
        <v>1026</v>
      </c>
      <c r="AZ50" s="143">
        <v>1.0269948878088015</v>
      </c>
      <c r="BA50" s="175">
        <v>0.16508746087421025</v>
      </c>
      <c r="BB50" s="118">
        <v>0</v>
      </c>
      <c r="BC50" s="118">
        <v>0</v>
      </c>
      <c r="BD50" s="118">
        <v>0</v>
      </c>
      <c r="BE50" s="118">
        <v>7.6097458155350264</v>
      </c>
      <c r="BF50" s="118" t="s">
        <v>1026</v>
      </c>
      <c r="BG50" s="143">
        <v>7.774833276409236</v>
      </c>
      <c r="BH50" s="107">
        <v>6.18</v>
      </c>
      <c r="BI50" s="108">
        <v>0.01</v>
      </c>
      <c r="BJ50" s="133">
        <v>19.23</v>
      </c>
      <c r="BK50" s="124">
        <v>0.03</v>
      </c>
      <c r="BL50" s="108">
        <v>42.5</v>
      </c>
      <c r="BM50" s="108">
        <v>0.06</v>
      </c>
      <c r="BN50" s="133">
        <v>103.98</v>
      </c>
      <c r="BO50" s="124">
        <v>0.16</v>
      </c>
      <c r="BP50" s="108">
        <v>179.86</v>
      </c>
      <c r="BQ50" s="108">
        <v>0.27</v>
      </c>
      <c r="BR50" s="133">
        <v>281.33999999999997</v>
      </c>
      <c r="BS50" s="124">
        <v>0.43</v>
      </c>
      <c r="BT50" s="108">
        <v>353.89</v>
      </c>
      <c r="BU50" s="109">
        <v>0.54</v>
      </c>
      <c r="BV50" s="107">
        <v>0</v>
      </c>
      <c r="BW50" s="108">
        <v>0</v>
      </c>
      <c r="BX50" s="133">
        <v>0</v>
      </c>
      <c r="BY50" s="124">
        <v>0</v>
      </c>
      <c r="BZ50" s="108">
        <v>0</v>
      </c>
      <c r="CA50" s="108">
        <v>0</v>
      </c>
      <c r="CB50" s="133">
        <v>0</v>
      </c>
      <c r="CC50" s="124">
        <v>0</v>
      </c>
      <c r="CD50" s="108">
        <v>0</v>
      </c>
      <c r="CE50" s="108">
        <v>0</v>
      </c>
      <c r="CF50" s="133">
        <v>0</v>
      </c>
      <c r="CG50" s="124">
        <v>0</v>
      </c>
      <c r="CH50" s="108">
        <v>0</v>
      </c>
      <c r="CI50" s="109">
        <v>0</v>
      </c>
      <c r="CJ50" s="107">
        <v>0</v>
      </c>
      <c r="CK50" s="108">
        <v>0</v>
      </c>
      <c r="CL50" s="133">
        <v>0</v>
      </c>
      <c r="CM50" s="124">
        <v>0</v>
      </c>
      <c r="CN50" s="108">
        <v>0</v>
      </c>
      <c r="CO50" s="108">
        <v>0</v>
      </c>
      <c r="CP50" s="133">
        <v>0</v>
      </c>
      <c r="CQ50" s="124">
        <v>0</v>
      </c>
      <c r="CR50" s="108">
        <v>0</v>
      </c>
      <c r="CS50" s="108">
        <v>0</v>
      </c>
      <c r="CT50" s="133">
        <v>0</v>
      </c>
      <c r="CU50" s="124">
        <v>0</v>
      </c>
      <c r="CV50" s="108">
        <v>0</v>
      </c>
      <c r="CW50" s="109">
        <v>0</v>
      </c>
      <c r="CX50" s="107">
        <v>0</v>
      </c>
      <c r="CY50" s="108">
        <v>0</v>
      </c>
      <c r="CZ50" s="133">
        <v>0</v>
      </c>
      <c r="DA50" s="124">
        <v>0</v>
      </c>
      <c r="DB50" s="108">
        <v>0</v>
      </c>
      <c r="DC50" s="108">
        <v>0</v>
      </c>
      <c r="DD50" s="133">
        <v>0</v>
      </c>
      <c r="DE50" s="124">
        <v>0</v>
      </c>
      <c r="DF50" s="108">
        <v>0</v>
      </c>
      <c r="DG50" s="108">
        <v>0</v>
      </c>
      <c r="DH50" s="133">
        <v>0</v>
      </c>
      <c r="DI50" s="124">
        <v>0</v>
      </c>
      <c r="DJ50" s="108">
        <v>0</v>
      </c>
      <c r="DK50" s="108">
        <v>0</v>
      </c>
      <c r="DL50" s="180">
        <v>48.090751190223088</v>
      </c>
      <c r="DM50" s="181">
        <v>55.499371433662517</v>
      </c>
      <c r="DN50" s="184">
        <v>57.994805983624765</v>
      </c>
      <c r="DO50" s="181">
        <v>53.861642869170119</v>
      </c>
      <c r="DP50" s="193">
        <v>59</v>
      </c>
      <c r="DQ50" s="193">
        <v>11127909</v>
      </c>
      <c r="DR50" s="288">
        <v>12.245461804977563</v>
      </c>
      <c r="DS50" s="288"/>
      <c r="DT50" s="298"/>
      <c r="DU50" s="170"/>
      <c r="DV50" s="170"/>
      <c r="DW50" s="170"/>
      <c r="DX50" s="170"/>
      <c r="DY50" s="170"/>
      <c r="DZ50" s="298"/>
      <c r="EA50" s="170"/>
      <c r="EB50" s="170"/>
      <c r="EC50" s="170"/>
      <c r="ED50" s="170"/>
      <c r="EE50" s="292"/>
    </row>
    <row r="51" spans="1:135" x14ac:dyDescent="0.2">
      <c r="A51" s="125" t="s">
        <v>400</v>
      </c>
      <c r="B51" s="126" t="s">
        <v>483</v>
      </c>
      <c r="C51" s="147">
        <v>11745189</v>
      </c>
      <c r="D51" s="148">
        <v>36.208995870564536</v>
      </c>
      <c r="E51" s="149">
        <v>63.791004129435471</v>
      </c>
      <c r="F51" s="150">
        <v>3.8156093826129931</v>
      </c>
      <c r="G51" s="151">
        <v>47.799076184274782</v>
      </c>
      <c r="H51" s="167">
        <v>6192.8196667028242</v>
      </c>
      <c r="I51" s="118">
        <v>523.11903222790477</v>
      </c>
      <c r="J51" s="113">
        <v>847.5279144362778</v>
      </c>
      <c r="K51" s="113">
        <v>13.685654678323903</v>
      </c>
      <c r="L51" s="117">
        <v>153.0487259609269</v>
      </c>
      <c r="M51" s="118">
        <v>2.4713899999999995</v>
      </c>
      <c r="N51" s="117">
        <v>-1249.0297210607337</v>
      </c>
      <c r="O51" s="118">
        <v>-20.168998748283286</v>
      </c>
      <c r="P51" s="143">
        <v>174.02780139700002</v>
      </c>
      <c r="Q51" s="108">
        <v>13665.8896484375</v>
      </c>
      <c r="R51" s="167">
        <v>0.45</v>
      </c>
      <c r="S51" s="138">
        <v>0</v>
      </c>
      <c r="T51" s="113">
        <v>0</v>
      </c>
      <c r="U51" s="138">
        <v>0</v>
      </c>
      <c r="V51" s="113">
        <v>17.64</v>
      </c>
      <c r="W51" s="138" t="s">
        <v>992</v>
      </c>
      <c r="X51" s="143">
        <v>18.09</v>
      </c>
      <c r="Y51" s="167">
        <f t="shared" si="1"/>
        <v>3.2928701429361467E-3</v>
      </c>
      <c r="Z51" s="138">
        <f t="shared" si="2"/>
        <v>0</v>
      </c>
      <c r="AA51" s="113">
        <f t="shared" si="3"/>
        <v>0</v>
      </c>
      <c r="AB51" s="138">
        <f t="shared" si="4"/>
        <v>0</v>
      </c>
      <c r="AC51" s="113">
        <f t="shared" si="5"/>
        <v>0.12908050960309694</v>
      </c>
      <c r="AD51" s="138">
        <f t="shared" si="6"/>
        <v>0</v>
      </c>
      <c r="AE51" s="143">
        <f t="shared" si="7"/>
        <v>0.13237337974603308</v>
      </c>
      <c r="AF51" s="175">
        <v>5.3095596302490132E-2</v>
      </c>
      <c r="AG51" s="118">
        <v>0</v>
      </c>
      <c r="AH51" s="118">
        <v>0</v>
      </c>
      <c r="AI51" s="118">
        <v>0</v>
      </c>
      <c r="AJ51" s="118">
        <v>2.081347375057613</v>
      </c>
      <c r="AK51" s="118" t="s">
        <v>1026</v>
      </c>
      <c r="AL51" s="143">
        <v>2.134442971360103</v>
      </c>
      <c r="AM51" s="175">
        <v>0.29402400913476689</v>
      </c>
      <c r="AN51" s="118">
        <v>0</v>
      </c>
      <c r="AO51" s="118">
        <v>0</v>
      </c>
      <c r="AP51" s="118">
        <v>0</v>
      </c>
      <c r="AQ51" s="118">
        <v>11.525741158082861</v>
      </c>
      <c r="AR51" s="118" t="s">
        <v>1026</v>
      </c>
      <c r="AS51" s="143">
        <v>11.819765167217627</v>
      </c>
      <c r="AT51" s="175">
        <v>-3.6027965741106567E-2</v>
      </c>
      <c r="AU51" s="118">
        <v>0</v>
      </c>
      <c r="AV51" s="118">
        <v>0</v>
      </c>
      <c r="AW51" s="118">
        <v>0</v>
      </c>
      <c r="AX51" s="118">
        <v>-1.4122962570513773</v>
      </c>
      <c r="AY51" s="118" t="s">
        <v>1026</v>
      </c>
      <c r="AZ51" s="143">
        <v>-1.448324222792484</v>
      </c>
      <c r="BA51" s="175">
        <v>0.25857937432274963</v>
      </c>
      <c r="BB51" s="118">
        <v>0</v>
      </c>
      <c r="BC51" s="118">
        <v>0</v>
      </c>
      <c r="BD51" s="118">
        <v>0</v>
      </c>
      <c r="BE51" s="118">
        <v>10.136311473451787</v>
      </c>
      <c r="BF51" s="118" t="s">
        <v>1026</v>
      </c>
      <c r="BG51" s="143">
        <v>10.394890847774535</v>
      </c>
      <c r="BH51" s="107">
        <v>0</v>
      </c>
      <c r="BI51" s="108">
        <v>0</v>
      </c>
      <c r="BJ51" s="133">
        <v>2.93</v>
      </c>
      <c r="BK51" s="124">
        <v>0.02</v>
      </c>
      <c r="BL51" s="108">
        <v>7.32</v>
      </c>
      <c r="BM51" s="108">
        <v>0.05</v>
      </c>
      <c r="BN51" s="133">
        <v>18.45</v>
      </c>
      <c r="BO51" s="124">
        <v>0.14000000000000001</v>
      </c>
      <c r="BP51" s="108">
        <v>37.799999999999997</v>
      </c>
      <c r="BQ51" s="108">
        <v>0.28000000000000003</v>
      </c>
      <c r="BR51" s="133">
        <v>76.23</v>
      </c>
      <c r="BS51" s="124">
        <v>0.56000000000000005</v>
      </c>
      <c r="BT51" s="108">
        <v>109.97</v>
      </c>
      <c r="BU51" s="109">
        <v>0.8</v>
      </c>
      <c r="BV51" s="107">
        <v>0</v>
      </c>
      <c r="BW51" s="108">
        <v>0</v>
      </c>
      <c r="BX51" s="133">
        <v>0</v>
      </c>
      <c r="BY51" s="124">
        <v>0</v>
      </c>
      <c r="BZ51" s="108">
        <v>0</v>
      </c>
      <c r="CA51" s="108">
        <v>0</v>
      </c>
      <c r="CB51" s="133">
        <v>0</v>
      </c>
      <c r="CC51" s="124">
        <v>0</v>
      </c>
      <c r="CD51" s="108">
        <v>0</v>
      </c>
      <c r="CE51" s="108">
        <v>0</v>
      </c>
      <c r="CF51" s="133">
        <v>0</v>
      </c>
      <c r="CG51" s="124">
        <v>0</v>
      </c>
      <c r="CH51" s="108">
        <v>0</v>
      </c>
      <c r="CI51" s="109">
        <v>0</v>
      </c>
      <c r="CJ51" s="107">
        <v>0</v>
      </c>
      <c r="CK51" s="108">
        <v>0</v>
      </c>
      <c r="CL51" s="133">
        <v>0</v>
      </c>
      <c r="CM51" s="124">
        <v>0</v>
      </c>
      <c r="CN51" s="108">
        <v>0</v>
      </c>
      <c r="CO51" s="108">
        <v>0</v>
      </c>
      <c r="CP51" s="133">
        <v>0</v>
      </c>
      <c r="CQ51" s="124">
        <v>0</v>
      </c>
      <c r="CR51" s="108">
        <v>0</v>
      </c>
      <c r="CS51" s="108">
        <v>0</v>
      </c>
      <c r="CT51" s="133">
        <v>0</v>
      </c>
      <c r="CU51" s="124">
        <v>0</v>
      </c>
      <c r="CV51" s="108">
        <v>0</v>
      </c>
      <c r="CW51" s="109">
        <v>0</v>
      </c>
      <c r="CX51" s="107">
        <v>0</v>
      </c>
      <c r="CY51" s="108">
        <v>0</v>
      </c>
      <c r="CZ51" s="133">
        <v>0</v>
      </c>
      <c r="DA51" s="124">
        <v>0</v>
      </c>
      <c r="DB51" s="108">
        <v>0</v>
      </c>
      <c r="DC51" s="108">
        <v>0</v>
      </c>
      <c r="DD51" s="133">
        <v>0</v>
      </c>
      <c r="DE51" s="124">
        <v>0</v>
      </c>
      <c r="DF51" s="108">
        <v>0</v>
      </c>
      <c r="DG51" s="108">
        <v>0</v>
      </c>
      <c r="DH51" s="133">
        <v>0</v>
      </c>
      <c r="DI51" s="124">
        <v>0</v>
      </c>
      <c r="DJ51" s="108">
        <v>0</v>
      </c>
      <c r="DK51" s="108">
        <v>0</v>
      </c>
      <c r="DL51" s="180">
        <v>32.667938239131836</v>
      </c>
      <c r="DM51" s="181">
        <v>63.591501673655969</v>
      </c>
      <c r="DN51" s="184">
        <v>62.233570622820309</v>
      </c>
      <c r="DO51" s="181">
        <v>52.831003511869369</v>
      </c>
      <c r="DP51" s="193" t="s">
        <v>1026</v>
      </c>
      <c r="DQ51" s="193" t="s">
        <v>1026</v>
      </c>
      <c r="DR51" s="288" t="s">
        <v>1026</v>
      </c>
      <c r="DS51" s="288"/>
      <c r="DT51" s="298"/>
      <c r="DU51" s="170"/>
      <c r="DV51" s="170"/>
      <c r="DW51" s="170"/>
      <c r="DX51" s="170"/>
      <c r="DY51" s="170"/>
      <c r="DZ51" s="298"/>
      <c r="EA51" s="170"/>
      <c r="EB51" s="170"/>
      <c r="EC51" s="170"/>
      <c r="ED51" s="170"/>
      <c r="EE51" s="292"/>
    </row>
    <row r="52" spans="1:135" x14ac:dyDescent="0.2">
      <c r="A52" s="125" t="s">
        <v>364</v>
      </c>
      <c r="B52" s="126" t="s">
        <v>968</v>
      </c>
      <c r="C52" s="147" t="s">
        <v>1026</v>
      </c>
      <c r="D52" s="148" t="s">
        <v>1026</v>
      </c>
      <c r="E52" s="149" t="s">
        <v>1026</v>
      </c>
      <c r="F52" s="150" t="s">
        <v>1026</v>
      </c>
      <c r="G52" s="151" t="s">
        <v>1026</v>
      </c>
      <c r="H52" s="167" t="s">
        <v>1026</v>
      </c>
      <c r="I52" s="118" t="s">
        <v>1026</v>
      </c>
      <c r="J52" s="113" t="s">
        <v>1026</v>
      </c>
      <c r="K52" s="113" t="s">
        <v>1026</v>
      </c>
      <c r="L52" s="117" t="s">
        <v>1026</v>
      </c>
      <c r="M52" s="118">
        <v>0</v>
      </c>
      <c r="N52" s="117">
        <v>0</v>
      </c>
      <c r="O52" s="118">
        <v>0</v>
      </c>
      <c r="P52" s="143" t="s">
        <v>1026</v>
      </c>
      <c r="Q52" s="108">
        <v>27401.96875</v>
      </c>
      <c r="R52" s="167">
        <v>4.18</v>
      </c>
      <c r="S52" s="138">
        <v>0</v>
      </c>
      <c r="T52" s="113">
        <v>0</v>
      </c>
      <c r="U52" s="138">
        <v>0</v>
      </c>
      <c r="V52" s="113">
        <v>64.12</v>
      </c>
      <c r="W52" s="138" t="s">
        <v>992</v>
      </c>
      <c r="X52" s="143">
        <v>68.300000000000011</v>
      </c>
      <c r="Y52" s="167">
        <f t="shared" si="1"/>
        <v>1.5254378392063526E-2</v>
      </c>
      <c r="Z52" s="138">
        <f t="shared" si="2"/>
        <v>0</v>
      </c>
      <c r="AA52" s="113">
        <f t="shared" si="3"/>
        <v>0</v>
      </c>
      <c r="AB52" s="138">
        <f t="shared" si="4"/>
        <v>0</v>
      </c>
      <c r="AC52" s="113">
        <f t="shared" si="5"/>
        <v>0.23399778528686924</v>
      </c>
      <c r="AD52" s="138">
        <f t="shared" si="6"/>
        <v>0</v>
      </c>
      <c r="AE52" s="143">
        <f t="shared" si="7"/>
        <v>0.2492521636789328</v>
      </c>
      <c r="AF52" s="175" t="s">
        <v>1026</v>
      </c>
      <c r="AG52" s="118" t="s">
        <v>1026</v>
      </c>
      <c r="AH52" s="118" t="s">
        <v>1026</v>
      </c>
      <c r="AI52" s="118" t="s">
        <v>1026</v>
      </c>
      <c r="AJ52" s="118" t="s">
        <v>1026</v>
      </c>
      <c r="AK52" s="118" t="s">
        <v>1026</v>
      </c>
      <c r="AL52" s="143" t="s">
        <v>1026</v>
      </c>
      <c r="AM52" s="175" t="s">
        <v>1026</v>
      </c>
      <c r="AN52" s="118" t="s">
        <v>1026</v>
      </c>
      <c r="AO52" s="118" t="s">
        <v>1026</v>
      </c>
      <c r="AP52" s="118" t="s">
        <v>1026</v>
      </c>
      <c r="AQ52" s="118" t="s">
        <v>1026</v>
      </c>
      <c r="AR52" s="118" t="s">
        <v>1026</v>
      </c>
      <c r="AS52" s="143" t="s">
        <v>1026</v>
      </c>
      <c r="AT52" s="175" t="s">
        <v>1026</v>
      </c>
      <c r="AU52" s="118" t="s">
        <v>1026</v>
      </c>
      <c r="AV52" s="118" t="s">
        <v>1026</v>
      </c>
      <c r="AW52" s="118" t="s">
        <v>1026</v>
      </c>
      <c r="AX52" s="118" t="s">
        <v>1026</v>
      </c>
      <c r="AY52" s="118" t="s">
        <v>1026</v>
      </c>
      <c r="AZ52" s="143" t="s">
        <v>1026</v>
      </c>
      <c r="BA52" s="175" t="s">
        <v>1026</v>
      </c>
      <c r="BB52" s="118" t="s">
        <v>1026</v>
      </c>
      <c r="BC52" s="118" t="s">
        <v>1026</v>
      </c>
      <c r="BD52" s="118" t="s">
        <v>1026</v>
      </c>
      <c r="BE52" s="118" t="s">
        <v>1026</v>
      </c>
      <c r="BF52" s="118" t="s">
        <v>1026</v>
      </c>
      <c r="BG52" s="143" t="s">
        <v>1026</v>
      </c>
      <c r="BH52" s="107">
        <v>13.15</v>
      </c>
      <c r="BI52" s="108">
        <v>0.05</v>
      </c>
      <c r="BJ52" s="133">
        <v>33.28</v>
      </c>
      <c r="BK52" s="124">
        <v>0.12</v>
      </c>
      <c r="BL52" s="108">
        <v>59.87</v>
      </c>
      <c r="BM52" s="108">
        <v>0.22</v>
      </c>
      <c r="BN52" s="133">
        <v>113.38</v>
      </c>
      <c r="BO52" s="124">
        <v>0.41</v>
      </c>
      <c r="BP52" s="108">
        <v>164.36</v>
      </c>
      <c r="BQ52" s="108">
        <v>0.6</v>
      </c>
      <c r="BR52" s="133">
        <v>221.57</v>
      </c>
      <c r="BS52" s="124">
        <v>0.81</v>
      </c>
      <c r="BT52" s="108">
        <v>263.01</v>
      </c>
      <c r="BU52" s="109">
        <v>0.96</v>
      </c>
      <c r="BV52" s="107">
        <v>0</v>
      </c>
      <c r="BW52" s="108">
        <v>0</v>
      </c>
      <c r="BX52" s="133">
        <v>0</v>
      </c>
      <c r="BY52" s="124">
        <v>0</v>
      </c>
      <c r="BZ52" s="108">
        <v>0</v>
      </c>
      <c r="CA52" s="108">
        <v>0</v>
      </c>
      <c r="CB52" s="133">
        <v>0</v>
      </c>
      <c r="CC52" s="124">
        <v>0</v>
      </c>
      <c r="CD52" s="108">
        <v>0</v>
      </c>
      <c r="CE52" s="108">
        <v>0</v>
      </c>
      <c r="CF52" s="133">
        <v>0</v>
      </c>
      <c r="CG52" s="124">
        <v>0</v>
      </c>
      <c r="CH52" s="108">
        <v>0</v>
      </c>
      <c r="CI52" s="109">
        <v>0</v>
      </c>
      <c r="CJ52" s="107">
        <v>0</v>
      </c>
      <c r="CK52" s="108">
        <v>0</v>
      </c>
      <c r="CL52" s="133">
        <v>0</v>
      </c>
      <c r="CM52" s="124">
        <v>0</v>
      </c>
      <c r="CN52" s="108">
        <v>0</v>
      </c>
      <c r="CO52" s="108">
        <v>0</v>
      </c>
      <c r="CP52" s="133">
        <v>0</v>
      </c>
      <c r="CQ52" s="124">
        <v>0</v>
      </c>
      <c r="CR52" s="108">
        <v>0</v>
      </c>
      <c r="CS52" s="108">
        <v>0</v>
      </c>
      <c r="CT52" s="133">
        <v>0</v>
      </c>
      <c r="CU52" s="124">
        <v>0</v>
      </c>
      <c r="CV52" s="108">
        <v>0</v>
      </c>
      <c r="CW52" s="109">
        <v>0</v>
      </c>
      <c r="CX52" s="107">
        <v>0</v>
      </c>
      <c r="CY52" s="108">
        <v>0</v>
      </c>
      <c r="CZ52" s="133">
        <v>0</v>
      </c>
      <c r="DA52" s="124">
        <v>0</v>
      </c>
      <c r="DB52" s="108">
        <v>0</v>
      </c>
      <c r="DC52" s="108">
        <v>0</v>
      </c>
      <c r="DD52" s="133">
        <v>0</v>
      </c>
      <c r="DE52" s="124">
        <v>0</v>
      </c>
      <c r="DF52" s="108">
        <v>0</v>
      </c>
      <c r="DG52" s="108">
        <v>0</v>
      </c>
      <c r="DH52" s="133">
        <v>0</v>
      </c>
      <c r="DI52" s="124">
        <v>0</v>
      </c>
      <c r="DJ52" s="108">
        <v>0</v>
      </c>
      <c r="DK52" s="108">
        <v>0</v>
      </c>
      <c r="DL52" s="180">
        <v>35.543930594791192</v>
      </c>
      <c r="DM52" s="181">
        <v>9.3876641377023244E-4</v>
      </c>
      <c r="DN52" s="184">
        <v>5.972489807771807E-4</v>
      </c>
      <c r="DO52" s="181">
        <v>11.848488870061912</v>
      </c>
      <c r="DP52" s="193" t="s">
        <v>1026</v>
      </c>
      <c r="DQ52" s="193" t="s">
        <v>1026</v>
      </c>
      <c r="DR52" s="288" t="s">
        <v>1026</v>
      </c>
      <c r="DS52" s="288"/>
      <c r="DT52" s="298"/>
      <c r="DU52" s="170"/>
      <c r="DV52" s="170"/>
      <c r="DW52" s="170"/>
      <c r="DX52" s="170"/>
      <c r="DY52" s="170"/>
      <c r="DZ52" s="298"/>
      <c r="EA52" s="170"/>
      <c r="EB52" s="170"/>
      <c r="EC52" s="170"/>
      <c r="ED52" s="170"/>
      <c r="EE52" s="292"/>
    </row>
    <row r="53" spans="1:135" x14ac:dyDescent="0.2">
      <c r="A53" s="125" t="s">
        <v>939</v>
      </c>
      <c r="B53" s="126" t="s">
        <v>940</v>
      </c>
      <c r="C53" s="147">
        <v>11296173</v>
      </c>
      <c r="D53" s="148">
        <v>18.389998099356301</v>
      </c>
      <c r="E53" s="149">
        <v>81.610001900643695</v>
      </c>
      <c r="F53" s="150">
        <v>5.1834459916790774</v>
      </c>
      <c r="G53" s="151">
        <v>0</v>
      </c>
      <c r="H53" s="167">
        <v>13796.610169491523</v>
      </c>
      <c r="I53" s="118">
        <v>1044.991678125062</v>
      </c>
      <c r="J53" s="113">
        <v>1632.1637812498784</v>
      </c>
      <c r="K53" s="113">
        <v>11.830179741246051</v>
      </c>
      <c r="L53" s="117">
        <v>0</v>
      </c>
      <c r="M53" s="118">
        <v>0</v>
      </c>
      <c r="N53" s="117">
        <v>0</v>
      </c>
      <c r="O53" s="118">
        <v>0</v>
      </c>
      <c r="P53" s="143" t="s">
        <v>1026</v>
      </c>
      <c r="Q53" s="108">
        <v>19958.251953125</v>
      </c>
      <c r="R53" s="167">
        <v>3.9</v>
      </c>
      <c r="S53" s="138">
        <v>0</v>
      </c>
      <c r="T53" s="113">
        <v>0</v>
      </c>
      <c r="U53" s="138">
        <v>0</v>
      </c>
      <c r="V53" s="113">
        <v>17.420000000000002</v>
      </c>
      <c r="W53" s="138" t="s">
        <v>992</v>
      </c>
      <c r="X53" s="143">
        <v>21.32</v>
      </c>
      <c r="Y53" s="167">
        <f t="shared" si="1"/>
        <v>1.9540789489779692E-2</v>
      </c>
      <c r="Z53" s="138">
        <f t="shared" si="2"/>
        <v>0</v>
      </c>
      <c r="AA53" s="113">
        <f t="shared" si="3"/>
        <v>0</v>
      </c>
      <c r="AB53" s="138">
        <f t="shared" si="4"/>
        <v>0</v>
      </c>
      <c r="AC53" s="113">
        <f t="shared" si="5"/>
        <v>8.7282193054349297E-2</v>
      </c>
      <c r="AD53" s="138">
        <f t="shared" si="6"/>
        <v>0</v>
      </c>
      <c r="AE53" s="143">
        <f t="shared" si="7"/>
        <v>0.10682298254412897</v>
      </c>
      <c r="AF53" s="175">
        <v>0.23894660847169749</v>
      </c>
      <c r="AG53" s="118">
        <v>0</v>
      </c>
      <c r="AH53" s="118">
        <v>0</v>
      </c>
      <c r="AI53" s="118">
        <v>0</v>
      </c>
      <c r="AJ53" s="118">
        <v>1.0672948511735822</v>
      </c>
      <c r="AK53" s="118" t="s">
        <v>1026</v>
      </c>
      <c r="AL53" s="143">
        <v>1.3062414596452796</v>
      </c>
      <c r="AM53" s="175" t="s">
        <v>1026</v>
      </c>
      <c r="AN53" s="118" t="s">
        <v>1026</v>
      </c>
      <c r="AO53" s="118" t="s">
        <v>1026</v>
      </c>
      <c r="AP53" s="118" t="s">
        <v>1026</v>
      </c>
      <c r="AQ53" s="118" t="s">
        <v>1026</v>
      </c>
      <c r="AR53" s="118" t="s">
        <v>1026</v>
      </c>
      <c r="AS53" s="143" t="s">
        <v>1026</v>
      </c>
      <c r="AT53" s="175" t="s">
        <v>1026</v>
      </c>
      <c r="AU53" s="118" t="s">
        <v>1026</v>
      </c>
      <c r="AV53" s="118" t="s">
        <v>1026</v>
      </c>
      <c r="AW53" s="118" t="s">
        <v>1026</v>
      </c>
      <c r="AX53" s="118" t="s">
        <v>1026</v>
      </c>
      <c r="AY53" s="118" t="s">
        <v>1026</v>
      </c>
      <c r="AZ53" s="143" t="s">
        <v>1026</v>
      </c>
      <c r="BA53" s="175" t="s">
        <v>1026</v>
      </c>
      <c r="BB53" s="118" t="s">
        <v>1026</v>
      </c>
      <c r="BC53" s="118" t="s">
        <v>1026</v>
      </c>
      <c r="BD53" s="118" t="s">
        <v>1026</v>
      </c>
      <c r="BE53" s="118" t="s">
        <v>1026</v>
      </c>
      <c r="BF53" s="118" t="s">
        <v>1026</v>
      </c>
      <c r="BG53" s="143" t="s">
        <v>1026</v>
      </c>
      <c r="BH53" s="107">
        <v>9.01</v>
      </c>
      <c r="BI53" s="108">
        <v>0.05</v>
      </c>
      <c r="BJ53" s="133">
        <v>29.13</v>
      </c>
      <c r="BK53" s="124">
        <v>0.15</v>
      </c>
      <c r="BL53" s="108">
        <v>67.739999999999995</v>
      </c>
      <c r="BM53" s="108">
        <v>0.34</v>
      </c>
      <c r="BN53" s="133">
        <v>169.06</v>
      </c>
      <c r="BO53" s="124">
        <v>0.85</v>
      </c>
      <c r="BP53" s="108">
        <v>286.92</v>
      </c>
      <c r="BQ53" s="108">
        <v>1.44</v>
      </c>
      <c r="BR53" s="133">
        <v>423.39</v>
      </c>
      <c r="BS53" s="124">
        <v>2.12</v>
      </c>
      <c r="BT53" s="108">
        <v>511.99</v>
      </c>
      <c r="BU53" s="109">
        <v>2.57</v>
      </c>
      <c r="BV53" s="107">
        <v>0</v>
      </c>
      <c r="BW53" s="108">
        <v>0</v>
      </c>
      <c r="BX53" s="133">
        <v>0</v>
      </c>
      <c r="BY53" s="124">
        <v>0</v>
      </c>
      <c r="BZ53" s="108">
        <v>0</v>
      </c>
      <c r="CA53" s="108">
        <v>0</v>
      </c>
      <c r="CB53" s="133">
        <v>0</v>
      </c>
      <c r="CC53" s="124">
        <v>0</v>
      </c>
      <c r="CD53" s="108">
        <v>0</v>
      </c>
      <c r="CE53" s="108">
        <v>0</v>
      </c>
      <c r="CF53" s="133">
        <v>0</v>
      </c>
      <c r="CG53" s="124">
        <v>0</v>
      </c>
      <c r="CH53" s="108">
        <v>0</v>
      </c>
      <c r="CI53" s="109">
        <v>0</v>
      </c>
      <c r="CJ53" s="107">
        <v>0</v>
      </c>
      <c r="CK53" s="108">
        <v>0</v>
      </c>
      <c r="CL53" s="133">
        <v>0</v>
      </c>
      <c r="CM53" s="124">
        <v>0</v>
      </c>
      <c r="CN53" s="108">
        <v>0</v>
      </c>
      <c r="CO53" s="108">
        <v>0</v>
      </c>
      <c r="CP53" s="133">
        <v>0</v>
      </c>
      <c r="CQ53" s="124">
        <v>0</v>
      </c>
      <c r="CR53" s="108">
        <v>0</v>
      </c>
      <c r="CS53" s="108">
        <v>0</v>
      </c>
      <c r="CT53" s="133">
        <v>0</v>
      </c>
      <c r="CU53" s="124">
        <v>0</v>
      </c>
      <c r="CV53" s="108">
        <v>0</v>
      </c>
      <c r="CW53" s="109">
        <v>0</v>
      </c>
      <c r="CX53" s="107">
        <v>0</v>
      </c>
      <c r="CY53" s="108">
        <v>0</v>
      </c>
      <c r="CZ53" s="133">
        <v>0</v>
      </c>
      <c r="DA53" s="124">
        <v>0</v>
      </c>
      <c r="DB53" s="108">
        <v>0</v>
      </c>
      <c r="DC53" s="108">
        <v>0</v>
      </c>
      <c r="DD53" s="133">
        <v>0</v>
      </c>
      <c r="DE53" s="124">
        <v>0</v>
      </c>
      <c r="DF53" s="108">
        <v>0</v>
      </c>
      <c r="DG53" s="108">
        <v>0</v>
      </c>
      <c r="DH53" s="133">
        <v>0</v>
      </c>
      <c r="DI53" s="124">
        <v>0</v>
      </c>
      <c r="DJ53" s="108">
        <v>0</v>
      </c>
      <c r="DK53" s="108">
        <v>0</v>
      </c>
      <c r="DL53" s="180">
        <v>31.693334907738592</v>
      </c>
      <c r="DM53" s="181">
        <v>29.647190304492312</v>
      </c>
      <c r="DN53" s="184">
        <v>5.972489807771807E-4</v>
      </c>
      <c r="DO53" s="181">
        <v>20.447040820403892</v>
      </c>
      <c r="DP53" s="193" t="s">
        <v>1026</v>
      </c>
      <c r="DQ53" s="193" t="s">
        <v>1026</v>
      </c>
      <c r="DR53" s="288" t="s">
        <v>1026</v>
      </c>
      <c r="DS53" s="288"/>
      <c r="DT53" s="298"/>
      <c r="DU53" s="170"/>
      <c r="DV53" s="170"/>
      <c r="DW53" s="170"/>
      <c r="DX53" s="170"/>
      <c r="DY53" s="170"/>
      <c r="DZ53" s="298"/>
      <c r="EA53" s="170"/>
      <c r="EB53" s="170"/>
      <c r="EC53" s="170"/>
      <c r="ED53" s="170"/>
      <c r="EE53" s="292"/>
    </row>
    <row r="54" spans="1:135" x14ac:dyDescent="0.2">
      <c r="A54" s="125" t="s">
        <v>438</v>
      </c>
      <c r="B54" s="126" t="s">
        <v>508</v>
      </c>
      <c r="C54" s="147">
        <v>6816982</v>
      </c>
      <c r="D54" s="148">
        <v>38.978993930158538</v>
      </c>
      <c r="E54" s="149">
        <v>61.021006069841462</v>
      </c>
      <c r="F54" s="150">
        <v>3.8410606599540174</v>
      </c>
      <c r="G54" s="151">
        <v>125.33520867806583</v>
      </c>
      <c r="H54" s="167">
        <v>4338.5758238199342</v>
      </c>
      <c r="I54" s="118">
        <v>636.436450003819</v>
      </c>
      <c r="J54" s="113">
        <v>792.18808145964169</v>
      </c>
      <c r="K54" s="113">
        <v>18.259173369987419</v>
      </c>
      <c r="L54" s="117">
        <v>434.31877299206542</v>
      </c>
      <c r="M54" s="118">
        <v>10.010629999999999</v>
      </c>
      <c r="N54" s="117">
        <v>1.0637599193614871</v>
      </c>
      <c r="O54" s="118">
        <v>2.4518643042289647E-2</v>
      </c>
      <c r="P54" s="143">
        <v>507.052047372564</v>
      </c>
      <c r="Q54" s="108">
        <v>12513.669921875</v>
      </c>
      <c r="R54" s="167">
        <v>7.0000000000000007E-2</v>
      </c>
      <c r="S54" s="138">
        <v>0</v>
      </c>
      <c r="T54" s="113">
        <v>0</v>
      </c>
      <c r="U54" s="138">
        <v>0</v>
      </c>
      <c r="V54" s="113">
        <v>10.94</v>
      </c>
      <c r="W54" s="138" t="s">
        <v>992</v>
      </c>
      <c r="X54" s="143">
        <v>11.01</v>
      </c>
      <c r="Y54" s="167">
        <f t="shared" si="1"/>
        <v>5.5938825649886953E-4</v>
      </c>
      <c r="Z54" s="138">
        <f t="shared" si="2"/>
        <v>0</v>
      </c>
      <c r="AA54" s="113">
        <f t="shared" si="3"/>
        <v>0</v>
      </c>
      <c r="AB54" s="138">
        <f t="shared" si="4"/>
        <v>0</v>
      </c>
      <c r="AC54" s="113">
        <f t="shared" si="5"/>
        <v>8.742439322996616E-2</v>
      </c>
      <c r="AD54" s="138">
        <f t="shared" si="6"/>
        <v>0</v>
      </c>
      <c r="AE54" s="143">
        <f t="shared" si="7"/>
        <v>8.7983781486465032E-2</v>
      </c>
      <c r="AF54" s="175">
        <v>8.8362854274482271E-3</v>
      </c>
      <c r="AG54" s="118">
        <v>0</v>
      </c>
      <c r="AH54" s="118">
        <v>0</v>
      </c>
      <c r="AI54" s="118">
        <v>0</v>
      </c>
      <c r="AJ54" s="118">
        <v>1.3809851796611941</v>
      </c>
      <c r="AK54" s="118" t="s">
        <v>1026</v>
      </c>
      <c r="AL54" s="143">
        <v>1.3898214650886425</v>
      </c>
      <c r="AM54" s="175">
        <v>1.6117194179234531E-2</v>
      </c>
      <c r="AN54" s="118">
        <v>0</v>
      </c>
      <c r="AO54" s="118">
        <v>0</v>
      </c>
      <c r="AP54" s="118">
        <v>0</v>
      </c>
      <c r="AQ54" s="118">
        <v>2.5188872045832249</v>
      </c>
      <c r="AR54" s="118" t="s">
        <v>1026</v>
      </c>
      <c r="AS54" s="143">
        <v>2.5350043987624598</v>
      </c>
      <c r="AT54" s="175">
        <v>6.58043217514878</v>
      </c>
      <c r="AU54" s="118">
        <v>0</v>
      </c>
      <c r="AV54" s="118">
        <v>0</v>
      </c>
      <c r="AW54" s="118">
        <v>0</v>
      </c>
      <c r="AX54" s="118">
        <v>1028.4275428018234</v>
      </c>
      <c r="AY54" s="118" t="s">
        <v>1026</v>
      </c>
      <c r="AZ54" s="143">
        <v>1035.0079749769723</v>
      </c>
      <c r="BA54" s="175">
        <v>1.3805288897407109E-2</v>
      </c>
      <c r="BB54" s="118">
        <v>0</v>
      </c>
      <c r="BC54" s="118">
        <v>0</v>
      </c>
      <c r="BD54" s="118">
        <v>0</v>
      </c>
      <c r="BE54" s="118">
        <v>2.1575694362519107</v>
      </c>
      <c r="BF54" s="118" t="s">
        <v>1026</v>
      </c>
      <c r="BG54" s="143">
        <v>2.1713747251493176</v>
      </c>
      <c r="BH54" s="107">
        <v>0</v>
      </c>
      <c r="BI54" s="108">
        <v>0</v>
      </c>
      <c r="BJ54" s="133">
        <v>0</v>
      </c>
      <c r="BK54" s="124">
        <v>0</v>
      </c>
      <c r="BL54" s="108">
        <v>0</v>
      </c>
      <c r="BM54" s="108">
        <v>0</v>
      </c>
      <c r="BN54" s="133">
        <v>3.99</v>
      </c>
      <c r="BO54" s="124">
        <v>0.03</v>
      </c>
      <c r="BP54" s="108">
        <v>7.38</v>
      </c>
      <c r="BQ54" s="108">
        <v>0.06</v>
      </c>
      <c r="BR54" s="133">
        <v>12.58</v>
      </c>
      <c r="BS54" s="124">
        <v>0.1</v>
      </c>
      <c r="BT54" s="108">
        <v>16.71</v>
      </c>
      <c r="BU54" s="109">
        <v>0.13</v>
      </c>
      <c r="BV54" s="107">
        <v>0</v>
      </c>
      <c r="BW54" s="108">
        <v>0</v>
      </c>
      <c r="BX54" s="133">
        <v>0</v>
      </c>
      <c r="BY54" s="124">
        <v>0</v>
      </c>
      <c r="BZ54" s="108">
        <v>0</v>
      </c>
      <c r="CA54" s="108">
        <v>0</v>
      </c>
      <c r="CB54" s="133">
        <v>0</v>
      </c>
      <c r="CC54" s="124">
        <v>0</v>
      </c>
      <c r="CD54" s="108">
        <v>0</v>
      </c>
      <c r="CE54" s="108">
        <v>0</v>
      </c>
      <c r="CF54" s="133">
        <v>0</v>
      </c>
      <c r="CG54" s="124">
        <v>0</v>
      </c>
      <c r="CH54" s="108">
        <v>0</v>
      </c>
      <c r="CI54" s="109">
        <v>0</v>
      </c>
      <c r="CJ54" s="107">
        <v>0</v>
      </c>
      <c r="CK54" s="108">
        <v>0</v>
      </c>
      <c r="CL54" s="133">
        <v>0</v>
      </c>
      <c r="CM54" s="124">
        <v>0</v>
      </c>
      <c r="CN54" s="108">
        <v>0</v>
      </c>
      <c r="CO54" s="108">
        <v>0</v>
      </c>
      <c r="CP54" s="133">
        <v>0</v>
      </c>
      <c r="CQ54" s="124">
        <v>0</v>
      </c>
      <c r="CR54" s="108">
        <v>0</v>
      </c>
      <c r="CS54" s="108">
        <v>0</v>
      </c>
      <c r="CT54" s="133">
        <v>0</v>
      </c>
      <c r="CU54" s="124">
        <v>0</v>
      </c>
      <c r="CV54" s="108">
        <v>0</v>
      </c>
      <c r="CW54" s="109">
        <v>0</v>
      </c>
      <c r="CX54" s="107">
        <v>0</v>
      </c>
      <c r="CY54" s="108">
        <v>0</v>
      </c>
      <c r="CZ54" s="133">
        <v>0</v>
      </c>
      <c r="DA54" s="124">
        <v>0</v>
      </c>
      <c r="DB54" s="108">
        <v>0</v>
      </c>
      <c r="DC54" s="108">
        <v>0</v>
      </c>
      <c r="DD54" s="133">
        <v>0</v>
      </c>
      <c r="DE54" s="124">
        <v>0</v>
      </c>
      <c r="DF54" s="108">
        <v>0</v>
      </c>
      <c r="DG54" s="108">
        <v>0</v>
      </c>
      <c r="DH54" s="133">
        <v>0</v>
      </c>
      <c r="DI54" s="124">
        <v>0</v>
      </c>
      <c r="DJ54" s="108">
        <v>0</v>
      </c>
      <c r="DK54" s="108">
        <v>0</v>
      </c>
      <c r="DL54" s="180">
        <v>80.503245420461681</v>
      </c>
      <c r="DM54" s="181">
        <v>49.291796344509677</v>
      </c>
      <c r="DN54" s="184">
        <v>52.016216981448991</v>
      </c>
      <c r="DO54" s="181">
        <v>60.60375291547345</v>
      </c>
      <c r="DP54" s="193" t="s">
        <v>1026</v>
      </c>
      <c r="DQ54" s="193" t="s">
        <v>1026</v>
      </c>
      <c r="DR54" s="288" t="s">
        <v>1026</v>
      </c>
      <c r="DS54" s="288"/>
      <c r="DT54" s="298"/>
      <c r="DU54" s="170"/>
      <c r="DV54" s="170"/>
      <c r="DW54" s="170"/>
      <c r="DX54" s="170"/>
      <c r="DY54" s="170"/>
      <c r="DZ54" s="298"/>
      <c r="EA54" s="170"/>
      <c r="EB54" s="170"/>
      <c r="EC54" s="170"/>
      <c r="ED54" s="170"/>
      <c r="EE54" s="292"/>
    </row>
    <row r="55" spans="1:135" x14ac:dyDescent="0.2">
      <c r="A55" s="125" t="s">
        <v>370</v>
      </c>
      <c r="B55" s="126" t="s">
        <v>512</v>
      </c>
      <c r="C55" s="147">
        <v>14149648</v>
      </c>
      <c r="D55" s="148">
        <v>32.653999590661201</v>
      </c>
      <c r="E55" s="149">
        <v>67.346000409338799</v>
      </c>
      <c r="F55" s="150">
        <v>2.502336189749836</v>
      </c>
      <c r="G55" s="151">
        <v>36.576574899831975</v>
      </c>
      <c r="H55" s="167">
        <v>12801.9649928206</v>
      </c>
      <c r="I55" s="118">
        <v>953.38060706527824</v>
      </c>
      <c r="J55" s="113">
        <v>2688.3174736422498</v>
      </c>
      <c r="K55" s="113">
        <v>20.999256560612924</v>
      </c>
      <c r="L55" s="117">
        <v>1037.1268701598749</v>
      </c>
      <c r="M55" s="118">
        <v>8.1013100000000016</v>
      </c>
      <c r="N55" s="117">
        <v>1246.3859957048753</v>
      </c>
      <c r="O55" s="118">
        <v>9.7358959847480779</v>
      </c>
      <c r="P55" s="143">
        <v>474.48273097000003</v>
      </c>
      <c r="Q55" s="108">
        <v>22038.052734375</v>
      </c>
      <c r="R55" s="167">
        <v>4.18</v>
      </c>
      <c r="S55" s="138">
        <v>0.06</v>
      </c>
      <c r="T55" s="113">
        <v>0</v>
      </c>
      <c r="U55" s="138">
        <v>0</v>
      </c>
      <c r="V55" s="113">
        <v>9.92</v>
      </c>
      <c r="W55" s="138" t="s">
        <v>992</v>
      </c>
      <c r="X55" s="143">
        <v>14.16</v>
      </c>
      <c r="Y55" s="167">
        <f t="shared" si="1"/>
        <v>1.8967193020098489E-2</v>
      </c>
      <c r="Z55" s="138">
        <f t="shared" si="2"/>
        <v>2.7225635914016977E-4</v>
      </c>
      <c r="AA55" s="113">
        <f t="shared" si="3"/>
        <v>0</v>
      </c>
      <c r="AB55" s="138">
        <f t="shared" si="4"/>
        <v>0</v>
      </c>
      <c r="AC55" s="113">
        <f t="shared" si="5"/>
        <v>4.5013051377841402E-2</v>
      </c>
      <c r="AD55" s="138">
        <f t="shared" si="6"/>
        <v>0</v>
      </c>
      <c r="AE55" s="143">
        <f t="shared" si="7"/>
        <v>6.4252500757080069E-2</v>
      </c>
      <c r="AF55" s="175">
        <v>0.15548758809117708</v>
      </c>
      <c r="AG55" s="118">
        <v>2.231879254897279E-3</v>
      </c>
      <c r="AH55" s="118">
        <v>0</v>
      </c>
      <c r="AI55" s="118">
        <v>0</v>
      </c>
      <c r="AJ55" s="118">
        <v>0.36900403680968347</v>
      </c>
      <c r="AK55" s="118" t="s">
        <v>1026</v>
      </c>
      <c r="AL55" s="143">
        <v>0.52672350415575786</v>
      </c>
      <c r="AM55" s="175">
        <v>0.40303651561507087</v>
      </c>
      <c r="AN55" s="118">
        <v>5.7852131428000608E-3</v>
      </c>
      <c r="AO55" s="118">
        <v>0</v>
      </c>
      <c r="AP55" s="118">
        <v>0</v>
      </c>
      <c r="AQ55" s="118">
        <v>0.95648857294294343</v>
      </c>
      <c r="AR55" s="118" t="s">
        <v>1026</v>
      </c>
      <c r="AS55" s="143">
        <v>1.3653103017008144</v>
      </c>
      <c r="AT55" s="175">
        <v>0.33536962180292001</v>
      </c>
      <c r="AU55" s="118">
        <v>4.8139180163098575E-3</v>
      </c>
      <c r="AV55" s="118">
        <v>0</v>
      </c>
      <c r="AW55" s="118">
        <v>0</v>
      </c>
      <c r="AX55" s="118">
        <v>0.79590111202989633</v>
      </c>
      <c r="AY55" s="118" t="s">
        <v>1026</v>
      </c>
      <c r="AZ55" s="143">
        <v>1.1360846518491265</v>
      </c>
      <c r="BA55" s="175">
        <v>0.88095935366387168</v>
      </c>
      <c r="BB55" s="118">
        <v>1.264534957412256E-2</v>
      </c>
      <c r="BC55" s="118">
        <v>0</v>
      </c>
      <c r="BD55" s="118">
        <v>0</v>
      </c>
      <c r="BE55" s="118">
        <v>2.09069779625493</v>
      </c>
      <c r="BF55" s="118" t="s">
        <v>1026</v>
      </c>
      <c r="BG55" s="143">
        <v>2.9843024994929248</v>
      </c>
      <c r="BH55" s="107">
        <v>11.64</v>
      </c>
      <c r="BI55" s="108">
        <v>0.05</v>
      </c>
      <c r="BJ55" s="133">
        <v>27.32</v>
      </c>
      <c r="BK55" s="124">
        <v>0.12</v>
      </c>
      <c r="BL55" s="108">
        <v>54.08</v>
      </c>
      <c r="BM55" s="108">
        <v>0.25</v>
      </c>
      <c r="BN55" s="133">
        <v>126.99</v>
      </c>
      <c r="BO55" s="124">
        <v>0.57999999999999996</v>
      </c>
      <c r="BP55" s="108">
        <v>223.44</v>
      </c>
      <c r="BQ55" s="108">
        <v>1.01</v>
      </c>
      <c r="BR55" s="133">
        <v>362.48</v>
      </c>
      <c r="BS55" s="124">
        <v>1.64</v>
      </c>
      <c r="BT55" s="108">
        <v>462.12</v>
      </c>
      <c r="BU55" s="109">
        <v>2.1</v>
      </c>
      <c r="BV55" s="107">
        <v>0</v>
      </c>
      <c r="BW55" s="108">
        <v>0</v>
      </c>
      <c r="BX55" s="133">
        <v>1.46</v>
      </c>
      <c r="BY55" s="124">
        <v>0.01</v>
      </c>
      <c r="BZ55" s="108">
        <v>2.31</v>
      </c>
      <c r="CA55" s="108">
        <v>0.01</v>
      </c>
      <c r="CB55" s="133">
        <v>3.18</v>
      </c>
      <c r="CC55" s="124">
        <v>0.01</v>
      </c>
      <c r="CD55" s="108">
        <v>3.58</v>
      </c>
      <c r="CE55" s="108">
        <v>0.02</v>
      </c>
      <c r="CF55" s="133">
        <v>4.29</v>
      </c>
      <c r="CG55" s="124">
        <v>0.02</v>
      </c>
      <c r="CH55" s="108">
        <v>4.4000000000000004</v>
      </c>
      <c r="CI55" s="109">
        <v>0.02</v>
      </c>
      <c r="CJ55" s="107">
        <v>0</v>
      </c>
      <c r="CK55" s="108">
        <v>0</v>
      </c>
      <c r="CL55" s="133">
        <v>0</v>
      </c>
      <c r="CM55" s="124">
        <v>0</v>
      </c>
      <c r="CN55" s="108">
        <v>0</v>
      </c>
      <c r="CO55" s="108">
        <v>0</v>
      </c>
      <c r="CP55" s="133">
        <v>0</v>
      </c>
      <c r="CQ55" s="124">
        <v>0</v>
      </c>
      <c r="CR55" s="108">
        <v>0</v>
      </c>
      <c r="CS55" s="108">
        <v>0</v>
      </c>
      <c r="CT55" s="133">
        <v>0</v>
      </c>
      <c r="CU55" s="124">
        <v>0</v>
      </c>
      <c r="CV55" s="108">
        <v>0</v>
      </c>
      <c r="CW55" s="109">
        <v>0</v>
      </c>
      <c r="CX55" s="107">
        <v>0</v>
      </c>
      <c r="CY55" s="108">
        <v>0</v>
      </c>
      <c r="CZ55" s="133">
        <v>0</v>
      </c>
      <c r="DA55" s="124">
        <v>0</v>
      </c>
      <c r="DB55" s="108">
        <v>0</v>
      </c>
      <c r="DC55" s="108">
        <v>0</v>
      </c>
      <c r="DD55" s="133">
        <v>0</v>
      </c>
      <c r="DE55" s="124">
        <v>0</v>
      </c>
      <c r="DF55" s="108">
        <v>0</v>
      </c>
      <c r="DG55" s="108">
        <v>0</v>
      </c>
      <c r="DH55" s="133">
        <v>0</v>
      </c>
      <c r="DI55" s="124">
        <v>0</v>
      </c>
      <c r="DJ55" s="108">
        <v>0</v>
      </c>
      <c r="DK55" s="108">
        <v>0</v>
      </c>
      <c r="DL55" s="180">
        <v>39.456552842791218</v>
      </c>
      <c r="DM55" s="181">
        <v>47.279480689295099</v>
      </c>
      <c r="DN55" s="184">
        <v>47.909482047396153</v>
      </c>
      <c r="DO55" s="181">
        <v>44.881838526494157</v>
      </c>
      <c r="DP55" s="193" t="s">
        <v>1026</v>
      </c>
      <c r="DQ55" s="193" t="s">
        <v>1026</v>
      </c>
      <c r="DR55" s="288" t="s">
        <v>1026</v>
      </c>
      <c r="DS55" s="288"/>
      <c r="DT55" s="298"/>
      <c r="DU55" s="170"/>
      <c r="DV55" s="170"/>
      <c r="DW55" s="170"/>
      <c r="DX55" s="170"/>
      <c r="DY55" s="170"/>
      <c r="DZ55" s="298"/>
      <c r="EA55" s="170"/>
      <c r="EB55" s="170"/>
      <c r="EC55" s="170"/>
      <c r="ED55" s="170"/>
      <c r="EE55" s="292"/>
    </row>
    <row r="56" spans="1:135" x14ac:dyDescent="0.2">
      <c r="A56" s="125" t="s">
        <v>116</v>
      </c>
      <c r="B56" s="126" t="s">
        <v>558</v>
      </c>
      <c r="C56" s="147">
        <v>27797457</v>
      </c>
      <c r="D56" s="148">
        <v>17.876998604584585</v>
      </c>
      <c r="E56" s="149">
        <v>82.123001395415415</v>
      </c>
      <c r="F56" s="150">
        <v>3.1976760846849457</v>
      </c>
      <c r="G56" s="151">
        <v>193.91319846529473</v>
      </c>
      <c r="H56" s="167">
        <v>19294.348174002647</v>
      </c>
      <c r="I56" s="118">
        <v>694.10479433433954</v>
      </c>
      <c r="J56" s="113">
        <v>4356.1418667371872</v>
      </c>
      <c r="K56" s="113">
        <v>22.577294798726015</v>
      </c>
      <c r="L56" s="117">
        <v>1358.7060689784491</v>
      </c>
      <c r="M56" s="118">
        <v>7.0419900000000002</v>
      </c>
      <c r="N56" s="117">
        <v>7634.3532377507772</v>
      </c>
      <c r="O56" s="118">
        <v>39.567821462024632</v>
      </c>
      <c r="P56" s="143">
        <v>5293.4797934369299</v>
      </c>
      <c r="Q56" s="108">
        <v>53996.57421875</v>
      </c>
      <c r="R56" s="167">
        <v>29.5</v>
      </c>
      <c r="S56" s="138">
        <v>0</v>
      </c>
      <c r="T56" s="113">
        <v>0</v>
      </c>
      <c r="U56" s="138">
        <v>0</v>
      </c>
      <c r="V56" s="113">
        <v>143.34</v>
      </c>
      <c r="W56" s="138" t="s">
        <v>992</v>
      </c>
      <c r="X56" s="143">
        <v>172.84</v>
      </c>
      <c r="Y56" s="167">
        <f t="shared" si="1"/>
        <v>5.4633095574712028E-2</v>
      </c>
      <c r="Z56" s="138">
        <f t="shared" si="2"/>
        <v>0</v>
      </c>
      <c r="AA56" s="113">
        <f t="shared" si="3"/>
        <v>0</v>
      </c>
      <c r="AB56" s="138">
        <f t="shared" si="4"/>
        <v>0</v>
      </c>
      <c r="AC56" s="113">
        <f t="shared" si="5"/>
        <v>0.26546128541285496</v>
      </c>
      <c r="AD56" s="138">
        <f t="shared" si="6"/>
        <v>0</v>
      </c>
      <c r="AE56" s="143">
        <f t="shared" si="7"/>
        <v>0.32009438098756698</v>
      </c>
      <c r="AF56" s="175">
        <v>0.67720475830361149</v>
      </c>
      <c r="AG56" s="118">
        <v>0</v>
      </c>
      <c r="AH56" s="118">
        <v>0</v>
      </c>
      <c r="AI56" s="118">
        <v>0</v>
      </c>
      <c r="AJ56" s="118">
        <v>3.2905264425504974</v>
      </c>
      <c r="AK56" s="118" t="s">
        <v>1026</v>
      </c>
      <c r="AL56" s="143">
        <v>3.967731200854109</v>
      </c>
      <c r="AM56" s="175">
        <v>2.1711833540406382</v>
      </c>
      <c r="AN56" s="118">
        <v>0</v>
      </c>
      <c r="AO56" s="118">
        <v>0</v>
      </c>
      <c r="AP56" s="118">
        <v>0</v>
      </c>
      <c r="AQ56" s="118">
        <v>10.549743117565596</v>
      </c>
      <c r="AR56" s="118" t="s">
        <v>1026</v>
      </c>
      <c r="AS56" s="143">
        <v>12.720926471606234</v>
      </c>
      <c r="AT56" s="175">
        <v>0.38641125294185691</v>
      </c>
      <c r="AU56" s="118">
        <v>0</v>
      </c>
      <c r="AV56" s="118">
        <v>0</v>
      </c>
      <c r="AW56" s="118">
        <v>0</v>
      </c>
      <c r="AX56" s="118">
        <v>1.8775657287012126</v>
      </c>
      <c r="AY56" s="118" t="s">
        <v>1026</v>
      </c>
      <c r="AZ56" s="143">
        <v>2.2639769816430695</v>
      </c>
      <c r="BA56" s="175">
        <v>0.55728936637437043</v>
      </c>
      <c r="BB56" s="118">
        <v>0</v>
      </c>
      <c r="BC56" s="118">
        <v>0</v>
      </c>
      <c r="BD56" s="118">
        <v>0</v>
      </c>
      <c r="BE56" s="118">
        <v>2.7078595856305854</v>
      </c>
      <c r="BF56" s="118" t="s">
        <v>1026</v>
      </c>
      <c r="BG56" s="143">
        <v>3.2651489520049557</v>
      </c>
      <c r="BH56" s="107">
        <v>68.17</v>
      </c>
      <c r="BI56" s="108">
        <v>0.13</v>
      </c>
      <c r="BJ56" s="133">
        <v>262.85000000000002</v>
      </c>
      <c r="BK56" s="124">
        <v>0.49</v>
      </c>
      <c r="BL56" s="108">
        <v>586.83000000000004</v>
      </c>
      <c r="BM56" s="108">
        <v>1.0900000000000001</v>
      </c>
      <c r="BN56" s="133">
        <v>1391.32</v>
      </c>
      <c r="BO56" s="124">
        <v>2.58</v>
      </c>
      <c r="BP56" s="108">
        <v>2365.31</v>
      </c>
      <c r="BQ56" s="108">
        <v>4.38</v>
      </c>
      <c r="BR56" s="133">
        <v>3656.26</v>
      </c>
      <c r="BS56" s="124">
        <v>6.77</v>
      </c>
      <c r="BT56" s="108">
        <v>4581.91</v>
      </c>
      <c r="BU56" s="109">
        <v>8.49</v>
      </c>
      <c r="BV56" s="107">
        <v>0</v>
      </c>
      <c r="BW56" s="108">
        <v>0</v>
      </c>
      <c r="BX56" s="133">
        <v>0</v>
      </c>
      <c r="BY56" s="124">
        <v>0</v>
      </c>
      <c r="BZ56" s="108">
        <v>0</v>
      </c>
      <c r="CA56" s="108">
        <v>0</v>
      </c>
      <c r="CB56" s="133">
        <v>0</v>
      </c>
      <c r="CC56" s="124">
        <v>0</v>
      </c>
      <c r="CD56" s="108">
        <v>0</v>
      </c>
      <c r="CE56" s="108">
        <v>0</v>
      </c>
      <c r="CF56" s="133">
        <v>0</v>
      </c>
      <c r="CG56" s="124">
        <v>0</v>
      </c>
      <c r="CH56" s="108">
        <v>0</v>
      </c>
      <c r="CI56" s="109">
        <v>0</v>
      </c>
      <c r="CJ56" s="107">
        <v>0</v>
      </c>
      <c r="CK56" s="108">
        <v>0</v>
      </c>
      <c r="CL56" s="133">
        <v>0</v>
      </c>
      <c r="CM56" s="124">
        <v>0</v>
      </c>
      <c r="CN56" s="108">
        <v>0</v>
      </c>
      <c r="CO56" s="108">
        <v>0</v>
      </c>
      <c r="CP56" s="133">
        <v>0</v>
      </c>
      <c r="CQ56" s="124">
        <v>0</v>
      </c>
      <c r="CR56" s="108">
        <v>0</v>
      </c>
      <c r="CS56" s="108">
        <v>0</v>
      </c>
      <c r="CT56" s="133">
        <v>0</v>
      </c>
      <c r="CU56" s="124">
        <v>0</v>
      </c>
      <c r="CV56" s="108">
        <v>0</v>
      </c>
      <c r="CW56" s="109">
        <v>0</v>
      </c>
      <c r="CX56" s="107">
        <v>0</v>
      </c>
      <c r="CY56" s="108">
        <v>0</v>
      </c>
      <c r="CZ56" s="133">
        <v>0</v>
      </c>
      <c r="DA56" s="124">
        <v>0</v>
      </c>
      <c r="DB56" s="108">
        <v>0</v>
      </c>
      <c r="DC56" s="108">
        <v>0</v>
      </c>
      <c r="DD56" s="133">
        <v>0</v>
      </c>
      <c r="DE56" s="124">
        <v>0</v>
      </c>
      <c r="DF56" s="108">
        <v>0</v>
      </c>
      <c r="DG56" s="108">
        <v>0</v>
      </c>
      <c r="DH56" s="133">
        <v>0</v>
      </c>
      <c r="DI56" s="124">
        <v>0</v>
      </c>
      <c r="DJ56" s="108">
        <v>0</v>
      </c>
      <c r="DK56" s="108">
        <v>0</v>
      </c>
      <c r="DL56" s="180">
        <v>54.011327561995316</v>
      </c>
      <c r="DM56" s="181">
        <v>54.711324183836446</v>
      </c>
      <c r="DN56" s="184">
        <v>62.721186508867802</v>
      </c>
      <c r="DO56" s="181">
        <v>57.147946084899864</v>
      </c>
      <c r="DP56" s="193" t="s">
        <v>1026</v>
      </c>
      <c r="DQ56" s="193" t="s">
        <v>1026</v>
      </c>
      <c r="DR56" s="288" t="s">
        <v>1026</v>
      </c>
      <c r="DS56" s="288"/>
      <c r="DT56" s="298"/>
      <c r="DU56" s="170"/>
      <c r="DV56" s="170"/>
      <c r="DW56" s="170"/>
      <c r="DX56" s="170"/>
      <c r="DY56" s="170"/>
      <c r="DZ56" s="298"/>
      <c r="EA56" s="170"/>
      <c r="EB56" s="170"/>
      <c r="EC56" s="170"/>
      <c r="ED56" s="170"/>
      <c r="EE56" s="292"/>
    </row>
    <row r="57" spans="1:135" x14ac:dyDescent="0.2">
      <c r="A57" s="125" t="s">
        <v>65</v>
      </c>
      <c r="B57" s="126" t="s">
        <v>526</v>
      </c>
      <c r="C57" s="147">
        <v>30551674</v>
      </c>
      <c r="D57" s="148">
        <v>25.871001372952591</v>
      </c>
      <c r="E57" s="149">
        <v>74.128998627047409</v>
      </c>
      <c r="F57" s="150">
        <v>3.978798768566858</v>
      </c>
      <c r="G57" s="151">
        <v>46.796670036454984</v>
      </c>
      <c r="H57" s="167">
        <v>20724.663536824515</v>
      </c>
      <c r="I57" s="118">
        <v>664.76458915552632</v>
      </c>
      <c r="J57" s="113">
        <v>3607.7348522392126</v>
      </c>
      <c r="K57" s="113">
        <v>17.407929667127416</v>
      </c>
      <c r="L57" s="117">
        <v>1124.7080089597416</v>
      </c>
      <c r="M57" s="118">
        <v>5.4269059999999998</v>
      </c>
      <c r="N57" s="117">
        <v>-2985.0414086662176</v>
      </c>
      <c r="O57" s="118">
        <v>-14.403328687880801</v>
      </c>
      <c r="P57" s="143">
        <v>6441.9333539383206</v>
      </c>
      <c r="Q57" s="108">
        <v>60187.8671875</v>
      </c>
      <c r="R57" s="167">
        <v>146.81</v>
      </c>
      <c r="S57" s="138">
        <v>0</v>
      </c>
      <c r="T57" s="113">
        <v>0</v>
      </c>
      <c r="U57" s="138">
        <v>0</v>
      </c>
      <c r="V57" s="113">
        <v>92.17</v>
      </c>
      <c r="W57" s="138" t="s">
        <v>992</v>
      </c>
      <c r="X57" s="143">
        <v>238.98000000000002</v>
      </c>
      <c r="Y57" s="167">
        <f t="shared" si="1"/>
        <v>0.24391959187164877</v>
      </c>
      <c r="Z57" s="138">
        <f t="shared" si="2"/>
        <v>0</v>
      </c>
      <c r="AA57" s="113">
        <f t="shared" si="3"/>
        <v>0</v>
      </c>
      <c r="AB57" s="138">
        <f t="shared" si="4"/>
        <v>0</v>
      </c>
      <c r="AC57" s="113">
        <f t="shared" si="5"/>
        <v>0.15313717582460232</v>
      </c>
      <c r="AD57" s="138">
        <f t="shared" si="6"/>
        <v>0</v>
      </c>
      <c r="AE57" s="143">
        <f t="shared" si="7"/>
        <v>0.39705676769625109</v>
      </c>
      <c r="AF57" s="175">
        <v>4.0693123528432098</v>
      </c>
      <c r="AG57" s="118">
        <v>0</v>
      </c>
      <c r="AH57" s="118">
        <v>0</v>
      </c>
      <c r="AI57" s="118">
        <v>0</v>
      </c>
      <c r="AJ57" s="118">
        <v>2.554788635389678</v>
      </c>
      <c r="AK57" s="118" t="s">
        <v>1026</v>
      </c>
      <c r="AL57" s="143">
        <v>6.6241009882328878</v>
      </c>
      <c r="AM57" s="175">
        <v>13.053165695493416</v>
      </c>
      <c r="AN57" s="118">
        <v>0</v>
      </c>
      <c r="AO57" s="118">
        <v>0</v>
      </c>
      <c r="AP57" s="118">
        <v>0</v>
      </c>
      <c r="AQ57" s="118">
        <v>8.1950158855229756</v>
      </c>
      <c r="AR57" s="118" t="s">
        <v>1026</v>
      </c>
      <c r="AS57" s="143">
        <v>21.248181581016393</v>
      </c>
      <c r="AT57" s="175">
        <v>-4.9181897300914814</v>
      </c>
      <c r="AU57" s="118">
        <v>0</v>
      </c>
      <c r="AV57" s="118">
        <v>0</v>
      </c>
      <c r="AW57" s="118">
        <v>0</v>
      </c>
      <c r="AX57" s="118">
        <v>-3.0877293605512692</v>
      </c>
      <c r="AY57" s="118" t="s">
        <v>1026</v>
      </c>
      <c r="AZ57" s="143">
        <v>-8.0059190906427506</v>
      </c>
      <c r="BA57" s="175">
        <v>2.2789742137000952</v>
      </c>
      <c r="BB57" s="118">
        <v>0</v>
      </c>
      <c r="BC57" s="118">
        <v>0</v>
      </c>
      <c r="BD57" s="118">
        <v>0</v>
      </c>
      <c r="BE57" s="118">
        <v>1.4307816448248605</v>
      </c>
      <c r="BF57" s="118" t="s">
        <v>1026</v>
      </c>
      <c r="BG57" s="143">
        <v>3.7097558585249559</v>
      </c>
      <c r="BH57" s="107">
        <v>317.83</v>
      </c>
      <c r="BI57" s="108">
        <v>0.53</v>
      </c>
      <c r="BJ57" s="133">
        <v>637.57000000000005</v>
      </c>
      <c r="BK57" s="124">
        <v>1.06</v>
      </c>
      <c r="BL57" s="108">
        <v>1034.6099999999999</v>
      </c>
      <c r="BM57" s="108">
        <v>1.72</v>
      </c>
      <c r="BN57" s="133">
        <v>1800.74</v>
      </c>
      <c r="BO57" s="124">
        <v>2.99</v>
      </c>
      <c r="BP57" s="108">
        <v>2585.25</v>
      </c>
      <c r="BQ57" s="108">
        <v>4.3</v>
      </c>
      <c r="BR57" s="133">
        <v>3514.64</v>
      </c>
      <c r="BS57" s="124">
        <v>5.84</v>
      </c>
      <c r="BT57" s="108">
        <v>4070.92</v>
      </c>
      <c r="BU57" s="109">
        <v>6.76</v>
      </c>
      <c r="BV57" s="107">
        <v>0</v>
      </c>
      <c r="BW57" s="108">
        <v>0</v>
      </c>
      <c r="BX57" s="133">
        <v>0</v>
      </c>
      <c r="BY57" s="124">
        <v>0</v>
      </c>
      <c r="BZ57" s="108">
        <v>0</v>
      </c>
      <c r="CA57" s="108">
        <v>0</v>
      </c>
      <c r="CB57" s="133">
        <v>0</v>
      </c>
      <c r="CC57" s="124">
        <v>0</v>
      </c>
      <c r="CD57" s="108">
        <v>0</v>
      </c>
      <c r="CE57" s="108">
        <v>0</v>
      </c>
      <c r="CF57" s="133">
        <v>0</v>
      </c>
      <c r="CG57" s="124">
        <v>0</v>
      </c>
      <c r="CH57" s="108">
        <v>0</v>
      </c>
      <c r="CI57" s="109">
        <v>0</v>
      </c>
      <c r="CJ57" s="107">
        <v>0</v>
      </c>
      <c r="CK57" s="108">
        <v>0</v>
      </c>
      <c r="CL57" s="133">
        <v>0</v>
      </c>
      <c r="CM57" s="124">
        <v>0</v>
      </c>
      <c r="CN57" s="108">
        <v>0</v>
      </c>
      <c r="CO57" s="108">
        <v>0</v>
      </c>
      <c r="CP57" s="133">
        <v>0</v>
      </c>
      <c r="CQ57" s="124">
        <v>0</v>
      </c>
      <c r="CR57" s="108">
        <v>0</v>
      </c>
      <c r="CS57" s="108">
        <v>0</v>
      </c>
      <c r="CT57" s="133">
        <v>0</v>
      </c>
      <c r="CU57" s="124">
        <v>0</v>
      </c>
      <c r="CV57" s="108">
        <v>0</v>
      </c>
      <c r="CW57" s="109">
        <v>0</v>
      </c>
      <c r="CX57" s="107">
        <v>0</v>
      </c>
      <c r="CY57" s="108">
        <v>0</v>
      </c>
      <c r="CZ57" s="133">
        <v>0</v>
      </c>
      <c r="DA57" s="124">
        <v>0</v>
      </c>
      <c r="DB57" s="108">
        <v>0</v>
      </c>
      <c r="DC57" s="108">
        <v>0</v>
      </c>
      <c r="DD57" s="133">
        <v>0</v>
      </c>
      <c r="DE57" s="124">
        <v>0</v>
      </c>
      <c r="DF57" s="108">
        <v>0</v>
      </c>
      <c r="DG57" s="108">
        <v>0</v>
      </c>
      <c r="DH57" s="133">
        <v>0</v>
      </c>
      <c r="DI57" s="124">
        <v>0</v>
      </c>
      <c r="DJ57" s="108">
        <v>0</v>
      </c>
      <c r="DK57" s="108">
        <v>0</v>
      </c>
      <c r="DL57" s="180">
        <v>37.659956637565777</v>
      </c>
      <c r="DM57" s="181">
        <v>58.340068535508678</v>
      </c>
      <c r="DN57" s="184">
        <v>66.125845095244301</v>
      </c>
      <c r="DO57" s="181">
        <v>54.041956756106252</v>
      </c>
      <c r="DP57" s="193">
        <v>2</v>
      </c>
      <c r="DQ57" s="193">
        <v>157606</v>
      </c>
      <c r="DR57" s="288">
        <v>0.52963337122397713</v>
      </c>
      <c r="DS57" s="288"/>
      <c r="DT57" s="298"/>
      <c r="DU57" s="170"/>
      <c r="DV57" s="170"/>
      <c r="DW57" s="170"/>
      <c r="DX57" s="170"/>
      <c r="DY57" s="170"/>
      <c r="DZ57" s="298"/>
      <c r="EA57" s="170"/>
      <c r="EB57" s="170"/>
      <c r="EC57" s="170"/>
      <c r="ED57" s="170"/>
      <c r="EE57" s="292"/>
    </row>
    <row r="58" spans="1:135" x14ac:dyDescent="0.2">
      <c r="A58" s="125" t="s">
        <v>104</v>
      </c>
      <c r="B58" s="126" t="s">
        <v>573</v>
      </c>
      <c r="C58" s="147">
        <v>89708900</v>
      </c>
      <c r="D58" s="148">
        <v>32.309000556243582</v>
      </c>
      <c r="E58" s="149">
        <v>67.690999443756411</v>
      </c>
      <c r="F58" s="150">
        <v>3.0527698621170631</v>
      </c>
      <c r="G58" s="151">
        <v>289.31821846679782</v>
      </c>
      <c r="H58" s="167">
        <v>171391.82035968229</v>
      </c>
      <c r="I58" s="118">
        <v>1910.5128175621251</v>
      </c>
      <c r="J58" s="113">
        <v>40381.77392901032</v>
      </c>
      <c r="K58" s="113">
        <v>23.561085846608822</v>
      </c>
      <c r="L58" s="117">
        <v>21530.840344954548</v>
      </c>
      <c r="M58" s="118">
        <v>12.562349999999999</v>
      </c>
      <c r="N58" s="117">
        <v>49870.584597656998</v>
      </c>
      <c r="O58" s="118">
        <v>29.097412287820248</v>
      </c>
      <c r="P58" s="143">
        <v>25893.489895980001</v>
      </c>
      <c r="Q58" s="108">
        <v>487574.375</v>
      </c>
      <c r="R58" s="167">
        <v>3.95</v>
      </c>
      <c r="S58" s="138">
        <v>35.14</v>
      </c>
      <c r="T58" s="113">
        <v>40.93</v>
      </c>
      <c r="U58" s="138">
        <v>0.66</v>
      </c>
      <c r="V58" s="113">
        <v>2295.39</v>
      </c>
      <c r="W58" s="138" t="s">
        <v>992</v>
      </c>
      <c r="X58" s="143">
        <v>2376.0699999999997</v>
      </c>
      <c r="Y58" s="167">
        <f t="shared" si="1"/>
        <v>8.1013281307082646E-4</v>
      </c>
      <c r="Z58" s="138">
        <f t="shared" si="2"/>
        <v>7.207105582609832E-3</v>
      </c>
      <c r="AA58" s="113">
        <f t="shared" si="3"/>
        <v>8.3946167187313736E-3</v>
      </c>
      <c r="AB58" s="138">
        <f t="shared" si="4"/>
        <v>1.3536396370297351E-4</v>
      </c>
      <c r="AC58" s="113">
        <f t="shared" si="5"/>
        <v>0.47077740703661874</v>
      </c>
      <c r="AD58" s="138">
        <f t="shared" si="6"/>
        <v>0</v>
      </c>
      <c r="AE58" s="143">
        <f t="shared" si="7"/>
        <v>0.48732462611473376</v>
      </c>
      <c r="AF58" s="175">
        <v>9.7816406157489651E-3</v>
      </c>
      <c r="AG58" s="118">
        <v>8.701945600947307E-2</v>
      </c>
      <c r="AH58" s="118">
        <v>0.10135760769686204</v>
      </c>
      <c r="AI58" s="118">
        <v>1.6344007104795741E-3</v>
      </c>
      <c r="AJ58" s="118">
        <v>5.6842227982238018</v>
      </c>
      <c r="AK58" s="118" t="s">
        <v>1026</v>
      </c>
      <c r="AL58" s="143">
        <v>5.8840159032563646</v>
      </c>
      <c r="AM58" s="175">
        <v>1.8345777204769563E-2</v>
      </c>
      <c r="AN58" s="118">
        <v>0.16320774961407658</v>
      </c>
      <c r="AO58" s="118">
        <v>0.19009940784587803</v>
      </c>
      <c r="AP58" s="118">
        <v>3.0653703683918765E-3</v>
      </c>
      <c r="AQ58" s="118">
        <v>10.660940136216711</v>
      </c>
      <c r="AR58" s="118" t="s">
        <v>1026</v>
      </c>
      <c r="AS58" s="143">
        <v>11.035658441249826</v>
      </c>
      <c r="AT58" s="175">
        <v>7.9205006956858046E-3</v>
      </c>
      <c r="AU58" s="118">
        <v>7.0462378340860554E-2</v>
      </c>
      <c r="AV58" s="118">
        <v>8.2072428727701249E-2</v>
      </c>
      <c r="AW58" s="118">
        <v>1.3234254326968686E-3</v>
      </c>
      <c r="AX58" s="118">
        <v>4.6026931878152499</v>
      </c>
      <c r="AY58" s="118" t="s">
        <v>1026</v>
      </c>
      <c r="AZ58" s="143">
        <v>4.764471921012194</v>
      </c>
      <c r="BA58" s="175">
        <v>1.5254799626732599E-2</v>
      </c>
      <c r="BB58" s="118">
        <v>0.13570978705908443</v>
      </c>
      <c r="BC58" s="118">
        <v>0.15807061992966207</v>
      </c>
      <c r="BD58" s="118">
        <v>2.5489032287705103E-3</v>
      </c>
      <c r="BE58" s="118">
        <v>8.8647378519508191</v>
      </c>
      <c r="BF58" s="118" t="s">
        <v>1026</v>
      </c>
      <c r="BG58" s="143">
        <v>9.1763219617950682</v>
      </c>
      <c r="BH58" s="107">
        <v>1.1499999999999999</v>
      </c>
      <c r="BI58" s="108">
        <v>0</v>
      </c>
      <c r="BJ58" s="133">
        <v>8.76</v>
      </c>
      <c r="BK58" s="124">
        <v>0</v>
      </c>
      <c r="BL58" s="108">
        <v>29.76</v>
      </c>
      <c r="BM58" s="108">
        <v>0.01</v>
      </c>
      <c r="BN58" s="133">
        <v>119.11</v>
      </c>
      <c r="BO58" s="124">
        <v>0.02</v>
      </c>
      <c r="BP58" s="108">
        <v>298.68</v>
      </c>
      <c r="BQ58" s="108">
        <v>0.06</v>
      </c>
      <c r="BR58" s="133">
        <v>674</v>
      </c>
      <c r="BS58" s="124">
        <v>0.14000000000000001</v>
      </c>
      <c r="BT58" s="108">
        <v>1036.8</v>
      </c>
      <c r="BU58" s="109">
        <v>0.21</v>
      </c>
      <c r="BV58" s="107">
        <v>140.63999999999999</v>
      </c>
      <c r="BW58" s="108">
        <v>0.03</v>
      </c>
      <c r="BX58" s="133">
        <v>289.10000000000002</v>
      </c>
      <c r="BY58" s="124">
        <v>0.06</v>
      </c>
      <c r="BZ58" s="108">
        <v>621.19000000000005</v>
      </c>
      <c r="CA58" s="108">
        <v>0.13</v>
      </c>
      <c r="CB58" s="133">
        <v>876.13</v>
      </c>
      <c r="CC58" s="124">
        <v>0.18</v>
      </c>
      <c r="CD58" s="108">
        <v>1072.2</v>
      </c>
      <c r="CE58" s="108">
        <v>0.22</v>
      </c>
      <c r="CF58" s="133">
        <v>1147.8699999999999</v>
      </c>
      <c r="CG58" s="124">
        <v>0.24</v>
      </c>
      <c r="CH58" s="108">
        <v>1223.53</v>
      </c>
      <c r="CI58" s="109">
        <v>0.25</v>
      </c>
      <c r="CJ58" s="107">
        <v>110.56</v>
      </c>
      <c r="CK58" s="108">
        <v>0.02</v>
      </c>
      <c r="CL58" s="133">
        <v>175.26</v>
      </c>
      <c r="CM58" s="124">
        <v>0.04</v>
      </c>
      <c r="CN58" s="108">
        <v>212.61</v>
      </c>
      <c r="CO58" s="108">
        <v>0.04</v>
      </c>
      <c r="CP58" s="133">
        <v>241.42</v>
      </c>
      <c r="CQ58" s="124">
        <v>0.05</v>
      </c>
      <c r="CR58" s="108">
        <v>265.67</v>
      </c>
      <c r="CS58" s="108">
        <v>0.05</v>
      </c>
      <c r="CT58" s="133">
        <v>303.35000000000002</v>
      </c>
      <c r="CU58" s="124">
        <v>0.06</v>
      </c>
      <c r="CV58" s="108">
        <v>304.85000000000002</v>
      </c>
      <c r="CW58" s="109">
        <v>0.06</v>
      </c>
      <c r="CX58" s="107">
        <v>0</v>
      </c>
      <c r="CY58" s="108">
        <v>0</v>
      </c>
      <c r="CZ58" s="133">
        <v>0</v>
      </c>
      <c r="DA58" s="124">
        <v>0</v>
      </c>
      <c r="DB58" s="108">
        <v>0.16</v>
      </c>
      <c r="DC58" s="108">
        <v>0</v>
      </c>
      <c r="DD58" s="133">
        <v>18.579999999999998</v>
      </c>
      <c r="DE58" s="124">
        <v>0</v>
      </c>
      <c r="DF58" s="108">
        <v>81.89</v>
      </c>
      <c r="DG58" s="108">
        <v>0.02</v>
      </c>
      <c r="DH58" s="133">
        <v>194</v>
      </c>
      <c r="DI58" s="124">
        <v>0.04</v>
      </c>
      <c r="DJ58" s="108">
        <v>275.33999999999997</v>
      </c>
      <c r="DK58" s="108">
        <v>0.06</v>
      </c>
      <c r="DL58" s="180">
        <v>59.624744029370206</v>
      </c>
      <c r="DM58" s="181">
        <v>64.333521204404022</v>
      </c>
      <c r="DN58" s="184">
        <v>61.778034137941098</v>
      </c>
      <c r="DO58" s="181">
        <v>61.912099790571773</v>
      </c>
      <c r="DP58" s="193">
        <v>6</v>
      </c>
      <c r="DQ58" s="193">
        <v>1946903</v>
      </c>
      <c r="DR58" s="288">
        <v>2.1501006246425294</v>
      </c>
      <c r="DS58" s="288"/>
      <c r="DT58" s="298"/>
      <c r="DU58" s="170"/>
      <c r="DV58" s="170"/>
      <c r="DW58" s="170"/>
      <c r="DX58" s="170"/>
      <c r="DY58" s="170"/>
      <c r="DZ58" s="298"/>
      <c r="EA58" s="170"/>
      <c r="EB58" s="170"/>
      <c r="EC58" s="170"/>
      <c r="ED58" s="170"/>
      <c r="EE58" s="292"/>
    </row>
    <row r="59" spans="1:135" x14ac:dyDescent="0.2">
      <c r="A59" s="125" t="s">
        <v>106</v>
      </c>
      <c r="B59" s="126" t="s">
        <v>533</v>
      </c>
      <c r="C59" s="147">
        <v>15135169</v>
      </c>
      <c r="D59" s="148">
        <v>20.319000071951624</v>
      </c>
      <c r="E59" s="149">
        <v>79.680999928048379</v>
      </c>
      <c r="F59" s="150">
        <v>2.703288178849292</v>
      </c>
      <c r="G59" s="151">
        <v>85.741949920688867</v>
      </c>
      <c r="H59" s="167">
        <v>15249.684397078527</v>
      </c>
      <c r="I59" s="118">
        <v>1006.8397443356035</v>
      </c>
      <c r="J59" s="113">
        <v>2435.6449935277656</v>
      </c>
      <c r="K59" s="113">
        <v>15.971773120723579</v>
      </c>
      <c r="L59" s="117">
        <v>670.20532963032485</v>
      </c>
      <c r="M59" s="118">
        <v>4.3948800000000006</v>
      </c>
      <c r="N59" s="117">
        <v>1551.1930574213416</v>
      </c>
      <c r="O59" s="118">
        <v>10.17196826524825</v>
      </c>
      <c r="P59" s="143">
        <v>4516.2678755036804</v>
      </c>
      <c r="Q59" s="108">
        <v>27390.494140625</v>
      </c>
      <c r="R59" s="167">
        <v>0</v>
      </c>
      <c r="S59" s="138">
        <v>0.01</v>
      </c>
      <c r="T59" s="113">
        <v>0</v>
      </c>
      <c r="U59" s="138">
        <v>0</v>
      </c>
      <c r="V59" s="113">
        <v>251.19</v>
      </c>
      <c r="W59" s="138" t="s">
        <v>992</v>
      </c>
      <c r="X59" s="143">
        <v>251.2</v>
      </c>
      <c r="Y59" s="167">
        <f t="shared" si="1"/>
        <v>0</v>
      </c>
      <c r="Z59" s="138">
        <f t="shared" si="2"/>
        <v>3.6509016407879299E-5</v>
      </c>
      <c r="AA59" s="113">
        <f t="shared" si="3"/>
        <v>0</v>
      </c>
      <c r="AB59" s="138">
        <f t="shared" si="4"/>
        <v>0</v>
      </c>
      <c r="AC59" s="113">
        <f t="shared" si="5"/>
        <v>0.91706998314952015</v>
      </c>
      <c r="AD59" s="138">
        <f t="shared" si="6"/>
        <v>0</v>
      </c>
      <c r="AE59" s="143">
        <f t="shared" si="7"/>
        <v>0.91710649216592799</v>
      </c>
      <c r="AF59" s="175">
        <v>0</v>
      </c>
      <c r="AG59" s="118">
        <v>4.1056886478008819E-4</v>
      </c>
      <c r="AH59" s="118">
        <v>0</v>
      </c>
      <c r="AI59" s="118">
        <v>0</v>
      </c>
      <c r="AJ59" s="118">
        <v>10.313079314411036</v>
      </c>
      <c r="AK59" s="118" t="s">
        <v>1026</v>
      </c>
      <c r="AL59" s="143">
        <v>10.313489883275816</v>
      </c>
      <c r="AM59" s="175">
        <v>0</v>
      </c>
      <c r="AN59" s="118">
        <v>1.4920800473961985E-3</v>
      </c>
      <c r="AO59" s="118">
        <v>0</v>
      </c>
      <c r="AP59" s="118">
        <v>0</v>
      </c>
      <c r="AQ59" s="118">
        <v>37.479558710545113</v>
      </c>
      <c r="AR59" s="118" t="s">
        <v>1026</v>
      </c>
      <c r="AS59" s="143">
        <v>37.481050790592505</v>
      </c>
      <c r="AT59" s="175">
        <v>0</v>
      </c>
      <c r="AU59" s="118">
        <v>6.4466508228342063E-4</v>
      </c>
      <c r="AV59" s="118">
        <v>0</v>
      </c>
      <c r="AW59" s="118">
        <v>0</v>
      </c>
      <c r="AX59" s="118">
        <v>16.193342201877243</v>
      </c>
      <c r="AY59" s="118" t="s">
        <v>1026</v>
      </c>
      <c r="AZ59" s="143">
        <v>16.193986866959527</v>
      </c>
      <c r="BA59" s="175">
        <v>0</v>
      </c>
      <c r="BB59" s="118">
        <v>2.2142176406851732E-4</v>
      </c>
      <c r="BC59" s="118">
        <v>0</v>
      </c>
      <c r="BD59" s="118">
        <v>0</v>
      </c>
      <c r="BE59" s="118">
        <v>5.5618932916370873</v>
      </c>
      <c r="BF59" s="118" t="s">
        <v>1026</v>
      </c>
      <c r="BG59" s="143">
        <v>5.5621147134011553</v>
      </c>
      <c r="BH59" s="107">
        <v>0</v>
      </c>
      <c r="BI59" s="108">
        <v>0</v>
      </c>
      <c r="BJ59" s="133">
        <v>0.03</v>
      </c>
      <c r="BK59" s="124">
        <v>0</v>
      </c>
      <c r="BL59" s="108">
        <v>0.03</v>
      </c>
      <c r="BM59" s="108">
        <v>0</v>
      </c>
      <c r="BN59" s="133">
        <v>0.04</v>
      </c>
      <c r="BO59" s="124">
        <v>0</v>
      </c>
      <c r="BP59" s="108">
        <v>0.04</v>
      </c>
      <c r="BQ59" s="108">
        <v>0</v>
      </c>
      <c r="BR59" s="133">
        <v>0.05</v>
      </c>
      <c r="BS59" s="124">
        <v>0</v>
      </c>
      <c r="BT59" s="108">
        <v>0.06</v>
      </c>
      <c r="BU59" s="109">
        <v>0</v>
      </c>
      <c r="BV59" s="107">
        <v>0</v>
      </c>
      <c r="BW59" s="108">
        <v>0</v>
      </c>
      <c r="BX59" s="133">
        <v>0.14000000000000001</v>
      </c>
      <c r="BY59" s="124">
        <v>0</v>
      </c>
      <c r="BZ59" s="108">
        <v>0.24</v>
      </c>
      <c r="CA59" s="108">
        <v>0</v>
      </c>
      <c r="CB59" s="133">
        <v>0.33</v>
      </c>
      <c r="CC59" s="124">
        <v>0</v>
      </c>
      <c r="CD59" s="108">
        <v>0.35</v>
      </c>
      <c r="CE59" s="108">
        <v>0</v>
      </c>
      <c r="CF59" s="133">
        <v>0.4</v>
      </c>
      <c r="CG59" s="124">
        <v>0</v>
      </c>
      <c r="CH59" s="108">
        <v>0.44</v>
      </c>
      <c r="CI59" s="109">
        <v>0</v>
      </c>
      <c r="CJ59" s="107">
        <v>0.01</v>
      </c>
      <c r="CK59" s="108">
        <v>0</v>
      </c>
      <c r="CL59" s="133">
        <v>0.01</v>
      </c>
      <c r="CM59" s="124">
        <v>0</v>
      </c>
      <c r="CN59" s="108">
        <v>0.02</v>
      </c>
      <c r="CO59" s="108">
        <v>0</v>
      </c>
      <c r="CP59" s="133">
        <v>0.02</v>
      </c>
      <c r="CQ59" s="124">
        <v>0</v>
      </c>
      <c r="CR59" s="108">
        <v>0.02</v>
      </c>
      <c r="CS59" s="108">
        <v>0</v>
      </c>
      <c r="CT59" s="133">
        <v>0.02</v>
      </c>
      <c r="CU59" s="124">
        <v>0</v>
      </c>
      <c r="CV59" s="108">
        <v>0.02</v>
      </c>
      <c r="CW59" s="109">
        <v>0</v>
      </c>
      <c r="CX59" s="107">
        <v>0</v>
      </c>
      <c r="CY59" s="108">
        <v>0</v>
      </c>
      <c r="CZ59" s="133">
        <v>0</v>
      </c>
      <c r="DA59" s="124">
        <v>0</v>
      </c>
      <c r="DB59" s="108">
        <v>0</v>
      </c>
      <c r="DC59" s="108">
        <v>0</v>
      </c>
      <c r="DD59" s="133">
        <v>0</v>
      </c>
      <c r="DE59" s="124">
        <v>0</v>
      </c>
      <c r="DF59" s="108">
        <v>0</v>
      </c>
      <c r="DG59" s="108">
        <v>0</v>
      </c>
      <c r="DH59" s="133">
        <v>0</v>
      </c>
      <c r="DI59" s="124">
        <v>0</v>
      </c>
      <c r="DJ59" s="108">
        <v>0</v>
      </c>
      <c r="DK59" s="108">
        <v>0</v>
      </c>
      <c r="DL59" s="180">
        <v>68.941989685934828</v>
      </c>
      <c r="DM59" s="181">
        <v>62.8604287171054</v>
      </c>
      <c r="DN59" s="184">
        <v>69.892464738993539</v>
      </c>
      <c r="DO59" s="181">
        <v>67.231627714011253</v>
      </c>
      <c r="DP59" s="193" t="s">
        <v>1026</v>
      </c>
      <c r="DQ59" s="193" t="s">
        <v>1026</v>
      </c>
      <c r="DR59" s="288" t="s">
        <v>1026</v>
      </c>
      <c r="DS59" s="288"/>
      <c r="DT59" s="298"/>
      <c r="DU59" s="170"/>
      <c r="DV59" s="170"/>
      <c r="DW59" s="170"/>
      <c r="DX59" s="170"/>
      <c r="DY59" s="170"/>
      <c r="DZ59" s="298"/>
      <c r="EA59" s="170"/>
      <c r="EB59" s="170"/>
      <c r="EC59" s="170"/>
      <c r="ED59" s="170"/>
      <c r="EE59" s="292"/>
    </row>
    <row r="60" spans="1:135" x14ac:dyDescent="0.2">
      <c r="A60" s="125" t="s">
        <v>134</v>
      </c>
      <c r="B60" s="126" t="s">
        <v>557</v>
      </c>
      <c r="C60" s="147">
        <v>53259018</v>
      </c>
      <c r="D60" s="148">
        <v>33.006999866201063</v>
      </c>
      <c r="E60" s="149">
        <v>66.993000133798944</v>
      </c>
      <c r="F60" s="150">
        <v>2.5140568794762306</v>
      </c>
      <c r="G60" s="151">
        <v>81.524312326838</v>
      </c>
      <c r="H60" s="167" t="s">
        <v>1026</v>
      </c>
      <c r="I60" s="118" t="s">
        <v>478</v>
      </c>
      <c r="J60" s="113" t="s">
        <v>1026</v>
      </c>
      <c r="K60" s="113">
        <v>11.675804491917493</v>
      </c>
      <c r="L60" s="117" t="s">
        <v>1026</v>
      </c>
      <c r="M60" s="118">
        <v>1.7450599999999998</v>
      </c>
      <c r="N60" s="117">
        <v>0</v>
      </c>
      <c r="O60" s="118">
        <v>0</v>
      </c>
      <c r="P60" s="143">
        <v>6964.0239054096801</v>
      </c>
      <c r="Q60" s="108">
        <v>195390.078125</v>
      </c>
      <c r="R60" s="167">
        <v>35.57</v>
      </c>
      <c r="S60" s="138">
        <v>41.76</v>
      </c>
      <c r="T60" s="113">
        <v>40.61</v>
      </c>
      <c r="U60" s="138">
        <v>3.27</v>
      </c>
      <c r="V60" s="113">
        <v>1956.65</v>
      </c>
      <c r="W60" s="138" t="s">
        <v>992</v>
      </c>
      <c r="X60" s="143">
        <v>2077.86</v>
      </c>
      <c r="Y60" s="167">
        <f t="shared" si="1"/>
        <v>1.8204609129253861E-2</v>
      </c>
      <c r="Z60" s="138">
        <f t="shared" si="2"/>
        <v>2.1372630791049792E-2</v>
      </c>
      <c r="AA60" s="113">
        <f t="shared" si="3"/>
        <v>2.0784064569552972E-2</v>
      </c>
      <c r="AB60" s="138">
        <f t="shared" si="4"/>
        <v>1.6735752559083534E-3</v>
      </c>
      <c r="AC60" s="113">
        <f t="shared" si="5"/>
        <v>1.0014070411232658</v>
      </c>
      <c r="AD60" s="138">
        <f t="shared" si="6"/>
        <v>0</v>
      </c>
      <c r="AE60" s="143">
        <f t="shared" si="7"/>
        <v>1.0634419208690309</v>
      </c>
      <c r="AF60" s="175" t="s">
        <v>1026</v>
      </c>
      <c r="AG60" s="118" t="s">
        <v>1026</v>
      </c>
      <c r="AH60" s="118" t="s">
        <v>1026</v>
      </c>
      <c r="AI60" s="118" t="s">
        <v>1026</v>
      </c>
      <c r="AJ60" s="118" t="s">
        <v>1026</v>
      </c>
      <c r="AK60" s="118" t="s">
        <v>1026</v>
      </c>
      <c r="AL60" s="143" t="s">
        <v>1026</v>
      </c>
      <c r="AM60" s="175" t="s">
        <v>1026</v>
      </c>
      <c r="AN60" s="118" t="s">
        <v>1026</v>
      </c>
      <c r="AO60" s="118" t="s">
        <v>1026</v>
      </c>
      <c r="AP60" s="118" t="s">
        <v>1026</v>
      </c>
      <c r="AQ60" s="118" t="s">
        <v>1026</v>
      </c>
      <c r="AR60" s="118" t="s">
        <v>1026</v>
      </c>
      <c r="AS60" s="143" t="s">
        <v>1026</v>
      </c>
      <c r="AT60" s="175" t="s">
        <v>1026</v>
      </c>
      <c r="AU60" s="118" t="s">
        <v>1026</v>
      </c>
      <c r="AV60" s="118" t="s">
        <v>1026</v>
      </c>
      <c r="AW60" s="118" t="s">
        <v>1026</v>
      </c>
      <c r="AX60" s="118" t="s">
        <v>1026</v>
      </c>
      <c r="AY60" s="118" t="s">
        <v>1026</v>
      </c>
      <c r="AZ60" s="143" t="s">
        <v>1026</v>
      </c>
      <c r="BA60" s="175">
        <v>0.51076791928254428</v>
      </c>
      <c r="BB60" s="118">
        <v>0.59965331203933225</v>
      </c>
      <c r="BC60" s="118">
        <v>0.58313987073556717</v>
      </c>
      <c r="BD60" s="118">
        <v>4.6955611359401732E-2</v>
      </c>
      <c r="BE60" s="118">
        <v>28.096543414793089</v>
      </c>
      <c r="BF60" s="118" t="s">
        <v>1026</v>
      </c>
      <c r="BG60" s="143">
        <v>29.837060128209934</v>
      </c>
      <c r="BH60" s="107">
        <v>123.05</v>
      </c>
      <c r="BI60" s="108">
        <v>0.06</v>
      </c>
      <c r="BJ60" s="133">
        <v>317.23</v>
      </c>
      <c r="BK60" s="124">
        <v>0.16</v>
      </c>
      <c r="BL60" s="108">
        <v>593.76</v>
      </c>
      <c r="BM60" s="108">
        <v>0.3</v>
      </c>
      <c r="BN60" s="133">
        <v>1220.76</v>
      </c>
      <c r="BO60" s="124">
        <v>0.62</v>
      </c>
      <c r="BP60" s="108">
        <v>1892.89</v>
      </c>
      <c r="BQ60" s="108">
        <v>0.97</v>
      </c>
      <c r="BR60" s="133">
        <v>2755.72</v>
      </c>
      <c r="BS60" s="124">
        <v>1.41</v>
      </c>
      <c r="BT60" s="108">
        <v>3316.49</v>
      </c>
      <c r="BU60" s="109">
        <v>1.7</v>
      </c>
      <c r="BV60" s="107">
        <v>245.37</v>
      </c>
      <c r="BW60" s="108">
        <v>0.13</v>
      </c>
      <c r="BX60" s="133">
        <v>352.48</v>
      </c>
      <c r="BY60" s="124">
        <v>0.18</v>
      </c>
      <c r="BZ60" s="108">
        <v>418.69</v>
      </c>
      <c r="CA60" s="108">
        <v>0.21</v>
      </c>
      <c r="CB60" s="133">
        <v>467.52</v>
      </c>
      <c r="CC60" s="124">
        <v>0.24</v>
      </c>
      <c r="CD60" s="108">
        <v>509.1</v>
      </c>
      <c r="CE60" s="108">
        <v>0.26</v>
      </c>
      <c r="CF60" s="133">
        <v>589.11</v>
      </c>
      <c r="CG60" s="124">
        <v>0.3</v>
      </c>
      <c r="CH60" s="108">
        <v>592</v>
      </c>
      <c r="CI60" s="109">
        <v>0.3</v>
      </c>
      <c r="CJ60" s="107">
        <v>240.52</v>
      </c>
      <c r="CK60" s="108">
        <v>0.12</v>
      </c>
      <c r="CL60" s="133">
        <v>479.07</v>
      </c>
      <c r="CM60" s="124">
        <v>0.25</v>
      </c>
      <c r="CN60" s="108">
        <v>570.46</v>
      </c>
      <c r="CO60" s="108">
        <v>0.28999999999999998</v>
      </c>
      <c r="CP60" s="133">
        <v>602.73</v>
      </c>
      <c r="CQ60" s="124">
        <v>0.31</v>
      </c>
      <c r="CR60" s="108">
        <v>623.86</v>
      </c>
      <c r="CS60" s="108">
        <v>0.32</v>
      </c>
      <c r="CT60" s="133">
        <v>666.12</v>
      </c>
      <c r="CU60" s="124">
        <v>0.34</v>
      </c>
      <c r="CV60" s="108">
        <v>708.38</v>
      </c>
      <c r="CW60" s="109">
        <v>0.36</v>
      </c>
      <c r="CX60" s="107">
        <v>0</v>
      </c>
      <c r="CY60" s="108">
        <v>0</v>
      </c>
      <c r="CZ60" s="133">
        <v>0</v>
      </c>
      <c r="DA60" s="124">
        <v>0</v>
      </c>
      <c r="DB60" s="108">
        <v>0</v>
      </c>
      <c r="DC60" s="108">
        <v>0</v>
      </c>
      <c r="DD60" s="133">
        <v>14.25</v>
      </c>
      <c r="DE60" s="124">
        <v>0.01</v>
      </c>
      <c r="DF60" s="108">
        <v>154.55000000000001</v>
      </c>
      <c r="DG60" s="108">
        <v>0.08</v>
      </c>
      <c r="DH60" s="133">
        <v>578.54</v>
      </c>
      <c r="DI60" s="124">
        <v>0.3</v>
      </c>
      <c r="DJ60" s="108">
        <v>1139.9100000000001</v>
      </c>
      <c r="DK60" s="108">
        <v>0.57999999999999996</v>
      </c>
      <c r="DL60" s="180">
        <v>42.137227655655565</v>
      </c>
      <c r="DM60" s="181">
        <v>78.141223152522798</v>
      </c>
      <c r="DN60" s="184">
        <v>81.015354640447057</v>
      </c>
      <c r="DO60" s="181">
        <v>67.097935149541811</v>
      </c>
      <c r="DP60" s="193">
        <v>3</v>
      </c>
      <c r="DQ60" s="193">
        <v>1583171</v>
      </c>
      <c r="DR60" s="288">
        <v>2.931808789528199</v>
      </c>
      <c r="DS60" s="288"/>
      <c r="DT60" s="298"/>
      <c r="DU60" s="170"/>
      <c r="DV60" s="170"/>
      <c r="DW60" s="170"/>
      <c r="DX60" s="170"/>
      <c r="DY60" s="170"/>
      <c r="DZ60" s="298"/>
      <c r="EA60" s="170"/>
      <c r="EB60" s="170"/>
      <c r="EC60" s="170"/>
      <c r="ED60" s="170"/>
      <c r="EE60" s="292"/>
    </row>
    <row r="61" spans="1:135" x14ac:dyDescent="0.2">
      <c r="A61" s="125" t="s">
        <v>90</v>
      </c>
      <c r="B61" s="126" t="s">
        <v>554</v>
      </c>
      <c r="C61" s="147">
        <v>29716965</v>
      </c>
      <c r="D61" s="148">
        <v>73.284001243060999</v>
      </c>
      <c r="E61" s="149">
        <v>26.715998756939008</v>
      </c>
      <c r="F61" s="150">
        <v>2.6580180785607865</v>
      </c>
      <c r="G61" s="151">
        <v>90.448835793638722</v>
      </c>
      <c r="H61" s="167">
        <v>312435.49462058459</v>
      </c>
      <c r="I61" s="118">
        <v>10538.057887161176</v>
      </c>
      <c r="J61" s="113">
        <v>84107.080516677772</v>
      </c>
      <c r="K61" s="113">
        <v>26.919822480098084</v>
      </c>
      <c r="L61" s="117">
        <v>27905.738585927829</v>
      </c>
      <c r="M61" s="118">
        <v>8.9316800000000001</v>
      </c>
      <c r="N61" s="117">
        <v>96870.598015334384</v>
      </c>
      <c r="O61" s="118">
        <v>31.004991328841204</v>
      </c>
      <c r="P61" s="143">
        <v>133444.43884621002</v>
      </c>
      <c r="Q61" s="108">
        <v>1170978.875</v>
      </c>
      <c r="R61" s="167">
        <v>10.49</v>
      </c>
      <c r="S61" s="138">
        <v>0</v>
      </c>
      <c r="T61" s="113">
        <v>0.52</v>
      </c>
      <c r="U61" s="138">
        <v>5.52</v>
      </c>
      <c r="V61" s="113">
        <v>1271.0899999999999</v>
      </c>
      <c r="W61" s="138" t="s">
        <v>992</v>
      </c>
      <c r="X61" s="143">
        <v>1287.6199999999999</v>
      </c>
      <c r="Y61" s="167">
        <f t="shared" si="1"/>
        <v>8.9583170319789069E-4</v>
      </c>
      <c r="Z61" s="138">
        <f t="shared" si="2"/>
        <v>0</v>
      </c>
      <c r="AA61" s="113">
        <f t="shared" si="3"/>
        <v>4.4407291292936437E-5</v>
      </c>
      <c r="AB61" s="138">
        <f t="shared" si="4"/>
        <v>4.7140047680194061E-4</v>
      </c>
      <c r="AC61" s="113">
        <f t="shared" si="5"/>
        <v>0.10854935363372803</v>
      </c>
      <c r="AD61" s="138">
        <f t="shared" si="6"/>
        <v>0</v>
      </c>
      <c r="AE61" s="143">
        <f t="shared" si="7"/>
        <v>0.10996099310502078</v>
      </c>
      <c r="AF61" s="175">
        <v>1.2472196080946973E-2</v>
      </c>
      <c r="AG61" s="118">
        <v>0</v>
      </c>
      <c r="AH61" s="118">
        <v>6.1825948161033616E-4</v>
      </c>
      <c r="AI61" s="118">
        <v>6.5630621894020294E-3</v>
      </c>
      <c r="AJ61" s="118">
        <v>1.5112758547693885</v>
      </c>
      <c r="AK61" s="118" t="s">
        <v>1026</v>
      </c>
      <c r="AL61" s="143">
        <v>1.530929372521348</v>
      </c>
      <c r="AM61" s="175">
        <v>3.7590834471909827E-2</v>
      </c>
      <c r="AN61" s="118">
        <v>0</v>
      </c>
      <c r="AO61" s="118">
        <v>1.8634160081404301E-3</v>
      </c>
      <c r="AP61" s="118">
        <v>1.9780877624875331E-2</v>
      </c>
      <c r="AQ61" s="118">
        <v>4.5549412572831134</v>
      </c>
      <c r="AR61" s="118" t="s">
        <v>1026</v>
      </c>
      <c r="AS61" s="143">
        <v>4.6141763853880384</v>
      </c>
      <c r="AT61" s="175">
        <v>1.0828879159329086E-2</v>
      </c>
      <c r="AU61" s="118">
        <v>0</v>
      </c>
      <c r="AV61" s="118">
        <v>5.3679858559114622E-4</v>
      </c>
      <c r="AW61" s="118">
        <v>5.6983234470444752E-3</v>
      </c>
      <c r="AX61" s="118">
        <v>1.3121525272289425</v>
      </c>
      <c r="AY61" s="118" t="s">
        <v>1026</v>
      </c>
      <c r="AZ61" s="143">
        <v>1.3292165284209072</v>
      </c>
      <c r="BA61" s="175">
        <v>7.8609495387734762E-3</v>
      </c>
      <c r="BB61" s="118">
        <v>0</v>
      </c>
      <c r="BC61" s="118">
        <v>3.8967528695540591E-4</v>
      </c>
      <c r="BD61" s="118">
        <v>4.1365530461420002E-3</v>
      </c>
      <c r="BE61" s="118">
        <v>0.95252377018489776</v>
      </c>
      <c r="BF61" s="118" t="s">
        <v>1026</v>
      </c>
      <c r="BG61" s="143">
        <v>0.96491094805676858</v>
      </c>
      <c r="BH61" s="107">
        <v>4.87</v>
      </c>
      <c r="BI61" s="108">
        <v>0</v>
      </c>
      <c r="BJ61" s="133">
        <v>38.72</v>
      </c>
      <c r="BK61" s="124">
        <v>0</v>
      </c>
      <c r="BL61" s="108">
        <v>126.63</v>
      </c>
      <c r="BM61" s="108">
        <v>0.01</v>
      </c>
      <c r="BN61" s="133">
        <v>444.22</v>
      </c>
      <c r="BO61" s="124">
        <v>0.04</v>
      </c>
      <c r="BP61" s="108">
        <v>942.56</v>
      </c>
      <c r="BQ61" s="108">
        <v>0.08</v>
      </c>
      <c r="BR61" s="133">
        <v>1720.73</v>
      </c>
      <c r="BS61" s="124">
        <v>0.15</v>
      </c>
      <c r="BT61" s="108">
        <v>2304.21</v>
      </c>
      <c r="BU61" s="109">
        <v>0.2</v>
      </c>
      <c r="BV61" s="107">
        <v>0</v>
      </c>
      <c r="BW61" s="108">
        <v>0</v>
      </c>
      <c r="BX61" s="133">
        <v>0</v>
      </c>
      <c r="BY61" s="124">
        <v>0</v>
      </c>
      <c r="BZ61" s="108">
        <v>0</v>
      </c>
      <c r="CA61" s="108">
        <v>0</v>
      </c>
      <c r="CB61" s="133">
        <v>0</v>
      </c>
      <c r="CC61" s="124">
        <v>0</v>
      </c>
      <c r="CD61" s="108">
        <v>0</v>
      </c>
      <c r="CE61" s="108">
        <v>0</v>
      </c>
      <c r="CF61" s="133">
        <v>0</v>
      </c>
      <c r="CG61" s="124">
        <v>0</v>
      </c>
      <c r="CH61" s="108">
        <v>0</v>
      </c>
      <c r="CI61" s="109">
        <v>0</v>
      </c>
      <c r="CJ61" s="107">
        <v>1.1100000000000001</v>
      </c>
      <c r="CK61" s="108">
        <v>0</v>
      </c>
      <c r="CL61" s="133">
        <v>4.22</v>
      </c>
      <c r="CM61" s="124">
        <v>0</v>
      </c>
      <c r="CN61" s="108">
        <v>19.940000000000001</v>
      </c>
      <c r="CO61" s="108">
        <v>0</v>
      </c>
      <c r="CP61" s="133">
        <v>24.29</v>
      </c>
      <c r="CQ61" s="124">
        <v>0</v>
      </c>
      <c r="CR61" s="108">
        <v>24.9</v>
      </c>
      <c r="CS61" s="108">
        <v>0</v>
      </c>
      <c r="CT61" s="133">
        <v>24.9</v>
      </c>
      <c r="CU61" s="124">
        <v>0</v>
      </c>
      <c r="CV61" s="108">
        <v>24.9</v>
      </c>
      <c r="CW61" s="109">
        <v>0</v>
      </c>
      <c r="CX61" s="107">
        <v>0</v>
      </c>
      <c r="CY61" s="108">
        <v>0</v>
      </c>
      <c r="CZ61" s="133">
        <v>0</v>
      </c>
      <c r="DA61" s="124">
        <v>0</v>
      </c>
      <c r="DB61" s="108">
        <v>3.68</v>
      </c>
      <c r="DC61" s="108">
        <v>0</v>
      </c>
      <c r="DD61" s="133">
        <v>69.37</v>
      </c>
      <c r="DE61" s="124">
        <v>0.01</v>
      </c>
      <c r="DF61" s="108">
        <v>305.72000000000003</v>
      </c>
      <c r="DG61" s="108">
        <v>0.03</v>
      </c>
      <c r="DH61" s="133">
        <v>1042.69</v>
      </c>
      <c r="DI61" s="124">
        <v>0.09</v>
      </c>
      <c r="DJ61" s="108">
        <v>1883.26</v>
      </c>
      <c r="DK61" s="108">
        <v>0.16</v>
      </c>
      <c r="DL61" s="180">
        <v>46.065720427038748</v>
      </c>
      <c r="DM61" s="181">
        <v>44.515930219330301</v>
      </c>
      <c r="DN61" s="184">
        <v>55.991048016332833</v>
      </c>
      <c r="DO61" s="181">
        <v>48.857566220900623</v>
      </c>
      <c r="DP61" s="193">
        <v>1</v>
      </c>
      <c r="DQ61" s="193">
        <v>0</v>
      </c>
      <c r="DR61" s="288">
        <v>0</v>
      </c>
      <c r="DS61" s="288"/>
      <c r="DT61" s="298"/>
      <c r="DU61" s="170"/>
      <c r="DV61" s="170"/>
      <c r="DW61" s="170"/>
      <c r="DX61" s="170"/>
      <c r="DY61" s="170"/>
      <c r="DZ61" s="298"/>
      <c r="EA61" s="170"/>
      <c r="EB61" s="170"/>
      <c r="EC61" s="170"/>
      <c r="ED61" s="170"/>
      <c r="EE61" s="292"/>
    </row>
    <row r="62" spans="1:135" x14ac:dyDescent="0.2">
      <c r="A62" s="125" t="s">
        <v>94</v>
      </c>
      <c r="B62" s="126" t="s">
        <v>569</v>
      </c>
      <c r="C62" s="147">
        <v>67010502</v>
      </c>
      <c r="D62" s="148">
        <v>47.943000039008808</v>
      </c>
      <c r="E62" s="149">
        <v>52.056999960991192</v>
      </c>
      <c r="F62" s="150">
        <v>3.0024994007267609</v>
      </c>
      <c r="G62" s="151">
        <v>131.16424670672748</v>
      </c>
      <c r="H62" s="167">
        <v>387252.16429082863</v>
      </c>
      <c r="I62" s="118">
        <v>5778.9772160015846</v>
      </c>
      <c r="J62" s="113">
        <v>103523.56310616416</v>
      </c>
      <c r="K62" s="113">
        <v>26.732855914632765</v>
      </c>
      <c r="L62" s="117">
        <v>57351.851905389565</v>
      </c>
      <c r="M62" s="118">
        <v>14.809949999999999</v>
      </c>
      <c r="N62" s="117">
        <v>110630.11233061961</v>
      </c>
      <c r="O62" s="118">
        <v>28.567977801548388</v>
      </c>
      <c r="P62" s="143">
        <v>161328.17474348002</v>
      </c>
      <c r="Q62" s="108">
        <v>1378998.625</v>
      </c>
      <c r="R62" s="167">
        <v>32.56</v>
      </c>
      <c r="S62" s="138">
        <v>0.02</v>
      </c>
      <c r="T62" s="113">
        <v>0.1</v>
      </c>
      <c r="U62" s="138">
        <v>0.53</v>
      </c>
      <c r="V62" s="113">
        <v>2586.19</v>
      </c>
      <c r="W62" s="138" t="s">
        <v>992</v>
      </c>
      <c r="X62" s="143">
        <v>2619.4</v>
      </c>
      <c r="Y62" s="167">
        <f t="shared" si="1"/>
        <v>2.3611336088170502E-3</v>
      </c>
      <c r="Z62" s="138">
        <f t="shared" si="2"/>
        <v>1.4503277695436426E-6</v>
      </c>
      <c r="AA62" s="113">
        <f t="shared" si="3"/>
        <v>7.2516388477182129E-6</v>
      </c>
      <c r="AB62" s="138">
        <f t="shared" si="4"/>
        <v>3.8433685892906527E-5</v>
      </c>
      <c r="AC62" s="113">
        <f t="shared" si="5"/>
        <v>0.18754115871580365</v>
      </c>
      <c r="AD62" s="138">
        <f t="shared" si="6"/>
        <v>0</v>
      </c>
      <c r="AE62" s="143">
        <f t="shared" si="7"/>
        <v>0.18994942797713088</v>
      </c>
      <c r="AF62" s="175">
        <v>3.1451776796563198E-2</v>
      </c>
      <c r="AG62" s="118">
        <v>1.931927321656216E-5</v>
      </c>
      <c r="AH62" s="118">
        <v>9.6596366082810816E-5</v>
      </c>
      <c r="AI62" s="118">
        <v>5.119607402388973E-4</v>
      </c>
      <c r="AJ62" s="118">
        <v>2.4981655599970449</v>
      </c>
      <c r="AK62" s="118" t="s">
        <v>1026</v>
      </c>
      <c r="AL62" s="143">
        <v>2.5302452131731461</v>
      </c>
      <c r="AM62" s="175">
        <v>5.6772360295727818E-2</v>
      </c>
      <c r="AN62" s="118">
        <v>3.4872457184107989E-5</v>
      </c>
      <c r="AO62" s="118">
        <v>1.7436228592053997E-4</v>
      </c>
      <c r="AP62" s="118">
        <v>9.241201153788618E-4</v>
      </c>
      <c r="AQ62" s="118">
        <v>4.509340002248412</v>
      </c>
      <c r="AR62" s="118" t="s">
        <v>1026</v>
      </c>
      <c r="AS62" s="143">
        <v>4.5672457174026242</v>
      </c>
      <c r="AT62" s="175">
        <v>2.9431408243258399E-2</v>
      </c>
      <c r="AU62" s="118">
        <v>1.8078260591682061E-5</v>
      </c>
      <c r="AV62" s="118">
        <v>9.0391302958410294E-5</v>
      </c>
      <c r="AW62" s="118">
        <v>4.7907390567957458E-4</v>
      </c>
      <c r="AX62" s="118">
        <v>2.3376908379801113</v>
      </c>
      <c r="AY62" s="118" t="s">
        <v>1026</v>
      </c>
      <c r="AZ62" s="143">
        <v>2.3677097896925994</v>
      </c>
      <c r="BA62" s="175">
        <v>2.0182463510649677E-2</v>
      </c>
      <c r="BB62" s="118">
        <v>1.2397090608507173E-5</v>
      </c>
      <c r="BC62" s="118">
        <v>6.1985453042535856E-5</v>
      </c>
      <c r="BD62" s="118">
        <v>3.2852290112544004E-4</v>
      </c>
      <c r="BE62" s="118">
        <v>1.6030615880407582</v>
      </c>
      <c r="BF62" s="118" t="s">
        <v>1026</v>
      </c>
      <c r="BG62" s="143">
        <v>1.6236469569961842</v>
      </c>
      <c r="BH62" s="107">
        <v>46.84</v>
      </c>
      <c r="BI62" s="108">
        <v>0</v>
      </c>
      <c r="BJ62" s="133">
        <v>223.53</v>
      </c>
      <c r="BK62" s="124">
        <v>0.02</v>
      </c>
      <c r="BL62" s="108">
        <v>545.05999999999995</v>
      </c>
      <c r="BM62" s="108">
        <v>0.04</v>
      </c>
      <c r="BN62" s="133">
        <v>1422.43</v>
      </c>
      <c r="BO62" s="124">
        <v>0.1</v>
      </c>
      <c r="BP62" s="108">
        <v>2630.3</v>
      </c>
      <c r="BQ62" s="108">
        <v>0.19</v>
      </c>
      <c r="BR62" s="133">
        <v>4526.8100000000004</v>
      </c>
      <c r="BS62" s="124">
        <v>0.33</v>
      </c>
      <c r="BT62" s="108">
        <v>6017.14</v>
      </c>
      <c r="BU62" s="109">
        <v>0.44</v>
      </c>
      <c r="BV62" s="107">
        <v>0</v>
      </c>
      <c r="BW62" s="108">
        <v>0</v>
      </c>
      <c r="BX62" s="133">
        <v>0</v>
      </c>
      <c r="BY62" s="124">
        <v>0</v>
      </c>
      <c r="BZ62" s="108">
        <v>0</v>
      </c>
      <c r="CA62" s="108">
        <v>0</v>
      </c>
      <c r="CB62" s="133">
        <v>0</v>
      </c>
      <c r="CC62" s="124">
        <v>0</v>
      </c>
      <c r="CD62" s="108">
        <v>0</v>
      </c>
      <c r="CE62" s="108">
        <v>0</v>
      </c>
      <c r="CF62" s="133">
        <v>0</v>
      </c>
      <c r="CG62" s="124">
        <v>0</v>
      </c>
      <c r="CH62" s="108">
        <v>0</v>
      </c>
      <c r="CI62" s="109">
        <v>0</v>
      </c>
      <c r="CJ62" s="107">
        <v>0.26</v>
      </c>
      <c r="CK62" s="108">
        <v>0</v>
      </c>
      <c r="CL62" s="133">
        <v>2.35</v>
      </c>
      <c r="CM62" s="124">
        <v>0</v>
      </c>
      <c r="CN62" s="108">
        <v>2.89</v>
      </c>
      <c r="CO62" s="108">
        <v>0</v>
      </c>
      <c r="CP62" s="133">
        <v>3.51</v>
      </c>
      <c r="CQ62" s="124">
        <v>0</v>
      </c>
      <c r="CR62" s="108">
        <v>4.13</v>
      </c>
      <c r="CS62" s="108">
        <v>0</v>
      </c>
      <c r="CT62" s="133">
        <v>4.93</v>
      </c>
      <c r="CU62" s="124">
        <v>0</v>
      </c>
      <c r="CV62" s="108">
        <v>5.25</v>
      </c>
      <c r="CW62" s="109">
        <v>0</v>
      </c>
      <c r="CX62" s="107">
        <v>0</v>
      </c>
      <c r="CY62" s="108">
        <v>0</v>
      </c>
      <c r="CZ62" s="133">
        <v>0</v>
      </c>
      <c r="DA62" s="124">
        <v>0</v>
      </c>
      <c r="DB62" s="108">
        <v>0</v>
      </c>
      <c r="DC62" s="108">
        <v>0</v>
      </c>
      <c r="DD62" s="133">
        <v>3.15</v>
      </c>
      <c r="DE62" s="124">
        <v>0</v>
      </c>
      <c r="DF62" s="108">
        <v>13.46</v>
      </c>
      <c r="DG62" s="108">
        <v>0</v>
      </c>
      <c r="DH62" s="133">
        <v>48.18</v>
      </c>
      <c r="DI62" s="124">
        <v>0</v>
      </c>
      <c r="DJ62" s="108">
        <v>137.99</v>
      </c>
      <c r="DK62" s="108">
        <v>0.01</v>
      </c>
      <c r="DL62" s="180">
        <v>51.599704909123744</v>
      </c>
      <c r="DM62" s="181">
        <v>49.709980005959018</v>
      </c>
      <c r="DN62" s="184">
        <v>55.923203093481398</v>
      </c>
      <c r="DO62" s="181">
        <v>52.410962669521382</v>
      </c>
      <c r="DP62" s="193" t="s">
        <v>1026</v>
      </c>
      <c r="DQ62" s="193" t="s">
        <v>1026</v>
      </c>
      <c r="DR62" s="288" t="s">
        <v>1026</v>
      </c>
      <c r="DS62" s="288"/>
      <c r="DT62" s="298"/>
      <c r="DU62" s="170"/>
      <c r="DV62" s="170"/>
      <c r="DW62" s="170"/>
      <c r="DX62" s="170"/>
      <c r="DY62" s="170"/>
      <c r="DZ62" s="298"/>
      <c r="EA62" s="170"/>
      <c r="EB62" s="170"/>
      <c r="EC62" s="170"/>
      <c r="ED62" s="170"/>
      <c r="EE62" s="292"/>
    </row>
    <row r="63" spans="1:135" x14ac:dyDescent="0.2">
      <c r="A63" s="125" t="s">
        <v>88</v>
      </c>
      <c r="B63" s="126" t="s">
        <v>556</v>
      </c>
      <c r="C63" s="147">
        <v>2839073</v>
      </c>
      <c r="D63" s="148">
        <v>70.365996224824087</v>
      </c>
      <c r="E63" s="149">
        <v>29.634003775175909</v>
      </c>
      <c r="F63" s="150">
        <v>2.7901208834039384</v>
      </c>
      <c r="G63" s="151">
        <v>1.8274627307603182</v>
      </c>
      <c r="H63" s="167">
        <v>11516.409581298849</v>
      </c>
      <c r="I63" s="118">
        <v>4056.3978387659809</v>
      </c>
      <c r="J63" s="113">
        <v>5086.0285959856756</v>
      </c>
      <c r="K63" s="113">
        <v>44.163318090429193</v>
      </c>
      <c r="L63" s="117">
        <v>2773.4013332646773</v>
      </c>
      <c r="M63" s="118">
        <v>24.082170000000001</v>
      </c>
      <c r="N63" s="117">
        <v>3135.3182545134596</v>
      </c>
      <c r="O63" s="118">
        <v>27.224789396209115</v>
      </c>
      <c r="P63" s="143">
        <v>2095.8102750399999</v>
      </c>
      <c r="Q63" s="108">
        <v>36587.61328125</v>
      </c>
      <c r="R63" s="167">
        <v>3.83</v>
      </c>
      <c r="S63" s="138">
        <v>0</v>
      </c>
      <c r="T63" s="113">
        <v>0</v>
      </c>
      <c r="U63" s="138">
        <v>0</v>
      </c>
      <c r="V63" s="113">
        <v>39.4</v>
      </c>
      <c r="W63" s="138">
        <v>0</v>
      </c>
      <c r="X63" s="143">
        <v>43.23</v>
      </c>
      <c r="Y63" s="167">
        <f t="shared" si="1"/>
        <v>1.0468023619246994E-2</v>
      </c>
      <c r="Z63" s="138">
        <f t="shared" si="2"/>
        <v>0</v>
      </c>
      <c r="AA63" s="113">
        <f t="shared" si="3"/>
        <v>0</v>
      </c>
      <c r="AB63" s="138">
        <f t="shared" si="4"/>
        <v>0</v>
      </c>
      <c r="AC63" s="113">
        <f t="shared" si="5"/>
        <v>0.10768671817188813</v>
      </c>
      <c r="AD63" s="138">
        <f t="shared" si="6"/>
        <v>0</v>
      </c>
      <c r="AE63" s="143">
        <f t="shared" si="7"/>
        <v>0.11815474179113511</v>
      </c>
      <c r="AF63" s="175">
        <v>7.5304334761762071E-2</v>
      </c>
      <c r="AG63" s="118">
        <v>0</v>
      </c>
      <c r="AH63" s="118">
        <v>0</v>
      </c>
      <c r="AI63" s="118">
        <v>0</v>
      </c>
      <c r="AJ63" s="118">
        <v>0.77467122444214753</v>
      </c>
      <c r="AK63" s="118">
        <v>0</v>
      </c>
      <c r="AL63" s="143">
        <v>0.84997555920390955</v>
      </c>
      <c r="AM63" s="175">
        <v>0.13809757549555801</v>
      </c>
      <c r="AN63" s="118">
        <v>0</v>
      </c>
      <c r="AO63" s="118">
        <v>0</v>
      </c>
      <c r="AP63" s="118">
        <v>0</v>
      </c>
      <c r="AQ63" s="118">
        <v>1.4206382440013017</v>
      </c>
      <c r="AR63" s="118">
        <v>0</v>
      </c>
      <c r="AS63" s="143">
        <v>1.5587358194968597</v>
      </c>
      <c r="AT63" s="175">
        <v>0.12215665808364137</v>
      </c>
      <c r="AU63" s="118">
        <v>0</v>
      </c>
      <c r="AV63" s="118">
        <v>0</v>
      </c>
      <c r="AW63" s="118">
        <v>0</v>
      </c>
      <c r="AX63" s="118">
        <v>1.2566507385105667</v>
      </c>
      <c r="AY63" s="118">
        <v>0</v>
      </c>
      <c r="AZ63" s="143">
        <v>1.378807396594208</v>
      </c>
      <c r="BA63" s="175">
        <v>0.1827455493282617</v>
      </c>
      <c r="BB63" s="118">
        <v>0</v>
      </c>
      <c r="BC63" s="118">
        <v>0</v>
      </c>
      <c r="BD63" s="118">
        <v>0</v>
      </c>
      <c r="BE63" s="118">
        <v>1.8799411601915172</v>
      </c>
      <c r="BF63" s="118">
        <v>0</v>
      </c>
      <c r="BG63" s="143">
        <v>2.0626867095197787</v>
      </c>
      <c r="BH63" s="107">
        <v>10.55</v>
      </c>
      <c r="BI63" s="108">
        <v>0.03</v>
      </c>
      <c r="BJ63" s="133">
        <v>24.63</v>
      </c>
      <c r="BK63" s="124">
        <v>7.0000000000000007E-2</v>
      </c>
      <c r="BL63" s="108">
        <v>44.65</v>
      </c>
      <c r="BM63" s="108">
        <v>0.12</v>
      </c>
      <c r="BN63" s="133">
        <v>90.25</v>
      </c>
      <c r="BO63" s="124">
        <v>0.25</v>
      </c>
      <c r="BP63" s="108">
        <v>142.4</v>
      </c>
      <c r="BQ63" s="108">
        <v>0.39</v>
      </c>
      <c r="BR63" s="133">
        <v>210.59</v>
      </c>
      <c r="BS63" s="124">
        <v>0.57999999999999996</v>
      </c>
      <c r="BT63" s="108">
        <v>261.85000000000002</v>
      </c>
      <c r="BU63" s="109">
        <v>0.72</v>
      </c>
      <c r="BV63" s="107">
        <v>0</v>
      </c>
      <c r="BW63" s="108">
        <v>0</v>
      </c>
      <c r="BX63" s="133">
        <v>0</v>
      </c>
      <c r="BY63" s="124">
        <v>0</v>
      </c>
      <c r="BZ63" s="108">
        <v>0</v>
      </c>
      <c r="CA63" s="108">
        <v>0</v>
      </c>
      <c r="CB63" s="133">
        <v>0</v>
      </c>
      <c r="CC63" s="124">
        <v>0</v>
      </c>
      <c r="CD63" s="108">
        <v>0</v>
      </c>
      <c r="CE63" s="108">
        <v>0</v>
      </c>
      <c r="CF63" s="133">
        <v>0</v>
      </c>
      <c r="CG63" s="124">
        <v>0</v>
      </c>
      <c r="CH63" s="108">
        <v>0</v>
      </c>
      <c r="CI63" s="109">
        <v>0</v>
      </c>
      <c r="CJ63" s="107">
        <v>0</v>
      </c>
      <c r="CK63" s="108">
        <v>0</v>
      </c>
      <c r="CL63" s="133">
        <v>0</v>
      </c>
      <c r="CM63" s="124">
        <v>0</v>
      </c>
      <c r="CN63" s="108">
        <v>0</v>
      </c>
      <c r="CO63" s="108">
        <v>0</v>
      </c>
      <c r="CP63" s="133">
        <v>0</v>
      </c>
      <c r="CQ63" s="124">
        <v>0</v>
      </c>
      <c r="CR63" s="108">
        <v>0</v>
      </c>
      <c r="CS63" s="108">
        <v>0</v>
      </c>
      <c r="CT63" s="133">
        <v>0</v>
      </c>
      <c r="CU63" s="124">
        <v>0</v>
      </c>
      <c r="CV63" s="108">
        <v>0</v>
      </c>
      <c r="CW63" s="109">
        <v>0</v>
      </c>
      <c r="CX63" s="107">
        <v>0</v>
      </c>
      <c r="CY63" s="108">
        <v>0</v>
      </c>
      <c r="CZ63" s="133">
        <v>0</v>
      </c>
      <c r="DA63" s="124">
        <v>0</v>
      </c>
      <c r="DB63" s="108">
        <v>0</v>
      </c>
      <c r="DC63" s="108">
        <v>0</v>
      </c>
      <c r="DD63" s="133">
        <v>0</v>
      </c>
      <c r="DE63" s="124">
        <v>0</v>
      </c>
      <c r="DF63" s="108">
        <v>0</v>
      </c>
      <c r="DG63" s="108">
        <v>0</v>
      </c>
      <c r="DH63" s="133">
        <v>0</v>
      </c>
      <c r="DI63" s="124">
        <v>0</v>
      </c>
      <c r="DJ63" s="108">
        <v>0</v>
      </c>
      <c r="DK63" s="108">
        <v>0</v>
      </c>
      <c r="DL63" s="180">
        <v>46.139252754872473</v>
      </c>
      <c r="DM63" s="181">
        <v>46.49533520818737</v>
      </c>
      <c r="DN63" s="184">
        <v>48.788769765762808</v>
      </c>
      <c r="DO63" s="181">
        <v>47.141119242940881</v>
      </c>
      <c r="DP63" s="193">
        <v>5</v>
      </c>
      <c r="DQ63" s="193">
        <v>13413</v>
      </c>
      <c r="DR63" s="288">
        <v>0.42807656292786117</v>
      </c>
      <c r="DS63" s="288"/>
      <c r="DT63" s="298"/>
      <c r="DU63" s="170"/>
      <c r="DV63" s="170"/>
      <c r="DW63" s="170"/>
      <c r="DX63" s="170"/>
      <c r="DY63" s="170"/>
      <c r="DZ63" s="298"/>
      <c r="EA63" s="170"/>
      <c r="EB63" s="170"/>
      <c r="EC63" s="170"/>
      <c r="ED63" s="170"/>
      <c r="EE63" s="292"/>
    </row>
    <row r="64" spans="1:135" x14ac:dyDescent="0.2">
      <c r="A64" s="125" t="s">
        <v>29</v>
      </c>
      <c r="B64" s="126" t="s">
        <v>561</v>
      </c>
      <c r="C64" s="147">
        <v>98393574</v>
      </c>
      <c r="D64" s="148">
        <v>44.633000118483345</v>
      </c>
      <c r="E64" s="149">
        <v>55.366999881516655</v>
      </c>
      <c r="F64" s="150">
        <v>1.3334317148082744</v>
      </c>
      <c r="G64" s="151">
        <v>329.99152832276889</v>
      </c>
      <c r="H64" s="167">
        <v>272017.37729172461</v>
      </c>
      <c r="I64" s="118">
        <v>2765.0845865803162</v>
      </c>
      <c r="J64" s="113">
        <v>55644.769143056394</v>
      </c>
      <c r="K64" s="113">
        <v>20.456328818794635</v>
      </c>
      <c r="L64" s="117">
        <v>11419.153490017952</v>
      </c>
      <c r="M64" s="118">
        <v>4.1979499999999996</v>
      </c>
      <c r="N64" s="117">
        <v>105564.23297370515</v>
      </c>
      <c r="O64" s="118">
        <v>38.807900445453136</v>
      </c>
      <c r="P64" s="143">
        <v>75688.608402740007</v>
      </c>
      <c r="Q64" s="108">
        <v>566948.625</v>
      </c>
      <c r="R64" s="167">
        <v>703.46</v>
      </c>
      <c r="S64" s="138">
        <v>4071.51</v>
      </c>
      <c r="T64" s="113">
        <v>2541.62</v>
      </c>
      <c r="U64" s="138">
        <v>30.63</v>
      </c>
      <c r="V64" s="113">
        <v>545.42999999999995</v>
      </c>
      <c r="W64" s="138">
        <v>557.6</v>
      </c>
      <c r="X64" s="143">
        <v>7892.6500000000005</v>
      </c>
      <c r="Y64" s="167">
        <f t="shared" si="1"/>
        <v>0.12407826194128262</v>
      </c>
      <c r="Z64" s="138">
        <f t="shared" si="2"/>
        <v>0.71814443504470982</v>
      </c>
      <c r="AA64" s="113">
        <f t="shared" si="3"/>
        <v>0.44829811519518187</v>
      </c>
      <c r="AB64" s="138">
        <f t="shared" si="4"/>
        <v>5.4026059239494582E-3</v>
      </c>
      <c r="AC64" s="113">
        <f t="shared" si="5"/>
        <v>9.6204484136459448E-2</v>
      </c>
      <c r="AD64" s="138">
        <f t="shared" si="6"/>
        <v>9.835106311440478E-2</v>
      </c>
      <c r="AE64" s="143">
        <f t="shared" si="7"/>
        <v>1.3921279022415833</v>
      </c>
      <c r="AF64" s="175">
        <v>1.2641978946691002</v>
      </c>
      <c r="AG64" s="118">
        <v>7.3169680864927482</v>
      </c>
      <c r="AH64" s="118">
        <v>4.5675811745499075</v>
      </c>
      <c r="AI64" s="118">
        <v>5.5045605313329166E-2</v>
      </c>
      <c r="AJ64" s="118">
        <v>0.98019995122589376</v>
      </c>
      <c r="AK64" s="118">
        <v>1.0020708299938734</v>
      </c>
      <c r="AL64" s="143">
        <v>14.183992712250978</v>
      </c>
      <c r="AM64" s="175">
        <v>6.1603515585890785</v>
      </c>
      <c r="AN64" s="118">
        <v>35.655094780529126</v>
      </c>
      <c r="AO64" s="118">
        <v>22.257516743441236</v>
      </c>
      <c r="AP64" s="118">
        <v>0.26823354311486575</v>
      </c>
      <c r="AQ64" s="118">
        <v>4.7764486262207386</v>
      </c>
      <c r="AR64" s="118">
        <v>4.8830239517090801</v>
      </c>
      <c r="AS64" s="143">
        <v>69.117645251895041</v>
      </c>
      <c r="AT64" s="175">
        <v>0.66638100821063506</v>
      </c>
      <c r="AU64" s="118">
        <v>3.8569029351202384</v>
      </c>
      <c r="AV64" s="118">
        <v>2.4076526001312288</v>
      </c>
      <c r="AW64" s="118">
        <v>2.9015509455394412E-2</v>
      </c>
      <c r="AX64" s="118">
        <v>0.51668068306417791</v>
      </c>
      <c r="AY64" s="118">
        <v>0.52820920902147972</v>
      </c>
      <c r="AZ64" s="143">
        <v>7.4766327359816751</v>
      </c>
      <c r="BA64" s="175">
        <v>0.92941330914274556</v>
      </c>
      <c r="BB64" s="118">
        <v>5.3792903396181444</v>
      </c>
      <c r="BC64" s="118">
        <v>3.3579954152096558</v>
      </c>
      <c r="BD64" s="118">
        <v>4.0468441217755509E-2</v>
      </c>
      <c r="BE64" s="118">
        <v>0.72062363347699609</v>
      </c>
      <c r="BF64" s="118">
        <v>0.73670267133596068</v>
      </c>
      <c r="BG64" s="143">
        <v>10.427791138665297</v>
      </c>
      <c r="BH64" s="107">
        <v>2472.7800000000002</v>
      </c>
      <c r="BI64" s="108">
        <v>0.44</v>
      </c>
      <c r="BJ64" s="133">
        <v>4926.74</v>
      </c>
      <c r="BK64" s="124">
        <v>0.87</v>
      </c>
      <c r="BL64" s="108">
        <v>7671.05</v>
      </c>
      <c r="BM64" s="108">
        <v>1.35</v>
      </c>
      <c r="BN64" s="133">
        <v>12925.88</v>
      </c>
      <c r="BO64" s="124">
        <v>2.2799999999999998</v>
      </c>
      <c r="BP64" s="108">
        <v>19062.02</v>
      </c>
      <c r="BQ64" s="108">
        <v>3.36</v>
      </c>
      <c r="BR64" s="133">
        <v>27735.79</v>
      </c>
      <c r="BS64" s="124">
        <v>4.8899999999999997</v>
      </c>
      <c r="BT64" s="108">
        <v>33693.25</v>
      </c>
      <c r="BU64" s="109">
        <v>5.94</v>
      </c>
      <c r="BV64" s="107">
        <v>13456.31</v>
      </c>
      <c r="BW64" s="108">
        <v>2.37</v>
      </c>
      <c r="BX64" s="133">
        <v>18350.419999999998</v>
      </c>
      <c r="BY64" s="124">
        <v>3.24</v>
      </c>
      <c r="BZ64" s="108">
        <v>21890.05</v>
      </c>
      <c r="CA64" s="108">
        <v>3.86</v>
      </c>
      <c r="CB64" s="133">
        <v>26833.42</v>
      </c>
      <c r="CC64" s="124">
        <v>4.7300000000000004</v>
      </c>
      <c r="CD64" s="108">
        <v>29207.14</v>
      </c>
      <c r="CE64" s="108">
        <v>5.15</v>
      </c>
      <c r="CF64" s="133">
        <v>32395.48</v>
      </c>
      <c r="CG64" s="124">
        <v>5.71</v>
      </c>
      <c r="CH64" s="108">
        <v>35583.82</v>
      </c>
      <c r="CI64" s="109">
        <v>6.28</v>
      </c>
      <c r="CJ64" s="107">
        <v>2485.84</v>
      </c>
      <c r="CK64" s="108">
        <v>0.44</v>
      </c>
      <c r="CL64" s="133">
        <v>3118.53</v>
      </c>
      <c r="CM64" s="124">
        <v>0.55000000000000004</v>
      </c>
      <c r="CN64" s="108">
        <v>3827.86</v>
      </c>
      <c r="CO64" s="108">
        <v>0.68</v>
      </c>
      <c r="CP64" s="133">
        <v>4008.12</v>
      </c>
      <c r="CQ64" s="124">
        <v>0.71</v>
      </c>
      <c r="CR64" s="108">
        <v>4308.5600000000004</v>
      </c>
      <c r="CS64" s="108">
        <v>0.76</v>
      </c>
      <c r="CT64" s="133">
        <v>4909.43</v>
      </c>
      <c r="CU64" s="124">
        <v>0.87</v>
      </c>
      <c r="CV64" s="108">
        <v>5040.6000000000004</v>
      </c>
      <c r="CW64" s="109">
        <v>0.89</v>
      </c>
      <c r="CX64" s="107">
        <v>46.77</v>
      </c>
      <c r="CY64" s="108">
        <v>0.01</v>
      </c>
      <c r="CZ64" s="133">
        <v>112.12</v>
      </c>
      <c r="DA64" s="124">
        <v>0.02</v>
      </c>
      <c r="DB64" s="108">
        <v>304.05</v>
      </c>
      <c r="DC64" s="108">
        <v>0.05</v>
      </c>
      <c r="DD64" s="133">
        <v>1486.56</v>
      </c>
      <c r="DE64" s="124">
        <v>0.26</v>
      </c>
      <c r="DF64" s="108">
        <v>3058.34</v>
      </c>
      <c r="DG64" s="108">
        <v>0.54</v>
      </c>
      <c r="DH64" s="133">
        <v>5650.38</v>
      </c>
      <c r="DI64" s="124">
        <v>1</v>
      </c>
      <c r="DJ64" s="108">
        <v>8916.9599999999991</v>
      </c>
      <c r="DK64" s="108">
        <v>1.57</v>
      </c>
      <c r="DL64" s="180">
        <v>66.885482928428161</v>
      </c>
      <c r="DM64" s="181">
        <v>68.179806107934439</v>
      </c>
      <c r="DN64" s="184">
        <v>73.95381236734076</v>
      </c>
      <c r="DO64" s="181">
        <v>69.673033801234453</v>
      </c>
      <c r="DP64" s="193">
        <v>47</v>
      </c>
      <c r="DQ64" s="193">
        <v>30511866</v>
      </c>
      <c r="DR64" s="288">
        <v>29.962374626030865</v>
      </c>
      <c r="DS64" s="288"/>
      <c r="DT64" s="298"/>
      <c r="DU64" s="170"/>
      <c r="DV64" s="170"/>
      <c r="DW64" s="170"/>
      <c r="DX64" s="170"/>
      <c r="DY64" s="170"/>
      <c r="DZ64" s="298"/>
      <c r="EA64" s="170"/>
      <c r="EB64" s="170"/>
      <c r="EC64" s="170"/>
      <c r="ED64" s="170"/>
      <c r="EE64" s="292"/>
    </row>
    <row r="65" spans="1:135" x14ac:dyDescent="0.2">
      <c r="A65" s="125" t="s">
        <v>33</v>
      </c>
      <c r="B65" s="126" t="s">
        <v>543</v>
      </c>
      <c r="C65" s="147">
        <v>127338621</v>
      </c>
      <c r="D65" s="148">
        <v>92.491000039964305</v>
      </c>
      <c r="E65" s="149">
        <v>7.5089999600356911</v>
      </c>
      <c r="F65" s="150">
        <v>0.46398780165495768</v>
      </c>
      <c r="G65" s="151">
        <v>349.29400098749176</v>
      </c>
      <c r="H65" s="167">
        <v>4901529.519265566</v>
      </c>
      <c r="I65" s="118">
        <v>38633.708059179502</v>
      </c>
      <c r="J65" s="113">
        <v>1035264.8650072174</v>
      </c>
      <c r="K65" s="113">
        <v>21.121261453962212</v>
      </c>
      <c r="L65" s="117">
        <v>1286912.7503305878</v>
      </c>
      <c r="M65" s="118">
        <v>26.255329999999997</v>
      </c>
      <c r="N65" s="117">
        <v>1299397.5752306851</v>
      </c>
      <c r="O65" s="118">
        <v>26.51004283710575</v>
      </c>
      <c r="P65" s="143">
        <v>1237217.78026998</v>
      </c>
      <c r="Q65" s="108">
        <v>39255204</v>
      </c>
      <c r="R65" s="167">
        <v>31857.11</v>
      </c>
      <c r="S65" s="138">
        <v>4533.3500000000004</v>
      </c>
      <c r="T65" s="113">
        <v>17812.27</v>
      </c>
      <c r="U65" s="138">
        <v>2997.17</v>
      </c>
      <c r="V65" s="113">
        <v>4328.1499999999996</v>
      </c>
      <c r="W65" s="138">
        <v>11249.008359991802</v>
      </c>
      <c r="X65" s="143">
        <v>61528.049999999996</v>
      </c>
      <c r="Y65" s="167">
        <f t="shared" si="1"/>
        <v>8.1153851601433527E-2</v>
      </c>
      <c r="Z65" s="138">
        <f t="shared" si="2"/>
        <v>1.1548405149034508E-2</v>
      </c>
      <c r="AA65" s="113">
        <f t="shared" si="3"/>
        <v>4.5375563453956325E-2</v>
      </c>
      <c r="AB65" s="138">
        <f t="shared" si="4"/>
        <v>7.6350896049349271E-3</v>
      </c>
      <c r="AC65" s="113">
        <f t="shared" si="5"/>
        <v>1.1025671908366595E-2</v>
      </c>
      <c r="AD65" s="138">
        <f t="shared" si="6"/>
        <v>2.865609451422492E-2</v>
      </c>
      <c r="AE65" s="143">
        <f t="shared" si="7"/>
        <v>0.15673858171772587</v>
      </c>
      <c r="AF65" s="175">
        <v>3.0771941632326048</v>
      </c>
      <c r="AG65" s="118">
        <v>0.43789277055861409</v>
      </c>
      <c r="AH65" s="118">
        <v>1.7205519671408747</v>
      </c>
      <c r="AI65" s="118">
        <v>0.28950755514909754</v>
      </c>
      <c r="AJ65" s="118">
        <v>0.4180717559626469</v>
      </c>
      <c r="AK65" s="118">
        <v>1.0865826456800869</v>
      </c>
      <c r="AL65" s="143">
        <v>5.9432182120438375</v>
      </c>
      <c r="AM65" s="175">
        <v>2.4754677418353657</v>
      </c>
      <c r="AN65" s="118">
        <v>0.35226552840007636</v>
      </c>
      <c r="AO65" s="118">
        <v>1.3841085959731385</v>
      </c>
      <c r="AP65" s="118">
        <v>0.23289613062191464</v>
      </c>
      <c r="AQ65" s="118">
        <v>0.33632039148638204</v>
      </c>
      <c r="AR65" s="118">
        <v>0.87410808208265145</v>
      </c>
      <c r="AS65" s="143">
        <v>4.7810583883168771</v>
      </c>
      <c r="AT65" s="175">
        <v>2.4516830419930815</v>
      </c>
      <c r="AU65" s="118">
        <v>0.3488809034598348</v>
      </c>
      <c r="AV65" s="118">
        <v>1.3708098536999151</v>
      </c>
      <c r="AW65" s="118">
        <v>0.23065842642256015</v>
      </c>
      <c r="AX65" s="118">
        <v>0.3330889700353345</v>
      </c>
      <c r="AY65" s="118">
        <v>0.86570950834618421</v>
      </c>
      <c r="AZ65" s="143">
        <v>4.7351211956107262</v>
      </c>
      <c r="BA65" s="175">
        <v>2.5748991412852384</v>
      </c>
      <c r="BB65" s="118">
        <v>0.36641487636968439</v>
      </c>
      <c r="BC65" s="118">
        <v>1.4397036870997029</v>
      </c>
      <c r="BD65" s="118">
        <v>0.24225080238872509</v>
      </c>
      <c r="BE65" s="118">
        <v>0.34982927573636474</v>
      </c>
      <c r="BF65" s="118">
        <v>0.90921812953068737</v>
      </c>
      <c r="BG65" s="143">
        <v>4.9730977828797149</v>
      </c>
      <c r="BH65" s="107">
        <v>69758.460000000006</v>
      </c>
      <c r="BI65" s="108">
        <v>0.18</v>
      </c>
      <c r="BJ65" s="133">
        <v>169805.56</v>
      </c>
      <c r="BK65" s="124">
        <v>0.43</v>
      </c>
      <c r="BL65" s="108">
        <v>307644.88</v>
      </c>
      <c r="BM65" s="108">
        <v>0.78</v>
      </c>
      <c r="BN65" s="133">
        <v>606379.73</v>
      </c>
      <c r="BO65" s="124">
        <v>1.54</v>
      </c>
      <c r="BP65" s="108">
        <v>924010.09</v>
      </c>
      <c r="BQ65" s="108">
        <v>2.35</v>
      </c>
      <c r="BR65" s="133">
        <v>1344711.76</v>
      </c>
      <c r="BS65" s="124">
        <v>3.43</v>
      </c>
      <c r="BT65" s="108">
        <v>1582655.88</v>
      </c>
      <c r="BU65" s="109">
        <v>4.03</v>
      </c>
      <c r="BV65" s="107">
        <v>11867.43</v>
      </c>
      <c r="BW65" s="108">
        <v>0.03</v>
      </c>
      <c r="BX65" s="133">
        <v>22861.42</v>
      </c>
      <c r="BY65" s="124">
        <v>0.06</v>
      </c>
      <c r="BZ65" s="108">
        <v>33925.57</v>
      </c>
      <c r="CA65" s="108">
        <v>0.09</v>
      </c>
      <c r="CB65" s="133">
        <v>46339.5</v>
      </c>
      <c r="CC65" s="124">
        <v>0.12</v>
      </c>
      <c r="CD65" s="108">
        <v>55105.9</v>
      </c>
      <c r="CE65" s="108">
        <v>0.14000000000000001</v>
      </c>
      <c r="CF65" s="133">
        <v>62223.25</v>
      </c>
      <c r="CG65" s="124">
        <v>0.16</v>
      </c>
      <c r="CH65" s="108">
        <v>69340.61</v>
      </c>
      <c r="CI65" s="109">
        <v>0.18</v>
      </c>
      <c r="CJ65" s="107">
        <v>33910.03</v>
      </c>
      <c r="CK65" s="108">
        <v>0.09</v>
      </c>
      <c r="CL65" s="133">
        <v>40525.86</v>
      </c>
      <c r="CM65" s="124">
        <v>0.1</v>
      </c>
      <c r="CN65" s="108">
        <v>45243.59</v>
      </c>
      <c r="CO65" s="108">
        <v>0.12</v>
      </c>
      <c r="CP65" s="133">
        <v>49145.19</v>
      </c>
      <c r="CQ65" s="124">
        <v>0.13</v>
      </c>
      <c r="CR65" s="108">
        <v>55647.87</v>
      </c>
      <c r="CS65" s="108">
        <v>0.14000000000000001</v>
      </c>
      <c r="CT65" s="133">
        <v>58872.81</v>
      </c>
      <c r="CU65" s="124">
        <v>0.15</v>
      </c>
      <c r="CV65" s="108">
        <v>59225.74</v>
      </c>
      <c r="CW65" s="109">
        <v>0.15</v>
      </c>
      <c r="CX65" s="107">
        <v>1413.44</v>
      </c>
      <c r="CY65" s="108">
        <v>0</v>
      </c>
      <c r="CZ65" s="133">
        <v>15900.19</v>
      </c>
      <c r="DA65" s="124">
        <v>0.04</v>
      </c>
      <c r="DB65" s="108">
        <v>60744.37</v>
      </c>
      <c r="DC65" s="108">
        <v>0.15</v>
      </c>
      <c r="DD65" s="133">
        <v>210462.12</v>
      </c>
      <c r="DE65" s="124">
        <v>0.54</v>
      </c>
      <c r="DF65" s="108">
        <v>362633.85</v>
      </c>
      <c r="DG65" s="108">
        <v>0.92</v>
      </c>
      <c r="DH65" s="133">
        <v>526170</v>
      </c>
      <c r="DI65" s="124">
        <v>1.34</v>
      </c>
      <c r="DJ65" s="108">
        <v>628032.79</v>
      </c>
      <c r="DK65" s="108">
        <v>1.6</v>
      </c>
      <c r="DL65" s="180">
        <v>55.998233548661332</v>
      </c>
      <c r="DM65" s="181">
        <v>60.366926343260793</v>
      </c>
      <c r="DN65" s="184">
        <v>56.226832018633864</v>
      </c>
      <c r="DO65" s="181">
        <v>57.530663970185337</v>
      </c>
      <c r="DP65" s="193">
        <v>114</v>
      </c>
      <c r="DQ65" s="193">
        <v>9381463</v>
      </c>
      <c r="DR65" s="288">
        <v>7.3597682859818523</v>
      </c>
      <c r="DS65" s="288"/>
      <c r="DT65" s="298"/>
      <c r="DU65" s="170"/>
      <c r="DV65" s="170"/>
      <c r="DW65" s="170"/>
      <c r="DX65" s="170"/>
      <c r="DY65" s="170"/>
      <c r="DZ65" s="298"/>
      <c r="EA65" s="170"/>
      <c r="EB65" s="170"/>
      <c r="EC65" s="170"/>
      <c r="ED65" s="170"/>
      <c r="EE65" s="292"/>
    </row>
    <row r="66" spans="1:135" x14ac:dyDescent="0.2">
      <c r="A66" s="125" t="s">
        <v>120</v>
      </c>
      <c r="B66" s="126" t="s">
        <v>969</v>
      </c>
      <c r="C66" s="147">
        <v>77447168</v>
      </c>
      <c r="D66" s="148">
        <v>72.320000132219164</v>
      </c>
      <c r="E66" s="149">
        <v>27.679999867780836</v>
      </c>
      <c r="F66" s="150">
        <v>2.0941520129727884</v>
      </c>
      <c r="G66" s="151">
        <v>47.555904332074547</v>
      </c>
      <c r="H66" s="167">
        <v>368904.35162650543</v>
      </c>
      <c r="I66" s="118">
        <v>4763.3033092508358</v>
      </c>
      <c r="J66" s="113">
        <v>95020.814222075045</v>
      </c>
      <c r="K66" s="113">
        <v>25.757574775989138</v>
      </c>
      <c r="L66" s="117">
        <v>62782.946232871058</v>
      </c>
      <c r="M66" s="118">
        <v>17.01876</v>
      </c>
      <c r="N66" s="117">
        <v>39249.184571309714</v>
      </c>
      <c r="O66" s="118">
        <v>10.639393218935858</v>
      </c>
      <c r="P66" s="143">
        <v>5701.20677352451</v>
      </c>
      <c r="Q66" s="108">
        <v>2067639.625</v>
      </c>
      <c r="R66" s="167">
        <v>4190.8999999999996</v>
      </c>
      <c r="S66" s="138">
        <v>0</v>
      </c>
      <c r="T66" s="113">
        <v>0.09</v>
      </c>
      <c r="U66" s="138">
        <v>0.13</v>
      </c>
      <c r="V66" s="113">
        <v>668.26</v>
      </c>
      <c r="W66" s="138" t="s">
        <v>992</v>
      </c>
      <c r="X66" s="143">
        <v>4859.38</v>
      </c>
      <c r="Y66" s="167">
        <f t="shared" si="1"/>
        <v>0.20269006016945529</v>
      </c>
      <c r="Z66" s="138">
        <f t="shared" si="2"/>
        <v>0</v>
      </c>
      <c r="AA66" s="113">
        <f t="shared" si="3"/>
        <v>4.3527894760674259E-6</v>
      </c>
      <c r="AB66" s="138">
        <f t="shared" si="4"/>
        <v>6.2873625765418384E-6</v>
      </c>
      <c r="AC66" s="113">
        <f t="shared" si="5"/>
        <v>3.2319945503075757E-2</v>
      </c>
      <c r="AD66" s="138">
        <f t="shared" si="6"/>
        <v>0</v>
      </c>
      <c r="AE66" s="143">
        <f t="shared" si="7"/>
        <v>0.23502064582458368</v>
      </c>
      <c r="AF66" s="175">
        <v>4.4105073549521094</v>
      </c>
      <c r="AG66" s="118">
        <v>0</v>
      </c>
      <c r="AH66" s="118">
        <v>9.4716090087019461E-5</v>
      </c>
      <c r="AI66" s="118">
        <v>1.3681213012569477E-4</v>
      </c>
      <c r="AJ66" s="118">
        <v>0.70327749290612918</v>
      </c>
      <c r="AK66" s="118" t="s">
        <v>1026</v>
      </c>
      <c r="AL66" s="143">
        <v>5.1140163760784514</v>
      </c>
      <c r="AM66" s="175">
        <v>6.6752203447976832</v>
      </c>
      <c r="AN66" s="118">
        <v>0</v>
      </c>
      <c r="AO66" s="118">
        <v>1.4335102985797599E-4</v>
      </c>
      <c r="AP66" s="118">
        <v>2.0706259868374311E-4</v>
      </c>
      <c r="AQ66" s="118">
        <v>1.0643973245876781</v>
      </c>
      <c r="AR66" s="118" t="s">
        <v>1026</v>
      </c>
      <c r="AS66" s="143">
        <v>7.7399680830139044</v>
      </c>
      <c r="AT66" s="175">
        <v>10.677674060682154</v>
      </c>
      <c r="AU66" s="118">
        <v>0</v>
      </c>
      <c r="AV66" s="118">
        <v>2.2930412690863394E-4</v>
      </c>
      <c r="AW66" s="118">
        <v>3.3121707220136015E-4</v>
      </c>
      <c r="AX66" s="118">
        <v>1.7026086205329301</v>
      </c>
      <c r="AY66" s="118" t="s">
        <v>1026</v>
      </c>
      <c r="AZ66" s="143">
        <v>12.380843202414196</v>
      </c>
      <c r="BA66" s="175">
        <v>73.508998471373943</v>
      </c>
      <c r="BB66" s="118">
        <v>0</v>
      </c>
      <c r="BC66" s="118">
        <v>1.578613152884501E-3</v>
      </c>
      <c r="BD66" s="118">
        <v>2.2802189986109458E-3</v>
      </c>
      <c r="BE66" s="118">
        <v>11.721378061628851</v>
      </c>
      <c r="BF66" s="118" t="s">
        <v>1026</v>
      </c>
      <c r="BG66" s="143">
        <v>85.234235365154305</v>
      </c>
      <c r="BH66" s="107">
        <v>8238.44</v>
      </c>
      <c r="BI66" s="108">
        <v>0.4</v>
      </c>
      <c r="BJ66" s="133">
        <v>15163.81</v>
      </c>
      <c r="BK66" s="124">
        <v>0.73</v>
      </c>
      <c r="BL66" s="108">
        <v>22979.46</v>
      </c>
      <c r="BM66" s="108">
        <v>1.1100000000000001</v>
      </c>
      <c r="BN66" s="133">
        <v>37116.28</v>
      </c>
      <c r="BO66" s="124">
        <v>1.8</v>
      </c>
      <c r="BP66" s="108">
        <v>51760.74</v>
      </c>
      <c r="BQ66" s="108">
        <v>2.5</v>
      </c>
      <c r="BR66" s="133">
        <v>69797.929999999993</v>
      </c>
      <c r="BS66" s="124">
        <v>3.38</v>
      </c>
      <c r="BT66" s="108">
        <v>80641.509999999995</v>
      </c>
      <c r="BU66" s="109">
        <v>3.9</v>
      </c>
      <c r="BV66" s="107">
        <v>0</v>
      </c>
      <c r="BW66" s="108">
        <v>0</v>
      </c>
      <c r="BX66" s="133">
        <v>0</v>
      </c>
      <c r="BY66" s="124">
        <v>0</v>
      </c>
      <c r="BZ66" s="108">
        <v>0</v>
      </c>
      <c r="CA66" s="108">
        <v>0</v>
      </c>
      <c r="CB66" s="133">
        <v>0</v>
      </c>
      <c r="CC66" s="124">
        <v>0</v>
      </c>
      <c r="CD66" s="108">
        <v>0</v>
      </c>
      <c r="CE66" s="108">
        <v>0</v>
      </c>
      <c r="CF66" s="133">
        <v>0</v>
      </c>
      <c r="CG66" s="124">
        <v>0</v>
      </c>
      <c r="CH66" s="108">
        <v>0</v>
      </c>
      <c r="CI66" s="109">
        <v>0</v>
      </c>
      <c r="CJ66" s="107">
        <v>0.08</v>
      </c>
      <c r="CK66" s="108">
        <v>0</v>
      </c>
      <c r="CL66" s="133">
        <v>1.9</v>
      </c>
      <c r="CM66" s="124">
        <v>0</v>
      </c>
      <c r="CN66" s="108">
        <v>1.9</v>
      </c>
      <c r="CO66" s="108">
        <v>0</v>
      </c>
      <c r="CP66" s="133">
        <v>1.9</v>
      </c>
      <c r="CQ66" s="124">
        <v>0</v>
      </c>
      <c r="CR66" s="108">
        <v>1.9</v>
      </c>
      <c r="CS66" s="108">
        <v>0</v>
      </c>
      <c r="CT66" s="133">
        <v>1.9</v>
      </c>
      <c r="CU66" s="124">
        <v>0</v>
      </c>
      <c r="CV66" s="108">
        <v>1.9</v>
      </c>
      <c r="CW66" s="109">
        <v>0</v>
      </c>
      <c r="CX66" s="107">
        <v>0</v>
      </c>
      <c r="CY66" s="108">
        <v>0</v>
      </c>
      <c r="CZ66" s="133">
        <v>0</v>
      </c>
      <c r="DA66" s="124">
        <v>0</v>
      </c>
      <c r="DB66" s="108">
        <v>0</v>
      </c>
      <c r="DC66" s="108">
        <v>0</v>
      </c>
      <c r="DD66" s="133">
        <v>0</v>
      </c>
      <c r="DE66" s="124">
        <v>0</v>
      </c>
      <c r="DF66" s="108">
        <v>0.09</v>
      </c>
      <c r="DG66" s="108">
        <v>0</v>
      </c>
      <c r="DH66" s="133">
        <v>2.29</v>
      </c>
      <c r="DI66" s="124">
        <v>0</v>
      </c>
      <c r="DJ66" s="108">
        <v>6.28</v>
      </c>
      <c r="DK66" s="108">
        <v>0</v>
      </c>
      <c r="DL66" s="180">
        <v>54.893849043971031</v>
      </c>
      <c r="DM66" s="181">
        <v>75.912464095094464</v>
      </c>
      <c r="DN66" s="184">
        <v>59.423853499977653</v>
      </c>
      <c r="DO66" s="181">
        <v>63.410055546347714</v>
      </c>
      <c r="DP66" s="193">
        <v>8</v>
      </c>
      <c r="DQ66" s="193">
        <v>366121</v>
      </c>
      <c r="DR66" s="288">
        <v>0.47004142443782493</v>
      </c>
      <c r="DS66" s="288"/>
      <c r="DT66" s="298"/>
      <c r="DU66" s="170"/>
      <c r="DV66" s="170"/>
      <c r="DW66" s="170"/>
      <c r="DX66" s="170"/>
      <c r="DY66" s="170"/>
      <c r="DZ66" s="298"/>
      <c r="EA66" s="170"/>
      <c r="EB66" s="170"/>
      <c r="EC66" s="170"/>
      <c r="ED66" s="170"/>
      <c r="EE66" s="292"/>
    </row>
    <row r="67" spans="1:135" x14ac:dyDescent="0.2">
      <c r="A67" s="125" t="s">
        <v>98</v>
      </c>
      <c r="B67" s="126" t="s">
        <v>537</v>
      </c>
      <c r="C67" s="147">
        <v>1252139596</v>
      </c>
      <c r="D67" s="148">
        <v>31.993999972507858</v>
      </c>
      <c r="E67" s="149">
        <v>68.006000027492135</v>
      </c>
      <c r="F67" s="150">
        <v>2.3828684204427302</v>
      </c>
      <c r="G67" s="151">
        <v>421.14348427110275</v>
      </c>
      <c r="H67" s="167">
        <v>1876797.1991325303</v>
      </c>
      <c r="I67" s="118">
        <v>1498.8721745786852</v>
      </c>
      <c r="J67" s="113">
        <v>532469.08278349286</v>
      </c>
      <c r="K67" s="113">
        <v>28.371157151641324</v>
      </c>
      <c r="L67" s="117">
        <v>110925.65861836933</v>
      </c>
      <c r="M67" s="118">
        <v>5.9103699999999995</v>
      </c>
      <c r="N67" s="117">
        <v>563663.10971472063</v>
      </c>
      <c r="O67" s="118">
        <v>30.03324546601252</v>
      </c>
      <c r="P67" s="143">
        <v>276493.27183928003</v>
      </c>
      <c r="Q67" s="108">
        <v>5769371.5</v>
      </c>
      <c r="R67" s="167">
        <v>446.55</v>
      </c>
      <c r="S67" s="138">
        <v>1160.44</v>
      </c>
      <c r="T67" s="113">
        <v>726.92</v>
      </c>
      <c r="U67" s="138">
        <v>19.14</v>
      </c>
      <c r="V67" s="113">
        <v>7471.82</v>
      </c>
      <c r="W67" s="138" t="s">
        <v>992</v>
      </c>
      <c r="X67" s="143">
        <v>9824.869999999999</v>
      </c>
      <c r="Y67" s="167">
        <f t="shared" si="1"/>
        <v>7.7400111953269098E-3</v>
      </c>
      <c r="Z67" s="138">
        <f t="shared" si="2"/>
        <v>2.0113802690639702E-2</v>
      </c>
      <c r="AA67" s="113">
        <f t="shared" si="3"/>
        <v>1.2599639319464865E-2</v>
      </c>
      <c r="AB67" s="138">
        <f t="shared" si="4"/>
        <v>3.3175190746513724E-4</v>
      </c>
      <c r="AC67" s="113">
        <f t="shared" si="5"/>
        <v>0.12950838752540031</v>
      </c>
      <c r="AD67" s="138">
        <f t="shared" si="6"/>
        <v>0</v>
      </c>
      <c r="AE67" s="143">
        <f t="shared" si="7"/>
        <v>0.17029359263829688</v>
      </c>
      <c r="AF67" s="175">
        <v>8.3864024116790198E-2</v>
      </c>
      <c r="AG67" s="118">
        <v>0.21793565814822083</v>
      </c>
      <c r="AH67" s="118">
        <v>0.1365187244675336</v>
      </c>
      <c r="AI67" s="118">
        <v>3.5945749000008157E-3</v>
      </c>
      <c r="AJ67" s="118">
        <v>1.4032401582718963</v>
      </c>
      <c r="AK67" s="118" t="s">
        <v>1026</v>
      </c>
      <c r="AL67" s="143">
        <v>1.8451531399044416</v>
      </c>
      <c r="AM67" s="175">
        <v>0.40256691333816536</v>
      </c>
      <c r="AN67" s="118">
        <v>1.0461420869200326</v>
      </c>
      <c r="AO67" s="118">
        <v>0.65532177951803638</v>
      </c>
      <c r="AP67" s="118">
        <v>1.7254799510228382E-2</v>
      </c>
      <c r="AQ67" s="118">
        <v>6.7358806727541607</v>
      </c>
      <c r="AR67" s="118" t="s">
        <v>1026</v>
      </c>
      <c r="AS67" s="143">
        <v>8.8571662520406225</v>
      </c>
      <c r="AT67" s="175">
        <v>7.9222853563364559E-2</v>
      </c>
      <c r="AU67" s="118">
        <v>0.20587474681238555</v>
      </c>
      <c r="AV67" s="118">
        <v>0.12896355774780197</v>
      </c>
      <c r="AW67" s="118">
        <v>3.3956453190074963E-3</v>
      </c>
      <c r="AX67" s="118">
        <v>1.3255825813723401</v>
      </c>
      <c r="AY67" s="118" t="s">
        <v>1026</v>
      </c>
      <c r="AZ67" s="143">
        <v>1.7430393848148995</v>
      </c>
      <c r="BA67" s="175">
        <v>0.16150483410662178</v>
      </c>
      <c r="BB67" s="118">
        <v>0.41969918192965672</v>
      </c>
      <c r="BC67" s="118">
        <v>0.26290693989202885</v>
      </c>
      <c r="BD67" s="118">
        <v>6.9224107598269864E-3</v>
      </c>
      <c r="BE67" s="118">
        <v>2.7023514714467329</v>
      </c>
      <c r="BF67" s="118" t="s">
        <v>1026</v>
      </c>
      <c r="BG67" s="143">
        <v>3.5533848381348676</v>
      </c>
      <c r="BH67" s="107">
        <v>484.95</v>
      </c>
      <c r="BI67" s="108">
        <v>0.01</v>
      </c>
      <c r="BJ67" s="133">
        <v>1397.22</v>
      </c>
      <c r="BK67" s="124">
        <v>0.02</v>
      </c>
      <c r="BL67" s="108">
        <v>2773.38</v>
      </c>
      <c r="BM67" s="108">
        <v>0.05</v>
      </c>
      <c r="BN67" s="133">
        <v>5773.65</v>
      </c>
      <c r="BO67" s="124">
        <v>0.1</v>
      </c>
      <c r="BP67" s="108">
        <v>9140.4599999999991</v>
      </c>
      <c r="BQ67" s="108">
        <v>0.16</v>
      </c>
      <c r="BR67" s="133">
        <v>13521.6</v>
      </c>
      <c r="BS67" s="124">
        <v>0.23</v>
      </c>
      <c r="BT67" s="108">
        <v>16563.29</v>
      </c>
      <c r="BU67" s="109">
        <v>0.28999999999999998</v>
      </c>
      <c r="BV67" s="107">
        <v>10062.93</v>
      </c>
      <c r="BW67" s="108">
        <v>0.17</v>
      </c>
      <c r="BX67" s="133">
        <v>16330.44</v>
      </c>
      <c r="BY67" s="124">
        <v>0.28000000000000003</v>
      </c>
      <c r="BZ67" s="108">
        <v>20139.23</v>
      </c>
      <c r="CA67" s="108">
        <v>0.35</v>
      </c>
      <c r="CB67" s="133">
        <v>23949</v>
      </c>
      <c r="CC67" s="124">
        <v>0.42</v>
      </c>
      <c r="CD67" s="108">
        <v>28081.57</v>
      </c>
      <c r="CE67" s="108">
        <v>0.49</v>
      </c>
      <c r="CF67" s="133">
        <v>29608.06</v>
      </c>
      <c r="CG67" s="124">
        <v>0.51</v>
      </c>
      <c r="CH67" s="108">
        <v>31134.55</v>
      </c>
      <c r="CI67" s="109">
        <v>0.54</v>
      </c>
      <c r="CJ67" s="107">
        <v>3767.52</v>
      </c>
      <c r="CK67" s="108">
        <v>7.0000000000000007E-2</v>
      </c>
      <c r="CL67" s="133">
        <v>4311.67</v>
      </c>
      <c r="CM67" s="124">
        <v>7.0000000000000007E-2</v>
      </c>
      <c r="CN67" s="108">
        <v>4526.74</v>
      </c>
      <c r="CO67" s="108">
        <v>0.08</v>
      </c>
      <c r="CP67" s="133">
        <v>5171.93</v>
      </c>
      <c r="CQ67" s="124">
        <v>0.09</v>
      </c>
      <c r="CR67" s="108">
        <v>5540</v>
      </c>
      <c r="CS67" s="108">
        <v>0.1</v>
      </c>
      <c r="CT67" s="133">
        <v>5540</v>
      </c>
      <c r="CU67" s="124">
        <v>0.1</v>
      </c>
      <c r="CV67" s="108">
        <v>5540</v>
      </c>
      <c r="CW67" s="109">
        <v>0.1</v>
      </c>
      <c r="CX67" s="107">
        <v>0</v>
      </c>
      <c r="CY67" s="108">
        <v>0</v>
      </c>
      <c r="CZ67" s="133">
        <v>0.6</v>
      </c>
      <c r="DA67" s="124">
        <v>0</v>
      </c>
      <c r="DB67" s="108">
        <v>22.79</v>
      </c>
      <c r="DC67" s="108">
        <v>0</v>
      </c>
      <c r="DD67" s="133">
        <v>295.81</v>
      </c>
      <c r="DE67" s="124">
        <v>0.01</v>
      </c>
      <c r="DF67" s="108">
        <v>1231.4000000000001</v>
      </c>
      <c r="DG67" s="108">
        <v>0.02</v>
      </c>
      <c r="DH67" s="133">
        <v>4325.53</v>
      </c>
      <c r="DI67" s="124">
        <v>7.0000000000000007E-2</v>
      </c>
      <c r="DJ67" s="108">
        <v>8293.89</v>
      </c>
      <c r="DK67" s="108">
        <v>0.14000000000000001</v>
      </c>
      <c r="DL67" s="180">
        <v>49.659994252968751</v>
      </c>
      <c r="DM67" s="181">
        <v>53.091599115101396</v>
      </c>
      <c r="DN67" s="184">
        <v>60.318643487934729</v>
      </c>
      <c r="DO67" s="181">
        <v>54.356745618668292</v>
      </c>
      <c r="DP67" s="193">
        <v>3</v>
      </c>
      <c r="DQ67" s="193">
        <v>278</v>
      </c>
      <c r="DR67" s="288">
        <v>2.337759282921301E-5</v>
      </c>
      <c r="DS67" s="288"/>
      <c r="DT67" s="298"/>
      <c r="DU67" s="170"/>
      <c r="DV67" s="170"/>
      <c r="DW67" s="170"/>
      <c r="DX67" s="170"/>
      <c r="DY67" s="170"/>
      <c r="DZ67" s="298"/>
      <c r="EA67" s="170"/>
      <c r="EB67" s="170"/>
      <c r="EC67" s="170"/>
      <c r="ED67" s="170"/>
      <c r="EE67" s="292"/>
    </row>
    <row r="68" spans="1:135" x14ac:dyDescent="0.2">
      <c r="A68" s="125" t="s">
        <v>132</v>
      </c>
      <c r="B68" s="126" t="s">
        <v>567</v>
      </c>
      <c r="C68" s="147" t="s">
        <v>1026</v>
      </c>
      <c r="D68" s="148" t="s">
        <v>1026</v>
      </c>
      <c r="E68" s="149" t="s">
        <v>1026</v>
      </c>
      <c r="F68" s="150" t="s">
        <v>1026</v>
      </c>
      <c r="G68" s="151" t="s">
        <v>1026</v>
      </c>
      <c r="H68" s="167" t="s">
        <v>1026</v>
      </c>
      <c r="I68" s="118" t="s">
        <v>1026</v>
      </c>
      <c r="J68" s="113" t="s">
        <v>1026</v>
      </c>
      <c r="K68" s="113" t="s">
        <v>1026</v>
      </c>
      <c r="L68" s="117" t="s">
        <v>1026</v>
      </c>
      <c r="M68" s="118">
        <v>10.539999999999997</v>
      </c>
      <c r="N68" s="117">
        <v>0</v>
      </c>
      <c r="O68" s="118">
        <v>0</v>
      </c>
      <c r="P68" s="143" t="s">
        <v>1026</v>
      </c>
      <c r="Q68" s="108">
        <v>1680401.125</v>
      </c>
      <c r="R68" s="167">
        <v>2702.02</v>
      </c>
      <c r="S68" s="138">
        <v>2913.48</v>
      </c>
      <c r="T68" s="113">
        <v>1494.08</v>
      </c>
      <c r="U68" s="138">
        <v>15.05</v>
      </c>
      <c r="V68" s="113">
        <v>79.41</v>
      </c>
      <c r="W68" s="138">
        <v>2.7</v>
      </c>
      <c r="X68" s="143">
        <v>7204.04</v>
      </c>
      <c r="Y68" s="167">
        <f t="shared" si="1"/>
        <v>0.16079613134036672</v>
      </c>
      <c r="Z68" s="138">
        <f t="shared" si="2"/>
        <v>0.17338003150884584</v>
      </c>
      <c r="AA68" s="113">
        <f t="shared" si="3"/>
        <v>8.8912104245347956E-2</v>
      </c>
      <c r="AB68" s="138">
        <f t="shared" si="4"/>
        <v>8.9561949085222145E-4</v>
      </c>
      <c r="AC68" s="113">
        <f t="shared" si="5"/>
        <v>4.7256573932607905E-3</v>
      </c>
      <c r="AD68" s="138">
        <f t="shared" si="6"/>
        <v>1.6067592194691016E-4</v>
      </c>
      <c r="AE68" s="143">
        <f t="shared" si="7"/>
        <v>0.4287095439786735</v>
      </c>
      <c r="AF68" s="175" t="s">
        <v>1026</v>
      </c>
      <c r="AG68" s="118" t="s">
        <v>1026</v>
      </c>
      <c r="AH68" s="118" t="s">
        <v>1026</v>
      </c>
      <c r="AI68" s="118" t="s">
        <v>1026</v>
      </c>
      <c r="AJ68" s="118" t="s">
        <v>1026</v>
      </c>
      <c r="AK68" s="118" t="s">
        <v>1026</v>
      </c>
      <c r="AL68" s="143" t="s">
        <v>1026</v>
      </c>
      <c r="AM68" s="175" t="s">
        <v>1026</v>
      </c>
      <c r="AN68" s="118" t="s">
        <v>1026</v>
      </c>
      <c r="AO68" s="118" t="s">
        <v>1026</v>
      </c>
      <c r="AP68" s="118" t="s">
        <v>1026</v>
      </c>
      <c r="AQ68" s="118" t="s">
        <v>1026</v>
      </c>
      <c r="AR68" s="118" t="s">
        <v>1026</v>
      </c>
      <c r="AS68" s="143" t="s">
        <v>1026</v>
      </c>
      <c r="AT68" s="175" t="s">
        <v>1026</v>
      </c>
      <c r="AU68" s="118" t="s">
        <v>1026</v>
      </c>
      <c r="AV68" s="118" t="s">
        <v>1026</v>
      </c>
      <c r="AW68" s="118" t="s">
        <v>1026</v>
      </c>
      <c r="AX68" s="118" t="s">
        <v>1026</v>
      </c>
      <c r="AY68" s="118" t="s">
        <v>1026</v>
      </c>
      <c r="AZ68" s="143" t="s">
        <v>1026</v>
      </c>
      <c r="BA68" s="175" t="s">
        <v>1026</v>
      </c>
      <c r="BB68" s="118" t="s">
        <v>1026</v>
      </c>
      <c r="BC68" s="118" t="s">
        <v>1026</v>
      </c>
      <c r="BD68" s="118" t="s">
        <v>1026</v>
      </c>
      <c r="BE68" s="118" t="s">
        <v>1026</v>
      </c>
      <c r="BF68" s="118" t="s">
        <v>1026</v>
      </c>
      <c r="BG68" s="143" t="s">
        <v>1026</v>
      </c>
      <c r="BH68" s="107">
        <v>6623.21</v>
      </c>
      <c r="BI68" s="108">
        <v>0.39</v>
      </c>
      <c r="BJ68" s="133">
        <v>14837.15</v>
      </c>
      <c r="BK68" s="124">
        <v>0.88</v>
      </c>
      <c r="BL68" s="108">
        <v>24720</v>
      </c>
      <c r="BM68" s="108">
        <v>1.47</v>
      </c>
      <c r="BN68" s="133">
        <v>43052.12</v>
      </c>
      <c r="BO68" s="124">
        <v>2.56</v>
      </c>
      <c r="BP68" s="108">
        <v>60744.959999999999</v>
      </c>
      <c r="BQ68" s="108">
        <v>3.61</v>
      </c>
      <c r="BR68" s="133">
        <v>80400</v>
      </c>
      <c r="BS68" s="124">
        <v>4.78</v>
      </c>
      <c r="BT68" s="108">
        <v>90931.79</v>
      </c>
      <c r="BU68" s="109">
        <v>5.41</v>
      </c>
      <c r="BV68" s="107">
        <v>10594.3</v>
      </c>
      <c r="BW68" s="108">
        <v>0.63</v>
      </c>
      <c r="BX68" s="133">
        <v>14313.72</v>
      </c>
      <c r="BY68" s="124">
        <v>0.85</v>
      </c>
      <c r="BZ68" s="108">
        <v>16708.2</v>
      </c>
      <c r="CA68" s="108">
        <v>0.99</v>
      </c>
      <c r="CB68" s="133">
        <v>20736.599999999999</v>
      </c>
      <c r="CC68" s="124">
        <v>1.23</v>
      </c>
      <c r="CD68" s="108">
        <v>21899.39</v>
      </c>
      <c r="CE68" s="108">
        <v>1.3</v>
      </c>
      <c r="CF68" s="133">
        <v>24224.98</v>
      </c>
      <c r="CG68" s="124">
        <v>1.44</v>
      </c>
      <c r="CH68" s="108">
        <v>26550.560000000001</v>
      </c>
      <c r="CI68" s="109">
        <v>1.58</v>
      </c>
      <c r="CJ68" s="107">
        <v>2748.16</v>
      </c>
      <c r="CK68" s="108">
        <v>0.16</v>
      </c>
      <c r="CL68" s="133">
        <v>3087.82</v>
      </c>
      <c r="CM68" s="124">
        <v>0.18</v>
      </c>
      <c r="CN68" s="108">
        <v>3603.04</v>
      </c>
      <c r="CO68" s="108">
        <v>0.21</v>
      </c>
      <c r="CP68" s="133">
        <v>3698.75</v>
      </c>
      <c r="CQ68" s="124">
        <v>0.22</v>
      </c>
      <c r="CR68" s="108">
        <v>3858.27</v>
      </c>
      <c r="CS68" s="108">
        <v>0.23</v>
      </c>
      <c r="CT68" s="133">
        <v>4177.3100000000004</v>
      </c>
      <c r="CU68" s="124">
        <v>0.25</v>
      </c>
      <c r="CV68" s="108">
        <v>4496.34</v>
      </c>
      <c r="CW68" s="109">
        <v>0.27</v>
      </c>
      <c r="CX68" s="107">
        <v>0</v>
      </c>
      <c r="CY68" s="108">
        <v>0</v>
      </c>
      <c r="CZ68" s="133">
        <v>0</v>
      </c>
      <c r="DA68" s="124">
        <v>0</v>
      </c>
      <c r="DB68" s="108">
        <v>4.53</v>
      </c>
      <c r="DC68" s="108">
        <v>0</v>
      </c>
      <c r="DD68" s="133">
        <v>128.05000000000001</v>
      </c>
      <c r="DE68" s="124">
        <v>0.01</v>
      </c>
      <c r="DF68" s="108">
        <v>968.9</v>
      </c>
      <c r="DG68" s="108">
        <v>0.06</v>
      </c>
      <c r="DH68" s="133">
        <v>3619.37</v>
      </c>
      <c r="DI68" s="124">
        <v>0.22</v>
      </c>
      <c r="DJ68" s="108">
        <v>5823.47</v>
      </c>
      <c r="DK68" s="108">
        <v>0.35</v>
      </c>
      <c r="DL68" s="180">
        <v>38.00852847675511</v>
      </c>
      <c r="DM68" s="181">
        <v>37.014438530297149</v>
      </c>
      <c r="DN68" s="184">
        <v>63.551010626898993</v>
      </c>
      <c r="DO68" s="181">
        <v>46.191325877983751</v>
      </c>
      <c r="DP68" s="193" t="s">
        <v>1026</v>
      </c>
      <c r="DQ68" s="193" t="s">
        <v>1026</v>
      </c>
      <c r="DR68" s="288" t="s">
        <v>1026</v>
      </c>
      <c r="DS68" s="288"/>
      <c r="DT68" s="298"/>
      <c r="DU68" s="170"/>
      <c r="DV68" s="170"/>
      <c r="DW68" s="170"/>
      <c r="DX68" s="170"/>
      <c r="DY68" s="170"/>
      <c r="DZ68" s="298"/>
      <c r="EA68" s="170"/>
      <c r="EB68" s="170"/>
      <c r="EC68" s="170"/>
      <c r="ED68" s="170"/>
      <c r="EE68" s="292"/>
    </row>
    <row r="69" spans="1:135" x14ac:dyDescent="0.2">
      <c r="A69" s="125" t="s">
        <v>100</v>
      </c>
      <c r="B69" s="126" t="s">
        <v>550</v>
      </c>
      <c r="C69" s="147">
        <v>6769727</v>
      </c>
      <c r="D69" s="148">
        <v>36.469003846093059</v>
      </c>
      <c r="E69" s="149">
        <v>63.530996153906948</v>
      </c>
      <c r="F69" s="150">
        <v>4.9126895554471455</v>
      </c>
      <c r="G69" s="151">
        <v>29.331572790294626</v>
      </c>
      <c r="H69" s="167">
        <v>11141.187664021192</v>
      </c>
      <c r="I69" s="118">
        <v>1660.7060305440746</v>
      </c>
      <c r="J69" s="113">
        <v>3550.0581369723081</v>
      </c>
      <c r="K69" s="113">
        <v>31.864270166067598</v>
      </c>
      <c r="L69" s="117">
        <v>502.89872760995337</v>
      </c>
      <c r="M69" s="118">
        <v>4.5138699999999998</v>
      </c>
      <c r="N69" s="117">
        <v>1680.7885469125488</v>
      </c>
      <c r="O69" s="118">
        <v>15.086260079258922</v>
      </c>
      <c r="P69" s="143">
        <v>721.63306679999994</v>
      </c>
      <c r="Q69" s="108">
        <v>21925.615234375</v>
      </c>
      <c r="R69" s="167">
        <v>5.03</v>
      </c>
      <c r="S69" s="138">
        <v>0.35</v>
      </c>
      <c r="T69" s="113">
        <v>0</v>
      </c>
      <c r="U69" s="138">
        <v>0</v>
      </c>
      <c r="V69" s="113">
        <v>219.52</v>
      </c>
      <c r="W69" s="138" t="s">
        <v>992</v>
      </c>
      <c r="X69" s="143">
        <v>224.9</v>
      </c>
      <c r="Y69" s="167">
        <f t="shared" si="1"/>
        <v>2.294120345646658E-2</v>
      </c>
      <c r="Z69" s="138">
        <f t="shared" si="2"/>
        <v>1.5963064035314715E-3</v>
      </c>
      <c r="AA69" s="113">
        <f t="shared" si="3"/>
        <v>0</v>
      </c>
      <c r="AB69" s="138">
        <f t="shared" si="4"/>
        <v>0</v>
      </c>
      <c r="AC69" s="113">
        <f t="shared" si="5"/>
        <v>1.0012033762949391</v>
      </c>
      <c r="AD69" s="138">
        <f t="shared" si="6"/>
        <v>0</v>
      </c>
      <c r="AE69" s="143">
        <f t="shared" si="7"/>
        <v>1.0257408861549371</v>
      </c>
      <c r="AF69" s="175">
        <v>0.14168782047862097</v>
      </c>
      <c r="AG69" s="118">
        <v>9.8589934726674624E-3</v>
      </c>
      <c r="AH69" s="118">
        <v>0</v>
      </c>
      <c r="AI69" s="118">
        <v>0</v>
      </c>
      <c r="AJ69" s="118">
        <v>6.1835607060570323</v>
      </c>
      <c r="AK69" s="118" t="s">
        <v>1026</v>
      </c>
      <c r="AL69" s="143">
        <v>6.3351075200083207</v>
      </c>
      <c r="AM69" s="175">
        <v>1.00020137730419</v>
      </c>
      <c r="AN69" s="118">
        <v>6.9596517307448591E-2</v>
      </c>
      <c r="AO69" s="118">
        <v>0</v>
      </c>
      <c r="AP69" s="118">
        <v>0</v>
      </c>
      <c r="AQ69" s="118">
        <v>43.650935655231763</v>
      </c>
      <c r="AR69" s="118" t="s">
        <v>1026</v>
      </c>
      <c r="AS69" s="143">
        <v>44.720733549843402</v>
      </c>
      <c r="AT69" s="175">
        <v>0.29926429527614518</v>
      </c>
      <c r="AU69" s="118">
        <v>2.0823559313449466E-2</v>
      </c>
      <c r="AV69" s="118">
        <v>0</v>
      </c>
      <c r="AW69" s="118">
        <v>0</v>
      </c>
      <c r="AX69" s="118">
        <v>13.060536401395506</v>
      </c>
      <c r="AY69" s="118" t="s">
        <v>1026</v>
      </c>
      <c r="AZ69" s="143">
        <v>13.380624255985099</v>
      </c>
      <c r="BA69" s="175">
        <v>0.69703014335318159</v>
      </c>
      <c r="BB69" s="118">
        <v>4.850110341423728E-2</v>
      </c>
      <c r="BC69" s="118">
        <v>0</v>
      </c>
      <c r="BD69" s="118">
        <v>0</v>
      </c>
      <c r="BE69" s="118">
        <v>30.419892061409627</v>
      </c>
      <c r="BF69" s="118" t="s">
        <v>1026</v>
      </c>
      <c r="BG69" s="143">
        <v>31.165423308177044</v>
      </c>
      <c r="BH69" s="107">
        <v>16.34</v>
      </c>
      <c r="BI69" s="108">
        <v>7.0000000000000007E-2</v>
      </c>
      <c r="BJ69" s="133">
        <v>41.11</v>
      </c>
      <c r="BK69" s="124">
        <v>0.19</v>
      </c>
      <c r="BL69" s="108">
        <v>76.5</v>
      </c>
      <c r="BM69" s="108">
        <v>0.35</v>
      </c>
      <c r="BN69" s="133">
        <v>160.22</v>
      </c>
      <c r="BO69" s="124">
        <v>0.73</v>
      </c>
      <c r="BP69" s="108">
        <v>259.29000000000002</v>
      </c>
      <c r="BQ69" s="108">
        <v>1.18</v>
      </c>
      <c r="BR69" s="133">
        <v>390.37</v>
      </c>
      <c r="BS69" s="124">
        <v>1.78</v>
      </c>
      <c r="BT69" s="108">
        <v>486.4</v>
      </c>
      <c r="BU69" s="109">
        <v>2.2200000000000002</v>
      </c>
      <c r="BV69" s="107">
        <v>2.52</v>
      </c>
      <c r="BW69" s="108">
        <v>0.01</v>
      </c>
      <c r="BX69" s="133">
        <v>4.25</v>
      </c>
      <c r="BY69" s="124">
        <v>0.02</v>
      </c>
      <c r="BZ69" s="108">
        <v>5.18</v>
      </c>
      <c r="CA69" s="108">
        <v>0.02</v>
      </c>
      <c r="CB69" s="133">
        <v>6.26</v>
      </c>
      <c r="CC69" s="124">
        <v>0.03</v>
      </c>
      <c r="CD69" s="108">
        <v>7.44</v>
      </c>
      <c r="CE69" s="108">
        <v>0.03</v>
      </c>
      <c r="CF69" s="133">
        <v>7.84</v>
      </c>
      <c r="CG69" s="124">
        <v>0.04</v>
      </c>
      <c r="CH69" s="108">
        <v>8.23</v>
      </c>
      <c r="CI69" s="109">
        <v>0.04</v>
      </c>
      <c r="CJ69" s="107">
        <v>0</v>
      </c>
      <c r="CK69" s="108">
        <v>0</v>
      </c>
      <c r="CL69" s="133">
        <v>0</v>
      </c>
      <c r="CM69" s="124">
        <v>0</v>
      </c>
      <c r="CN69" s="108">
        <v>0</v>
      </c>
      <c r="CO69" s="108">
        <v>0</v>
      </c>
      <c r="CP69" s="133">
        <v>0</v>
      </c>
      <c r="CQ69" s="124">
        <v>0</v>
      </c>
      <c r="CR69" s="108">
        <v>0</v>
      </c>
      <c r="CS69" s="108">
        <v>0</v>
      </c>
      <c r="CT69" s="133">
        <v>0</v>
      </c>
      <c r="CU69" s="124">
        <v>0</v>
      </c>
      <c r="CV69" s="108">
        <v>0</v>
      </c>
      <c r="CW69" s="109">
        <v>0</v>
      </c>
      <c r="CX69" s="107">
        <v>0</v>
      </c>
      <c r="CY69" s="108">
        <v>0</v>
      </c>
      <c r="CZ69" s="133">
        <v>0</v>
      </c>
      <c r="DA69" s="124">
        <v>0</v>
      </c>
      <c r="DB69" s="108">
        <v>0</v>
      </c>
      <c r="DC69" s="108">
        <v>0</v>
      </c>
      <c r="DD69" s="133">
        <v>0</v>
      </c>
      <c r="DE69" s="124">
        <v>0</v>
      </c>
      <c r="DF69" s="108">
        <v>0</v>
      </c>
      <c r="DG69" s="108">
        <v>0</v>
      </c>
      <c r="DH69" s="133">
        <v>0</v>
      </c>
      <c r="DI69" s="124">
        <v>0</v>
      </c>
      <c r="DJ69" s="108">
        <v>0</v>
      </c>
      <c r="DK69" s="108">
        <v>0</v>
      </c>
      <c r="DL69" s="180">
        <v>68.9811402801773</v>
      </c>
      <c r="DM69" s="181">
        <v>69.889530692849661</v>
      </c>
      <c r="DN69" s="184">
        <v>71.064475956883314</v>
      </c>
      <c r="DO69" s="181">
        <v>69.978382309970087</v>
      </c>
      <c r="DP69" s="193" t="s">
        <v>1026</v>
      </c>
      <c r="DQ69" s="193" t="s">
        <v>1026</v>
      </c>
      <c r="DR69" s="288" t="s">
        <v>1026</v>
      </c>
      <c r="DS69" s="288"/>
      <c r="DT69" s="298"/>
      <c r="DU69" s="170"/>
      <c r="DV69" s="170"/>
      <c r="DW69" s="170"/>
      <c r="DX69" s="170"/>
      <c r="DY69" s="170"/>
      <c r="DZ69" s="298"/>
      <c r="EA69" s="170"/>
      <c r="EB69" s="170"/>
      <c r="EC69" s="170"/>
      <c r="ED69" s="170"/>
      <c r="EE69" s="292"/>
    </row>
    <row r="70" spans="1:135" x14ac:dyDescent="0.2">
      <c r="A70" s="125" t="s">
        <v>76</v>
      </c>
      <c r="B70" s="126" t="s">
        <v>560</v>
      </c>
      <c r="C70" s="147">
        <v>182142594</v>
      </c>
      <c r="D70" s="148">
        <v>37.859999951466591</v>
      </c>
      <c r="E70" s="149">
        <v>62.140000048533409</v>
      </c>
      <c r="F70" s="150">
        <v>2.7986045165178379</v>
      </c>
      <c r="G70" s="151">
        <v>236.2787904732254</v>
      </c>
      <c r="H70" s="167">
        <v>236624.92769790115</v>
      </c>
      <c r="I70" s="118">
        <v>1275.3018171606816</v>
      </c>
      <c r="J70" s="113">
        <v>29870.713518426699</v>
      </c>
      <c r="K70" s="113">
        <v>12.62365457816964</v>
      </c>
      <c r="L70" s="117">
        <v>9027.9508664580208</v>
      </c>
      <c r="M70" s="118">
        <v>3.8152999999999997</v>
      </c>
      <c r="N70" s="117">
        <v>48878.278053214337</v>
      </c>
      <c r="O70" s="118">
        <v>20.656436550766617</v>
      </c>
      <c r="P70" s="143">
        <v>5155.9885483724402</v>
      </c>
      <c r="Q70" s="108">
        <v>502344.3125</v>
      </c>
      <c r="R70" s="167">
        <v>272.05</v>
      </c>
      <c r="S70" s="138">
        <v>7.5</v>
      </c>
      <c r="T70" s="113">
        <v>18.100000000000001</v>
      </c>
      <c r="U70" s="138">
        <v>0.17</v>
      </c>
      <c r="V70" s="113">
        <v>1029.8</v>
      </c>
      <c r="W70" s="138" t="s">
        <v>992</v>
      </c>
      <c r="X70" s="143">
        <v>1327.62</v>
      </c>
      <c r="Y70" s="167">
        <f t="shared" ref="Y70:Y133" si="8">IFERROR(R70/$Q70*100,0)</f>
        <v>5.4156082437979237E-2</v>
      </c>
      <c r="Z70" s="138">
        <f t="shared" ref="Z70:Z133" si="9">IFERROR(S70/$Q70*100,0)</f>
        <v>1.4929998834215925E-3</v>
      </c>
      <c r="AA70" s="113">
        <f t="shared" ref="AA70:AA133" si="10">IFERROR(T70/$Q70*100,0)</f>
        <v>3.6031063853241103E-3</v>
      </c>
      <c r="AB70" s="138">
        <f t="shared" ref="AB70:AB133" si="11">IFERROR(U70/$Q70*100,0)</f>
        <v>3.384133069088943E-5</v>
      </c>
      <c r="AC70" s="113">
        <f t="shared" ref="AC70:AC133" si="12">IFERROR(V70/$Q70*100,0)</f>
        <v>0.20499883732634075</v>
      </c>
      <c r="AD70" s="138">
        <f t="shared" ref="AD70:AD133" si="13">IFERROR(W70/$Q70*100,0)</f>
        <v>0</v>
      </c>
      <c r="AE70" s="143">
        <f t="shared" ref="AE70:AE133" si="14">IFERROR(X70/$Q70*100,0)</f>
        <v>0.26428486736375661</v>
      </c>
      <c r="AF70" s="175">
        <v>0.91075829116762586</v>
      </c>
      <c r="AG70" s="118">
        <v>2.5108205049649671E-2</v>
      </c>
      <c r="AH70" s="118">
        <v>6.0594468186487886E-2</v>
      </c>
      <c r="AI70" s="118">
        <v>5.6911931445872597E-4</v>
      </c>
      <c r="AJ70" s="118">
        <v>3.4475239413505645</v>
      </c>
      <c r="AK70" s="118" t="s">
        <v>1026</v>
      </c>
      <c r="AL70" s="143">
        <v>4.4445540250687863</v>
      </c>
      <c r="AM70" s="175">
        <v>3.013419147093062</v>
      </c>
      <c r="AN70" s="118">
        <v>8.3075330281925999E-2</v>
      </c>
      <c r="AO70" s="118">
        <v>0.20048846374704807</v>
      </c>
      <c r="AP70" s="118">
        <v>1.8830408197236558E-3</v>
      </c>
      <c r="AQ70" s="118">
        <v>11.406796683243652</v>
      </c>
      <c r="AR70" s="118" t="s">
        <v>1026</v>
      </c>
      <c r="AS70" s="143">
        <v>14.705662665185409</v>
      </c>
      <c r="AT70" s="175">
        <v>0.5565867105707285</v>
      </c>
      <c r="AU70" s="118">
        <v>1.5344239401876361E-2</v>
      </c>
      <c r="AV70" s="118">
        <v>3.7030764423194952E-2</v>
      </c>
      <c r="AW70" s="118">
        <v>3.4780275977586421E-4</v>
      </c>
      <c r="AX70" s="118">
        <v>2.1068663648069701</v>
      </c>
      <c r="AY70" s="118" t="s">
        <v>1026</v>
      </c>
      <c r="AZ70" s="143">
        <v>2.7161758819625454</v>
      </c>
      <c r="BA70" s="175">
        <v>5.2763887554768987</v>
      </c>
      <c r="BB70" s="118">
        <v>0.14546192121329438</v>
      </c>
      <c r="BC70" s="118">
        <v>0.35104810319475049</v>
      </c>
      <c r="BD70" s="118">
        <v>3.297136880834673E-3</v>
      </c>
      <c r="BE70" s="118">
        <v>19.972891528726741</v>
      </c>
      <c r="BF70" s="118" t="s">
        <v>1026</v>
      </c>
      <c r="BG70" s="143">
        <v>25.74908744549252</v>
      </c>
      <c r="BH70" s="107">
        <v>941.86</v>
      </c>
      <c r="BI70" s="108">
        <v>0.19</v>
      </c>
      <c r="BJ70" s="133">
        <v>2209.39</v>
      </c>
      <c r="BK70" s="124">
        <v>0.44</v>
      </c>
      <c r="BL70" s="108">
        <v>3948.09</v>
      </c>
      <c r="BM70" s="108">
        <v>0.79</v>
      </c>
      <c r="BN70" s="133">
        <v>7497.54</v>
      </c>
      <c r="BO70" s="124">
        <v>1.49</v>
      </c>
      <c r="BP70" s="108">
        <v>11177.5</v>
      </c>
      <c r="BQ70" s="108">
        <v>2.23</v>
      </c>
      <c r="BR70" s="133">
        <v>15751.41</v>
      </c>
      <c r="BS70" s="124">
        <v>3.14</v>
      </c>
      <c r="BT70" s="108">
        <v>18347.39</v>
      </c>
      <c r="BU70" s="109">
        <v>3.65</v>
      </c>
      <c r="BV70" s="107">
        <v>0</v>
      </c>
      <c r="BW70" s="108">
        <v>0</v>
      </c>
      <c r="BX70" s="133">
        <v>173.3</v>
      </c>
      <c r="BY70" s="124">
        <v>0.03</v>
      </c>
      <c r="BZ70" s="108">
        <v>220.79</v>
      </c>
      <c r="CA70" s="108">
        <v>0.04</v>
      </c>
      <c r="CB70" s="133">
        <v>265.18</v>
      </c>
      <c r="CC70" s="124">
        <v>0.05</v>
      </c>
      <c r="CD70" s="108">
        <v>309.38</v>
      </c>
      <c r="CE70" s="108">
        <v>0.06</v>
      </c>
      <c r="CF70" s="133">
        <v>325.77</v>
      </c>
      <c r="CG70" s="124">
        <v>0.06</v>
      </c>
      <c r="CH70" s="108">
        <v>342.15</v>
      </c>
      <c r="CI70" s="109">
        <v>7.0000000000000007E-2</v>
      </c>
      <c r="CJ70" s="107">
        <v>136.33000000000001</v>
      </c>
      <c r="CK70" s="108">
        <v>0.03</v>
      </c>
      <c r="CL70" s="133">
        <v>272.18</v>
      </c>
      <c r="CM70" s="124">
        <v>0.05</v>
      </c>
      <c r="CN70" s="108">
        <v>294.43</v>
      </c>
      <c r="CO70" s="108">
        <v>0.06</v>
      </c>
      <c r="CP70" s="133">
        <v>344</v>
      </c>
      <c r="CQ70" s="124">
        <v>7.0000000000000007E-2</v>
      </c>
      <c r="CR70" s="108">
        <v>344</v>
      </c>
      <c r="CS70" s="108">
        <v>7.0000000000000007E-2</v>
      </c>
      <c r="CT70" s="133">
        <v>344.01</v>
      </c>
      <c r="CU70" s="124">
        <v>7.0000000000000007E-2</v>
      </c>
      <c r="CV70" s="108">
        <v>344.02</v>
      </c>
      <c r="CW70" s="109">
        <v>7.0000000000000007E-2</v>
      </c>
      <c r="CX70" s="107">
        <v>0</v>
      </c>
      <c r="CY70" s="108">
        <v>0</v>
      </c>
      <c r="CZ70" s="133">
        <v>0</v>
      </c>
      <c r="DA70" s="124">
        <v>0</v>
      </c>
      <c r="DB70" s="108">
        <v>0</v>
      </c>
      <c r="DC70" s="108">
        <v>0</v>
      </c>
      <c r="DD70" s="133">
        <v>0</v>
      </c>
      <c r="DE70" s="124">
        <v>0</v>
      </c>
      <c r="DF70" s="108">
        <v>0.39</v>
      </c>
      <c r="DG70" s="108">
        <v>0</v>
      </c>
      <c r="DH70" s="133">
        <v>2.29</v>
      </c>
      <c r="DI70" s="124">
        <v>0</v>
      </c>
      <c r="DJ70" s="108">
        <v>9.8800000000000008</v>
      </c>
      <c r="DK70" s="108">
        <v>0</v>
      </c>
      <c r="DL70" s="180">
        <v>54.133892235807608</v>
      </c>
      <c r="DM70" s="181">
        <v>67.187301904880982</v>
      </c>
      <c r="DN70" s="184">
        <v>63.683369335006368</v>
      </c>
      <c r="DO70" s="181">
        <v>61.668187825231655</v>
      </c>
      <c r="DP70" s="193">
        <v>1</v>
      </c>
      <c r="DQ70" s="193">
        <v>111578</v>
      </c>
      <c r="DR70" s="288">
        <v>5.9558225376688111E-2</v>
      </c>
      <c r="DS70" s="288"/>
      <c r="DT70" s="298"/>
      <c r="DU70" s="170"/>
      <c r="DV70" s="170"/>
      <c r="DW70" s="170"/>
      <c r="DX70" s="170"/>
      <c r="DY70" s="170"/>
      <c r="DZ70" s="298"/>
      <c r="EA70" s="170"/>
      <c r="EB70" s="170"/>
      <c r="EC70" s="170"/>
      <c r="ED70" s="170"/>
      <c r="EE70" s="292"/>
    </row>
    <row r="71" spans="1:135" x14ac:dyDescent="0.2">
      <c r="A71" s="125" t="s">
        <v>108</v>
      </c>
      <c r="B71" s="126" t="s">
        <v>565</v>
      </c>
      <c r="C71" s="147">
        <v>20483000</v>
      </c>
      <c r="D71" s="148">
        <v>18.3</v>
      </c>
      <c r="E71" s="149">
        <v>81.699999999999989</v>
      </c>
      <c r="F71" s="150">
        <v>0.77600186831300544</v>
      </c>
      <c r="G71" s="151">
        <v>326.63052144793494</v>
      </c>
      <c r="H71" s="167">
        <v>67182.015335760196</v>
      </c>
      <c r="I71" s="118">
        <v>3279.8913897261241</v>
      </c>
      <c r="J71" s="113">
        <v>19647.184571295791</v>
      </c>
      <c r="K71" s="113">
        <v>29.244708532638835</v>
      </c>
      <c r="L71" s="117">
        <v>3265.1198455348144</v>
      </c>
      <c r="M71" s="118">
        <v>4.8601099999999997</v>
      </c>
      <c r="N71" s="117">
        <v>14056.798632543199</v>
      </c>
      <c r="O71" s="118">
        <v>20.923454829823974</v>
      </c>
      <c r="P71" s="143">
        <v>6611.3503262022596</v>
      </c>
      <c r="Q71" s="108">
        <v>208273.53125</v>
      </c>
      <c r="R71" s="167">
        <v>0.77</v>
      </c>
      <c r="S71" s="138">
        <v>1.7</v>
      </c>
      <c r="T71" s="113">
        <v>18.57</v>
      </c>
      <c r="U71" s="138">
        <v>1.75</v>
      </c>
      <c r="V71" s="113">
        <v>143.75</v>
      </c>
      <c r="W71" s="138" t="s">
        <v>992</v>
      </c>
      <c r="X71" s="143">
        <v>166.54</v>
      </c>
      <c r="Y71" s="167">
        <f t="shared" si="8"/>
        <v>3.6970612414293527E-4</v>
      </c>
      <c r="Z71" s="138">
        <f t="shared" si="9"/>
        <v>8.1623430005583108E-4</v>
      </c>
      <c r="AA71" s="113">
        <f t="shared" si="10"/>
        <v>8.9161593835510485E-3</v>
      </c>
      <c r="AB71" s="138">
        <f t="shared" si="11"/>
        <v>8.4024119123394375E-4</v>
      </c>
      <c r="AC71" s="113">
        <f t="shared" si="12"/>
        <v>6.9019812137073949E-2</v>
      </c>
      <c r="AD71" s="138">
        <f t="shared" si="13"/>
        <v>0</v>
      </c>
      <c r="AE71" s="143">
        <f t="shared" si="14"/>
        <v>7.9962153136057701E-2</v>
      </c>
      <c r="AF71" s="175">
        <v>3.9191365928579773E-3</v>
      </c>
      <c r="AG71" s="118">
        <v>8.6526392309851444E-3</v>
      </c>
      <c r="AH71" s="118">
        <v>9.4517359129055373E-2</v>
      </c>
      <c r="AI71" s="118">
        <v>8.9071286201317657E-3</v>
      </c>
      <c r="AJ71" s="118">
        <v>0.73165699379653792</v>
      </c>
      <c r="AK71" s="118" t="s">
        <v>1026</v>
      </c>
      <c r="AL71" s="143">
        <v>0.84765325736956809</v>
      </c>
      <c r="AM71" s="175">
        <v>2.3582595323507243E-2</v>
      </c>
      <c r="AN71" s="118">
        <v>5.2065470194756241E-2</v>
      </c>
      <c r="AO71" s="118">
        <v>0.56873869500977847</v>
      </c>
      <c r="AP71" s="118">
        <v>5.3596807553425545E-2</v>
      </c>
      <c r="AQ71" s="118">
        <v>4.4025949061742411</v>
      </c>
      <c r="AR71" s="118" t="s">
        <v>1026</v>
      </c>
      <c r="AS71" s="143">
        <v>5.100578474255709</v>
      </c>
      <c r="AT71" s="175">
        <v>5.4777764135950299E-3</v>
      </c>
      <c r="AU71" s="118">
        <v>1.2093792081963052E-2</v>
      </c>
      <c r="AV71" s="118">
        <v>0.13210689350709051</v>
      </c>
      <c r="AW71" s="118">
        <v>1.2449491849079612E-2</v>
      </c>
      <c r="AX71" s="118">
        <v>1.022636830460111</v>
      </c>
      <c r="AY71" s="118" t="s">
        <v>1026</v>
      </c>
      <c r="AZ71" s="143">
        <v>1.1847647843118392</v>
      </c>
      <c r="BA71" s="175">
        <v>1.1646637403985655E-2</v>
      </c>
      <c r="BB71" s="118">
        <v>2.5713355307500799E-2</v>
      </c>
      <c r="BC71" s="118">
        <v>0.28088059297664109</v>
      </c>
      <c r="BD71" s="118">
        <v>2.646963046360376E-2</v>
      </c>
      <c r="BE71" s="118">
        <v>2.1742910737960233</v>
      </c>
      <c r="BF71" s="118" t="s">
        <v>1026</v>
      </c>
      <c r="BG71" s="143">
        <v>2.5190012899477545</v>
      </c>
      <c r="BH71" s="107">
        <v>0</v>
      </c>
      <c r="BI71" s="108">
        <v>0</v>
      </c>
      <c r="BJ71" s="133">
        <v>0</v>
      </c>
      <c r="BK71" s="124">
        <v>0</v>
      </c>
      <c r="BL71" s="108">
        <v>0.46</v>
      </c>
      <c r="BM71" s="108">
        <v>0</v>
      </c>
      <c r="BN71" s="133">
        <v>0.84</v>
      </c>
      <c r="BO71" s="124">
        <v>0</v>
      </c>
      <c r="BP71" s="108">
        <v>5.25</v>
      </c>
      <c r="BQ71" s="108">
        <v>0</v>
      </c>
      <c r="BR71" s="133">
        <v>33.4</v>
      </c>
      <c r="BS71" s="124">
        <v>0.02</v>
      </c>
      <c r="BT71" s="108">
        <v>82.43</v>
      </c>
      <c r="BU71" s="109">
        <v>0.04</v>
      </c>
      <c r="BV71" s="107">
        <v>1.79</v>
      </c>
      <c r="BW71" s="108">
        <v>0</v>
      </c>
      <c r="BX71" s="133">
        <v>37.1</v>
      </c>
      <c r="BY71" s="124">
        <v>0.02</v>
      </c>
      <c r="BZ71" s="108">
        <v>45.35</v>
      </c>
      <c r="CA71" s="108">
        <v>0.02</v>
      </c>
      <c r="CB71" s="133">
        <v>52.28</v>
      </c>
      <c r="CC71" s="124">
        <v>0.03</v>
      </c>
      <c r="CD71" s="108">
        <v>59.81</v>
      </c>
      <c r="CE71" s="108">
        <v>0.03</v>
      </c>
      <c r="CF71" s="133">
        <v>64.52</v>
      </c>
      <c r="CG71" s="124">
        <v>0.03</v>
      </c>
      <c r="CH71" s="108">
        <v>65.62</v>
      </c>
      <c r="CI71" s="109">
        <v>0.03</v>
      </c>
      <c r="CJ71" s="107">
        <v>22.65</v>
      </c>
      <c r="CK71" s="108">
        <v>0.01</v>
      </c>
      <c r="CL71" s="133">
        <v>385</v>
      </c>
      <c r="CM71" s="124">
        <v>0.18</v>
      </c>
      <c r="CN71" s="108">
        <v>385</v>
      </c>
      <c r="CO71" s="108">
        <v>0.18</v>
      </c>
      <c r="CP71" s="133">
        <v>385.01</v>
      </c>
      <c r="CQ71" s="124">
        <v>0.18</v>
      </c>
      <c r="CR71" s="108">
        <v>385.01</v>
      </c>
      <c r="CS71" s="108">
        <v>0.18</v>
      </c>
      <c r="CT71" s="133">
        <v>385.02</v>
      </c>
      <c r="CU71" s="124">
        <v>0.18</v>
      </c>
      <c r="CV71" s="108">
        <v>385.04</v>
      </c>
      <c r="CW71" s="109">
        <v>0.18</v>
      </c>
      <c r="CX71" s="107">
        <v>0</v>
      </c>
      <c r="CY71" s="108">
        <v>0</v>
      </c>
      <c r="CZ71" s="133">
        <v>0</v>
      </c>
      <c r="DA71" s="124">
        <v>0</v>
      </c>
      <c r="DB71" s="108">
        <v>0</v>
      </c>
      <c r="DC71" s="108">
        <v>0</v>
      </c>
      <c r="DD71" s="133">
        <v>7.44</v>
      </c>
      <c r="DE71" s="124">
        <v>0</v>
      </c>
      <c r="DF71" s="108">
        <v>76.22</v>
      </c>
      <c r="DG71" s="108">
        <v>0.04</v>
      </c>
      <c r="DH71" s="133">
        <v>241.97</v>
      </c>
      <c r="DI71" s="124">
        <v>0.12</v>
      </c>
      <c r="DJ71" s="108">
        <v>526.66</v>
      </c>
      <c r="DK71" s="108">
        <v>0.25</v>
      </c>
      <c r="DL71" s="180">
        <v>43.376482435858023</v>
      </c>
      <c r="DM71" s="181">
        <v>47.389717871166141</v>
      </c>
      <c r="DN71" s="184">
        <v>56.656158313367975</v>
      </c>
      <c r="DO71" s="181">
        <v>49.14078620679738</v>
      </c>
      <c r="DP71" s="193" t="s">
        <v>1026</v>
      </c>
      <c r="DQ71" s="193" t="s">
        <v>1026</v>
      </c>
      <c r="DR71" s="288" t="s">
        <v>1026</v>
      </c>
      <c r="DS71" s="288"/>
      <c r="DT71" s="298"/>
      <c r="DU71" s="170"/>
      <c r="DV71" s="170"/>
      <c r="DW71" s="170"/>
      <c r="DX71" s="170"/>
      <c r="DY71" s="170"/>
      <c r="DZ71" s="298"/>
      <c r="EA71" s="170"/>
      <c r="EB71" s="170"/>
      <c r="EC71" s="170"/>
      <c r="ED71" s="170"/>
      <c r="EE71" s="292"/>
    </row>
    <row r="72" spans="1:135" x14ac:dyDescent="0.2">
      <c r="A72" s="125" t="s">
        <v>70</v>
      </c>
      <c r="B72" s="126" t="s">
        <v>531</v>
      </c>
      <c r="C72" s="147">
        <v>156594962</v>
      </c>
      <c r="D72" s="148">
        <v>32.753000061394054</v>
      </c>
      <c r="E72" s="149">
        <v>67.246999938605938</v>
      </c>
      <c r="F72" s="150">
        <v>3.5776009957367529</v>
      </c>
      <c r="G72" s="151">
        <v>1203.0034723822694</v>
      </c>
      <c r="H72" s="167">
        <v>129856.6054447896</v>
      </c>
      <c r="I72" s="118">
        <v>957.82426602890291</v>
      </c>
      <c r="J72" s="113">
        <v>34855.635886420307</v>
      </c>
      <c r="K72" s="113">
        <v>26.841634868731941</v>
      </c>
      <c r="L72" s="117">
        <v>6397.8271796960726</v>
      </c>
      <c r="M72" s="118">
        <v>4.9268400000000003</v>
      </c>
      <c r="N72" s="117">
        <v>53137.897636033362</v>
      </c>
      <c r="O72" s="118">
        <v>40.920442555866515</v>
      </c>
      <c r="P72" s="143">
        <v>17564.3796229</v>
      </c>
      <c r="Q72" s="108">
        <v>381431.875</v>
      </c>
      <c r="R72" s="167">
        <v>126.46</v>
      </c>
      <c r="S72" s="138">
        <v>465.85</v>
      </c>
      <c r="T72" s="113">
        <v>23.35</v>
      </c>
      <c r="U72" s="138">
        <v>5.5</v>
      </c>
      <c r="V72" s="113">
        <v>2463.17</v>
      </c>
      <c r="W72" s="138" t="s">
        <v>992</v>
      </c>
      <c r="X72" s="143">
        <v>3084.33</v>
      </c>
      <c r="Y72" s="167">
        <f t="shared" si="8"/>
        <v>3.3154019967523686E-2</v>
      </c>
      <c r="Z72" s="138">
        <f t="shared" si="9"/>
        <v>0.12213190101115698</v>
      </c>
      <c r="AA72" s="113">
        <f t="shared" si="10"/>
        <v>6.1216698263615223E-3</v>
      </c>
      <c r="AB72" s="138">
        <f t="shared" si="11"/>
        <v>1.4419350768731637E-3</v>
      </c>
      <c r="AC72" s="113">
        <f t="shared" si="12"/>
        <v>0.64576931332757648</v>
      </c>
      <c r="AD72" s="138">
        <f t="shared" si="13"/>
        <v>0</v>
      </c>
      <c r="AE72" s="143">
        <f t="shared" si="14"/>
        <v>0.80861883920949185</v>
      </c>
      <c r="AF72" s="175">
        <v>0.36281076728044598</v>
      </c>
      <c r="AG72" s="118">
        <v>1.3365126991744092</v>
      </c>
      <c r="AH72" s="118">
        <v>6.6990601107056888E-2</v>
      </c>
      <c r="AI72" s="118">
        <v>1.5779370710441665E-2</v>
      </c>
      <c r="AJ72" s="118">
        <v>7.0667768277888356</v>
      </c>
      <c r="AK72" s="118" t="s">
        <v>1026</v>
      </c>
      <c r="AL72" s="143">
        <v>8.8488702660611889</v>
      </c>
      <c r="AM72" s="175">
        <v>1.9766085648785445</v>
      </c>
      <c r="AN72" s="118">
        <v>7.2813783010332909</v>
      </c>
      <c r="AO72" s="118">
        <v>0.36496765767763734</v>
      </c>
      <c r="AP72" s="118">
        <v>8.5966685962612643E-2</v>
      </c>
      <c r="AQ72" s="118">
        <v>38.500102156823381</v>
      </c>
      <c r="AR72" s="118" t="s">
        <v>1026</v>
      </c>
      <c r="AS72" s="143">
        <v>48.209023366375462</v>
      </c>
      <c r="AT72" s="175">
        <v>0.23798457527654643</v>
      </c>
      <c r="AU72" s="118">
        <v>0.87668127781574534</v>
      </c>
      <c r="AV72" s="118">
        <v>4.3942272914023084E-2</v>
      </c>
      <c r="AW72" s="118">
        <v>1.0350428309512933E-2</v>
      </c>
      <c r="AX72" s="118">
        <v>4.6354299089350857</v>
      </c>
      <c r="AY72" s="118" t="s">
        <v>1026</v>
      </c>
      <c r="AZ72" s="143">
        <v>5.8043884632509126</v>
      </c>
      <c r="BA72" s="175">
        <v>0.71997988380486044</v>
      </c>
      <c r="BB72" s="118">
        <v>2.6522428346551816</v>
      </c>
      <c r="BC72" s="118">
        <v>0.13293950883159492</v>
      </c>
      <c r="BD72" s="118">
        <v>3.1313374671253613E-2</v>
      </c>
      <c r="BE72" s="118">
        <v>14.023666379816685</v>
      </c>
      <c r="BF72" s="118" t="s">
        <v>1026</v>
      </c>
      <c r="BG72" s="143">
        <v>17.560141981779577</v>
      </c>
      <c r="BH72" s="107">
        <v>321.27</v>
      </c>
      <c r="BI72" s="108">
        <v>0.08</v>
      </c>
      <c r="BJ72" s="133">
        <v>1197.3800000000001</v>
      </c>
      <c r="BK72" s="124">
        <v>0.31</v>
      </c>
      <c r="BL72" s="108">
        <v>2600.16</v>
      </c>
      <c r="BM72" s="108">
        <v>0.68</v>
      </c>
      <c r="BN72" s="133">
        <v>5980.3</v>
      </c>
      <c r="BO72" s="124">
        <v>1.57</v>
      </c>
      <c r="BP72" s="108">
        <v>9972.0499999999993</v>
      </c>
      <c r="BQ72" s="108">
        <v>2.61</v>
      </c>
      <c r="BR72" s="133">
        <v>14953.21</v>
      </c>
      <c r="BS72" s="124">
        <v>3.92</v>
      </c>
      <c r="BT72" s="108">
        <v>18533.150000000001</v>
      </c>
      <c r="BU72" s="109">
        <v>4.8600000000000003</v>
      </c>
      <c r="BV72" s="107">
        <v>452.77</v>
      </c>
      <c r="BW72" s="108">
        <v>0.12</v>
      </c>
      <c r="BX72" s="133">
        <v>9705.84</v>
      </c>
      <c r="BY72" s="124">
        <v>2.54</v>
      </c>
      <c r="BZ72" s="108">
        <v>13545.05</v>
      </c>
      <c r="CA72" s="108">
        <v>3.55</v>
      </c>
      <c r="CB72" s="133">
        <v>17810.98</v>
      </c>
      <c r="CC72" s="124">
        <v>4.67</v>
      </c>
      <c r="CD72" s="108">
        <v>19852.02</v>
      </c>
      <c r="CE72" s="108">
        <v>5.2</v>
      </c>
      <c r="CF72" s="133">
        <v>23479.03</v>
      </c>
      <c r="CG72" s="124">
        <v>6.16</v>
      </c>
      <c r="CH72" s="108">
        <v>24083.06</v>
      </c>
      <c r="CI72" s="109">
        <v>6.31</v>
      </c>
      <c r="CJ72" s="107">
        <v>147.65</v>
      </c>
      <c r="CK72" s="108">
        <v>0.04</v>
      </c>
      <c r="CL72" s="133">
        <v>247.68</v>
      </c>
      <c r="CM72" s="124">
        <v>0.06</v>
      </c>
      <c r="CN72" s="108">
        <v>305.42</v>
      </c>
      <c r="CO72" s="108">
        <v>0.08</v>
      </c>
      <c r="CP72" s="133">
        <v>369.31</v>
      </c>
      <c r="CQ72" s="124">
        <v>0.1</v>
      </c>
      <c r="CR72" s="108">
        <v>433.09</v>
      </c>
      <c r="CS72" s="108">
        <v>0.11</v>
      </c>
      <c r="CT72" s="133">
        <v>461.97</v>
      </c>
      <c r="CU72" s="124">
        <v>0.12</v>
      </c>
      <c r="CV72" s="108">
        <v>490.85</v>
      </c>
      <c r="CW72" s="109">
        <v>0.13</v>
      </c>
      <c r="CX72" s="107">
        <v>0</v>
      </c>
      <c r="CY72" s="108">
        <v>0</v>
      </c>
      <c r="CZ72" s="133">
        <v>0</v>
      </c>
      <c r="DA72" s="124">
        <v>0</v>
      </c>
      <c r="DB72" s="108">
        <v>0</v>
      </c>
      <c r="DC72" s="108">
        <v>0</v>
      </c>
      <c r="DD72" s="133">
        <v>0</v>
      </c>
      <c r="DE72" s="124">
        <v>0</v>
      </c>
      <c r="DF72" s="108">
        <v>6.31</v>
      </c>
      <c r="DG72" s="108">
        <v>0</v>
      </c>
      <c r="DH72" s="133">
        <v>130.88999999999999</v>
      </c>
      <c r="DI72" s="124">
        <v>0.03</v>
      </c>
      <c r="DJ72" s="108">
        <v>349.24</v>
      </c>
      <c r="DK72" s="108">
        <v>0.09</v>
      </c>
      <c r="DL72" s="180">
        <v>63.632818609110686</v>
      </c>
      <c r="DM72" s="181">
        <v>69.922933751541336</v>
      </c>
      <c r="DN72" s="184">
        <v>71.562934045903077</v>
      </c>
      <c r="DO72" s="181">
        <v>68.372895468851709</v>
      </c>
      <c r="DP72" s="193" t="s">
        <v>1026</v>
      </c>
      <c r="DQ72" s="193" t="s">
        <v>1026</v>
      </c>
      <c r="DR72" s="288" t="s">
        <v>1026</v>
      </c>
      <c r="DS72" s="288"/>
      <c r="DT72" s="298"/>
      <c r="DU72" s="170"/>
      <c r="DV72" s="170"/>
      <c r="DW72" s="170"/>
      <c r="DX72" s="170"/>
      <c r="DY72" s="170"/>
      <c r="DZ72" s="298"/>
      <c r="EA72" s="170"/>
      <c r="EB72" s="170"/>
      <c r="EC72" s="170"/>
      <c r="ED72" s="170"/>
      <c r="EE72" s="292"/>
    </row>
    <row r="73" spans="1:135" x14ac:dyDescent="0.2">
      <c r="A73" s="125" t="s">
        <v>136</v>
      </c>
      <c r="B73" s="126" t="s">
        <v>970</v>
      </c>
      <c r="C73" s="147">
        <v>24895480</v>
      </c>
      <c r="D73" s="148">
        <v>60.568998870477699</v>
      </c>
      <c r="E73" s="149">
        <v>39.431001129522308</v>
      </c>
      <c r="F73" s="150">
        <v>0.75263238335039251</v>
      </c>
      <c r="G73" s="151">
        <v>206.75591728261773</v>
      </c>
      <c r="H73" s="167" t="s">
        <v>1026</v>
      </c>
      <c r="I73" s="118" t="s">
        <v>478</v>
      </c>
      <c r="J73" s="113" t="s">
        <v>1026</v>
      </c>
      <c r="K73" s="113" t="s">
        <v>478</v>
      </c>
      <c r="L73" s="117" t="s">
        <v>1026</v>
      </c>
      <c r="M73" s="118">
        <v>0</v>
      </c>
      <c r="N73" s="117">
        <v>0</v>
      </c>
      <c r="O73" s="118">
        <v>0</v>
      </c>
      <c r="P73" s="143" t="s">
        <v>1026</v>
      </c>
      <c r="Q73" s="108">
        <v>77982.1484375</v>
      </c>
      <c r="R73" s="167">
        <v>10.88</v>
      </c>
      <c r="S73" s="138">
        <v>0.11</v>
      </c>
      <c r="T73" s="113">
        <v>1.95</v>
      </c>
      <c r="U73" s="138">
        <v>0</v>
      </c>
      <c r="V73" s="113">
        <v>157.21</v>
      </c>
      <c r="W73" s="138">
        <v>0</v>
      </c>
      <c r="X73" s="143">
        <v>170.15</v>
      </c>
      <c r="Y73" s="167">
        <f t="shared" si="8"/>
        <v>1.3951911069390381E-2</v>
      </c>
      <c r="Z73" s="138">
        <f t="shared" si="9"/>
        <v>1.4105792441479245E-4</v>
      </c>
      <c r="AA73" s="113">
        <f t="shared" si="10"/>
        <v>2.5005722964440481E-3</v>
      </c>
      <c r="AB73" s="138">
        <f t="shared" si="11"/>
        <v>0</v>
      </c>
      <c r="AC73" s="113">
        <f t="shared" si="12"/>
        <v>0.20159742088408655</v>
      </c>
      <c r="AD73" s="138">
        <f t="shared" si="13"/>
        <v>0</v>
      </c>
      <c r="AE73" s="143">
        <f t="shared" si="14"/>
        <v>0.21819096217433578</v>
      </c>
      <c r="AF73" s="175" t="s">
        <v>1026</v>
      </c>
      <c r="AG73" s="118" t="s">
        <v>1026</v>
      </c>
      <c r="AH73" s="118" t="s">
        <v>1026</v>
      </c>
      <c r="AI73" s="118" t="s">
        <v>1026</v>
      </c>
      <c r="AJ73" s="118" t="s">
        <v>1026</v>
      </c>
      <c r="AK73" s="118" t="s">
        <v>1026</v>
      </c>
      <c r="AL73" s="143" t="s">
        <v>1026</v>
      </c>
      <c r="AM73" s="175" t="s">
        <v>1026</v>
      </c>
      <c r="AN73" s="118" t="s">
        <v>1026</v>
      </c>
      <c r="AO73" s="118" t="s">
        <v>1026</v>
      </c>
      <c r="AP73" s="118" t="s">
        <v>1026</v>
      </c>
      <c r="AQ73" s="118" t="s">
        <v>1026</v>
      </c>
      <c r="AR73" s="118" t="s">
        <v>1026</v>
      </c>
      <c r="AS73" s="143" t="s">
        <v>1026</v>
      </c>
      <c r="AT73" s="175" t="s">
        <v>1026</v>
      </c>
      <c r="AU73" s="118" t="s">
        <v>1026</v>
      </c>
      <c r="AV73" s="118" t="s">
        <v>1026</v>
      </c>
      <c r="AW73" s="118" t="s">
        <v>1026</v>
      </c>
      <c r="AX73" s="118" t="s">
        <v>1026</v>
      </c>
      <c r="AY73" s="118" t="s">
        <v>1026</v>
      </c>
      <c r="AZ73" s="143" t="s">
        <v>1026</v>
      </c>
      <c r="BA73" s="175" t="s">
        <v>1026</v>
      </c>
      <c r="BB73" s="118" t="s">
        <v>1026</v>
      </c>
      <c r="BC73" s="118" t="s">
        <v>1026</v>
      </c>
      <c r="BD73" s="118" t="s">
        <v>1026</v>
      </c>
      <c r="BE73" s="118" t="s">
        <v>1026</v>
      </c>
      <c r="BF73" s="118" t="s">
        <v>1026</v>
      </c>
      <c r="BG73" s="143" t="s">
        <v>1026</v>
      </c>
      <c r="BH73" s="107">
        <v>28.98</v>
      </c>
      <c r="BI73" s="108">
        <v>0.04</v>
      </c>
      <c r="BJ73" s="133">
        <v>77.56</v>
      </c>
      <c r="BK73" s="124">
        <v>0.1</v>
      </c>
      <c r="BL73" s="108">
        <v>159.76</v>
      </c>
      <c r="BM73" s="108">
        <v>0.2</v>
      </c>
      <c r="BN73" s="133">
        <v>378.78</v>
      </c>
      <c r="BO73" s="124">
        <v>0.49</v>
      </c>
      <c r="BP73" s="108">
        <v>672.65</v>
      </c>
      <c r="BQ73" s="108">
        <v>0.86</v>
      </c>
      <c r="BR73" s="133">
        <v>1122.7</v>
      </c>
      <c r="BS73" s="124">
        <v>1.44</v>
      </c>
      <c r="BT73" s="108">
        <v>1477.91</v>
      </c>
      <c r="BU73" s="109">
        <v>1.9</v>
      </c>
      <c r="BV73" s="107">
        <v>0.61</v>
      </c>
      <c r="BW73" s="108">
        <v>0</v>
      </c>
      <c r="BX73" s="133">
        <v>1.44</v>
      </c>
      <c r="BY73" s="124">
        <v>0</v>
      </c>
      <c r="BZ73" s="108">
        <v>2.88</v>
      </c>
      <c r="CA73" s="108">
        <v>0</v>
      </c>
      <c r="CB73" s="133">
        <v>3.64</v>
      </c>
      <c r="CC73" s="124">
        <v>0</v>
      </c>
      <c r="CD73" s="108">
        <v>3.99</v>
      </c>
      <c r="CE73" s="108">
        <v>0.01</v>
      </c>
      <c r="CF73" s="133">
        <v>4.6399999999999997</v>
      </c>
      <c r="CG73" s="124">
        <v>0.01</v>
      </c>
      <c r="CH73" s="108">
        <v>4.67</v>
      </c>
      <c r="CI73" s="109">
        <v>0.01</v>
      </c>
      <c r="CJ73" s="107">
        <v>9.02</v>
      </c>
      <c r="CK73" s="108">
        <v>0.01</v>
      </c>
      <c r="CL73" s="133">
        <v>17.47</v>
      </c>
      <c r="CM73" s="124">
        <v>0.02</v>
      </c>
      <c r="CN73" s="108">
        <v>21</v>
      </c>
      <c r="CO73" s="108">
        <v>0.03</v>
      </c>
      <c r="CP73" s="133">
        <v>22.34</v>
      </c>
      <c r="CQ73" s="124">
        <v>0.03</v>
      </c>
      <c r="CR73" s="108">
        <v>23.49</v>
      </c>
      <c r="CS73" s="108">
        <v>0.03</v>
      </c>
      <c r="CT73" s="133">
        <v>25.77</v>
      </c>
      <c r="CU73" s="124">
        <v>0.03</v>
      </c>
      <c r="CV73" s="108">
        <v>28.06</v>
      </c>
      <c r="CW73" s="109">
        <v>0.04</v>
      </c>
      <c r="CX73" s="107">
        <v>0</v>
      </c>
      <c r="CY73" s="108">
        <v>0</v>
      </c>
      <c r="CZ73" s="133">
        <v>0</v>
      </c>
      <c r="DA73" s="124">
        <v>0</v>
      </c>
      <c r="DB73" s="108">
        <v>0</v>
      </c>
      <c r="DC73" s="108">
        <v>0</v>
      </c>
      <c r="DD73" s="133">
        <v>0</v>
      </c>
      <c r="DE73" s="124">
        <v>0</v>
      </c>
      <c r="DF73" s="108">
        <v>0</v>
      </c>
      <c r="DG73" s="108">
        <v>0</v>
      </c>
      <c r="DH73" s="133">
        <v>0</v>
      </c>
      <c r="DI73" s="124">
        <v>0</v>
      </c>
      <c r="DJ73" s="108">
        <v>0</v>
      </c>
      <c r="DK73" s="108">
        <v>0</v>
      </c>
      <c r="DL73" s="180">
        <v>34.939070796073501</v>
      </c>
      <c r="DM73" s="181">
        <v>16.661969609796934</v>
      </c>
      <c r="DN73" s="184">
        <v>5.972489807771807E-4</v>
      </c>
      <c r="DO73" s="181">
        <v>17.200545884950404</v>
      </c>
      <c r="DP73" s="193">
        <v>3</v>
      </c>
      <c r="DQ73" s="193">
        <v>406248</v>
      </c>
      <c r="DR73" s="288">
        <v>1.6610370351955956</v>
      </c>
      <c r="DS73" s="288"/>
      <c r="DT73" s="298"/>
      <c r="DU73" s="170"/>
      <c r="DV73" s="170"/>
      <c r="DW73" s="170"/>
      <c r="DX73" s="170"/>
      <c r="DY73" s="170"/>
      <c r="DZ73" s="298"/>
      <c r="EA73" s="170"/>
      <c r="EB73" s="170"/>
      <c r="EC73" s="170"/>
      <c r="ED73" s="170"/>
      <c r="EE73" s="292"/>
    </row>
    <row r="74" spans="1:135" x14ac:dyDescent="0.2">
      <c r="A74" s="125" t="s">
        <v>126</v>
      </c>
      <c r="B74" s="126" t="s">
        <v>580</v>
      </c>
      <c r="C74" s="147">
        <v>417784</v>
      </c>
      <c r="D74" s="148">
        <v>76.561093770943828</v>
      </c>
      <c r="E74" s="149">
        <v>23.438906229056165</v>
      </c>
      <c r="F74" s="150">
        <v>1.7790022543273312</v>
      </c>
      <c r="G74" s="151">
        <v>79.27590132827325</v>
      </c>
      <c r="H74" s="167">
        <v>16111.135788961639</v>
      </c>
      <c r="I74" s="118">
        <v>38563.314509319745</v>
      </c>
      <c r="J74" s="113">
        <v>2466.9794533210138</v>
      </c>
      <c r="K74" s="113">
        <v>15.312262807760806</v>
      </c>
      <c r="L74" s="117">
        <v>1030.4392450175665</v>
      </c>
      <c r="M74" s="118">
        <v>6.3958200000000005</v>
      </c>
      <c r="N74" s="117">
        <v>5461.8130165503417</v>
      </c>
      <c r="O74" s="118">
        <v>33.900856451675125</v>
      </c>
      <c r="P74" s="143">
        <v>3398.5173269075999</v>
      </c>
      <c r="Q74" s="108">
        <v>71236.4609375</v>
      </c>
      <c r="R74" s="167">
        <v>5.94</v>
      </c>
      <c r="S74" s="138">
        <v>0</v>
      </c>
      <c r="T74" s="113">
        <v>0.02</v>
      </c>
      <c r="U74" s="138">
        <v>0.4</v>
      </c>
      <c r="V74" s="113">
        <v>30.95</v>
      </c>
      <c r="W74" s="138" t="s">
        <v>992</v>
      </c>
      <c r="X74" s="143">
        <v>37.31</v>
      </c>
      <c r="Y74" s="167">
        <f t="shared" si="8"/>
        <v>8.3384265891753347E-3</v>
      </c>
      <c r="Z74" s="138">
        <f t="shared" si="9"/>
        <v>0</v>
      </c>
      <c r="AA74" s="113">
        <f t="shared" si="10"/>
        <v>2.8075510401263749E-5</v>
      </c>
      <c r="AB74" s="138">
        <f t="shared" si="11"/>
        <v>5.6151020802527505E-4</v>
      </c>
      <c r="AC74" s="113">
        <f t="shared" si="12"/>
        <v>4.3446852345955647E-2</v>
      </c>
      <c r="AD74" s="138">
        <f t="shared" si="13"/>
        <v>0</v>
      </c>
      <c r="AE74" s="143">
        <f t="shared" si="14"/>
        <v>5.2374864653557528E-2</v>
      </c>
      <c r="AF74" s="175">
        <v>0.24078027857117554</v>
      </c>
      <c r="AG74" s="118">
        <v>0</v>
      </c>
      <c r="AH74" s="118">
        <v>8.1070800865715663E-4</v>
      </c>
      <c r="AI74" s="118">
        <v>1.6214160173143134E-2</v>
      </c>
      <c r="AJ74" s="118">
        <v>1.2545706433969499</v>
      </c>
      <c r="AK74" s="118" t="s">
        <v>1026</v>
      </c>
      <c r="AL74" s="143">
        <v>1.512375790149926</v>
      </c>
      <c r="AM74" s="175">
        <v>0.57645319980982845</v>
      </c>
      <c r="AN74" s="118">
        <v>0</v>
      </c>
      <c r="AO74" s="118">
        <v>1.9409198646795571E-3</v>
      </c>
      <c r="AP74" s="118">
        <v>3.8818397293591142E-2</v>
      </c>
      <c r="AQ74" s="118">
        <v>3.0035734905916147</v>
      </c>
      <c r="AR74" s="118" t="s">
        <v>1026</v>
      </c>
      <c r="AS74" s="143">
        <v>3.620786007559714</v>
      </c>
      <c r="AT74" s="175">
        <v>0.10875509619243025</v>
      </c>
      <c r="AU74" s="118">
        <v>0</v>
      </c>
      <c r="AV74" s="118">
        <v>3.6617877505868768E-4</v>
      </c>
      <c r="AW74" s="118">
        <v>7.3235755011737541E-3</v>
      </c>
      <c r="AX74" s="118">
        <v>0.56666165440331917</v>
      </c>
      <c r="AY74" s="118" t="s">
        <v>1026</v>
      </c>
      <c r="AZ74" s="143">
        <v>0.68310650487198188</v>
      </c>
      <c r="BA74" s="175">
        <v>0.17478210138787087</v>
      </c>
      <c r="BB74" s="118">
        <v>0</v>
      </c>
      <c r="BC74" s="118">
        <v>5.8849192386488511E-4</v>
      </c>
      <c r="BD74" s="118">
        <v>1.1769838477297701E-2</v>
      </c>
      <c r="BE74" s="118">
        <v>0.91069125218090963</v>
      </c>
      <c r="BF74" s="118" t="s">
        <v>1026</v>
      </c>
      <c r="BG74" s="143">
        <v>1.0978316839699431</v>
      </c>
      <c r="BH74" s="107">
        <v>13.43</v>
      </c>
      <c r="BI74" s="108">
        <v>0.02</v>
      </c>
      <c r="BJ74" s="133">
        <v>28.48</v>
      </c>
      <c r="BK74" s="124">
        <v>0.04</v>
      </c>
      <c r="BL74" s="108">
        <v>48.75</v>
      </c>
      <c r="BM74" s="108">
        <v>7.0000000000000007E-2</v>
      </c>
      <c r="BN74" s="133">
        <v>110.77</v>
      </c>
      <c r="BO74" s="124">
        <v>0.16</v>
      </c>
      <c r="BP74" s="108">
        <v>247.46</v>
      </c>
      <c r="BQ74" s="108">
        <v>0.35</v>
      </c>
      <c r="BR74" s="133">
        <v>569.13</v>
      </c>
      <c r="BS74" s="124">
        <v>0.8</v>
      </c>
      <c r="BT74" s="108">
        <v>915.77</v>
      </c>
      <c r="BU74" s="109">
        <v>1.29</v>
      </c>
      <c r="BV74" s="107">
        <v>0</v>
      </c>
      <c r="BW74" s="108">
        <v>0</v>
      </c>
      <c r="BX74" s="133">
        <v>0</v>
      </c>
      <c r="BY74" s="124">
        <v>0</v>
      </c>
      <c r="BZ74" s="108">
        <v>0</v>
      </c>
      <c r="CA74" s="108">
        <v>0</v>
      </c>
      <c r="CB74" s="133">
        <v>0</v>
      </c>
      <c r="CC74" s="124">
        <v>0</v>
      </c>
      <c r="CD74" s="108">
        <v>0</v>
      </c>
      <c r="CE74" s="108">
        <v>0</v>
      </c>
      <c r="CF74" s="133">
        <v>0</v>
      </c>
      <c r="CG74" s="124">
        <v>0</v>
      </c>
      <c r="CH74" s="108">
        <v>0</v>
      </c>
      <c r="CI74" s="109">
        <v>0</v>
      </c>
      <c r="CJ74" s="107">
        <v>0</v>
      </c>
      <c r="CK74" s="108">
        <v>0</v>
      </c>
      <c r="CL74" s="133">
        <v>0</v>
      </c>
      <c r="CM74" s="124">
        <v>0</v>
      </c>
      <c r="CN74" s="108">
        <v>1.18</v>
      </c>
      <c r="CO74" s="108">
        <v>0</v>
      </c>
      <c r="CP74" s="133">
        <v>1.18</v>
      </c>
      <c r="CQ74" s="124">
        <v>0</v>
      </c>
      <c r="CR74" s="108">
        <v>1.18</v>
      </c>
      <c r="CS74" s="108">
        <v>0</v>
      </c>
      <c r="CT74" s="133">
        <v>1.18</v>
      </c>
      <c r="CU74" s="124">
        <v>0</v>
      </c>
      <c r="CV74" s="108">
        <v>1.18</v>
      </c>
      <c r="CW74" s="109">
        <v>0</v>
      </c>
      <c r="CX74" s="107">
        <v>0</v>
      </c>
      <c r="CY74" s="108">
        <v>0</v>
      </c>
      <c r="CZ74" s="133">
        <v>0.17</v>
      </c>
      <c r="DA74" s="124">
        <v>0</v>
      </c>
      <c r="DB74" s="108">
        <v>4.09</v>
      </c>
      <c r="DC74" s="108">
        <v>0.01</v>
      </c>
      <c r="DD74" s="133">
        <v>23.68</v>
      </c>
      <c r="DE74" s="124">
        <v>0.03</v>
      </c>
      <c r="DF74" s="108">
        <v>48.64</v>
      </c>
      <c r="DG74" s="108">
        <v>7.0000000000000007E-2</v>
      </c>
      <c r="DH74" s="133">
        <v>73.22</v>
      </c>
      <c r="DI74" s="124">
        <v>0.1</v>
      </c>
      <c r="DJ74" s="108">
        <v>91.4</v>
      </c>
      <c r="DK74" s="108">
        <v>0.13</v>
      </c>
      <c r="DL74" s="180">
        <v>36.8836061589042</v>
      </c>
      <c r="DM74" s="181">
        <v>45.025300735231937</v>
      </c>
      <c r="DN74" s="184">
        <v>54.382088526951613</v>
      </c>
      <c r="DO74" s="181">
        <v>45.430331807029255</v>
      </c>
      <c r="DP74" s="193" t="s">
        <v>1026</v>
      </c>
      <c r="DQ74" s="193" t="s">
        <v>1026</v>
      </c>
      <c r="DR74" s="288" t="s">
        <v>1026</v>
      </c>
      <c r="DS74" s="288"/>
      <c r="DT74" s="298"/>
      <c r="DU74" s="170"/>
      <c r="DV74" s="170"/>
      <c r="DW74" s="170"/>
      <c r="DX74" s="170"/>
      <c r="DY74" s="170"/>
      <c r="DZ74" s="298"/>
      <c r="EA74" s="170"/>
      <c r="EB74" s="170"/>
      <c r="EC74" s="170"/>
      <c r="ED74" s="170"/>
      <c r="EE74" s="292"/>
    </row>
    <row r="75" spans="1:135" x14ac:dyDescent="0.2">
      <c r="A75" s="125" t="s">
        <v>102</v>
      </c>
      <c r="B75" s="126" t="s">
        <v>971</v>
      </c>
      <c r="C75" s="147">
        <v>50219669</v>
      </c>
      <c r="D75" s="148">
        <v>82.24900088449408</v>
      </c>
      <c r="E75" s="149">
        <v>17.75099911550592</v>
      </c>
      <c r="F75" s="150">
        <v>0.56088978266677936</v>
      </c>
      <c r="G75" s="151">
        <v>515.86717000513613</v>
      </c>
      <c r="H75" s="167">
        <v>1304553.9725016938</v>
      </c>
      <c r="I75" s="118">
        <v>25976.95282503144</v>
      </c>
      <c r="J75" s="113">
        <v>386884.94134691509</v>
      </c>
      <c r="K75" s="113">
        <v>29.656491759018639</v>
      </c>
      <c r="L75" s="117">
        <v>188256.00919900744</v>
      </c>
      <c r="M75" s="118">
        <v>14.430680000000002</v>
      </c>
      <c r="N75" s="117">
        <v>423041.31247486762</v>
      </c>
      <c r="O75" s="118">
        <v>32.428042180854909</v>
      </c>
      <c r="P75" s="143">
        <v>341649.68281042</v>
      </c>
      <c r="Q75" s="108">
        <v>5538604.5</v>
      </c>
      <c r="R75" s="167">
        <v>45.48</v>
      </c>
      <c r="S75" s="138">
        <v>64.150000000000006</v>
      </c>
      <c r="T75" s="113">
        <v>7688.85</v>
      </c>
      <c r="U75" s="138">
        <v>1.24</v>
      </c>
      <c r="V75" s="113">
        <v>2185.41</v>
      </c>
      <c r="W75" s="138">
        <v>0</v>
      </c>
      <c r="X75" s="143">
        <v>9985.130000000001</v>
      </c>
      <c r="Y75" s="167">
        <f t="shared" si="8"/>
        <v>8.2114547084920025E-4</v>
      </c>
      <c r="Z75" s="138">
        <f t="shared" si="9"/>
        <v>1.1582339919739711E-3</v>
      </c>
      <c r="AA75" s="113">
        <f t="shared" si="10"/>
        <v>0.13882287496787324</v>
      </c>
      <c r="AB75" s="138">
        <f t="shared" si="11"/>
        <v>2.2388310990611443E-5</v>
      </c>
      <c r="AC75" s="113">
        <f t="shared" si="12"/>
        <v>3.9457773162896899E-2</v>
      </c>
      <c r="AD75" s="138">
        <f t="shared" si="13"/>
        <v>0</v>
      </c>
      <c r="AE75" s="143">
        <f t="shared" si="14"/>
        <v>0.18028241590458391</v>
      </c>
      <c r="AF75" s="175">
        <v>1.1755432982649647E-2</v>
      </c>
      <c r="AG75" s="118">
        <v>1.6581157120426012E-2</v>
      </c>
      <c r="AH75" s="118">
        <v>1.9873738102164851</v>
      </c>
      <c r="AI75" s="118">
        <v>3.2050872687962978E-4</v>
      </c>
      <c r="AJ75" s="118">
        <v>0.56487336839517077</v>
      </c>
      <c r="AK75" s="118">
        <v>0</v>
      </c>
      <c r="AL75" s="143">
        <v>2.5809042774416113</v>
      </c>
      <c r="AM75" s="175">
        <v>2.4158591374325057E-2</v>
      </c>
      <c r="AN75" s="118">
        <v>3.4075937481595264E-2</v>
      </c>
      <c r="AO75" s="118">
        <v>4.0842520951732464</v>
      </c>
      <c r="AP75" s="118">
        <v>6.5867751328414846E-4</v>
      </c>
      <c r="AQ75" s="118">
        <v>1.1608713099244443</v>
      </c>
      <c r="AR75" s="118">
        <v>0</v>
      </c>
      <c r="AS75" s="143">
        <v>5.3040166114668956</v>
      </c>
      <c r="AT75" s="175">
        <v>1.075072307570479E-2</v>
      </c>
      <c r="AU75" s="118">
        <v>1.5164003634706737E-2</v>
      </c>
      <c r="AV75" s="118">
        <v>1.8175175268388915</v>
      </c>
      <c r="AW75" s="118">
        <v>2.931155807799899E-4</v>
      </c>
      <c r="AX75" s="118">
        <v>0.51659493660677225</v>
      </c>
      <c r="AY75" s="118">
        <v>0</v>
      </c>
      <c r="AZ75" s="143">
        <v>2.3603203057368556</v>
      </c>
      <c r="BA75" s="175">
        <v>1.3311881230469827E-2</v>
      </c>
      <c r="BB75" s="118">
        <v>1.8776543116416876E-2</v>
      </c>
      <c r="BC75" s="118">
        <v>2.2505069920602012</v>
      </c>
      <c r="BD75" s="118">
        <v>3.6294487083954677E-4</v>
      </c>
      <c r="BE75" s="118">
        <v>0.63966399208181757</v>
      </c>
      <c r="BF75" s="118">
        <v>0</v>
      </c>
      <c r="BG75" s="143">
        <v>2.9226223533597451</v>
      </c>
      <c r="BH75" s="107">
        <v>90.31</v>
      </c>
      <c r="BI75" s="108">
        <v>0</v>
      </c>
      <c r="BJ75" s="133">
        <v>170.74</v>
      </c>
      <c r="BK75" s="124">
        <v>0</v>
      </c>
      <c r="BL75" s="108">
        <v>289.56</v>
      </c>
      <c r="BM75" s="108">
        <v>0.01</v>
      </c>
      <c r="BN75" s="133">
        <v>684.91</v>
      </c>
      <c r="BO75" s="124">
        <v>0.01</v>
      </c>
      <c r="BP75" s="108">
        <v>1433.55</v>
      </c>
      <c r="BQ75" s="108">
        <v>0.03</v>
      </c>
      <c r="BR75" s="133">
        <v>2955.79</v>
      </c>
      <c r="BS75" s="124">
        <v>0.05</v>
      </c>
      <c r="BT75" s="108">
        <v>4386.6899999999996</v>
      </c>
      <c r="BU75" s="109">
        <v>0.08</v>
      </c>
      <c r="BV75" s="107">
        <v>339.87</v>
      </c>
      <c r="BW75" s="108">
        <v>0.01</v>
      </c>
      <c r="BX75" s="133">
        <v>849.52</v>
      </c>
      <c r="BY75" s="124">
        <v>0.02</v>
      </c>
      <c r="BZ75" s="108">
        <v>1105.1300000000001</v>
      </c>
      <c r="CA75" s="108">
        <v>0.02</v>
      </c>
      <c r="CB75" s="133">
        <v>1408.73</v>
      </c>
      <c r="CC75" s="124">
        <v>0.03</v>
      </c>
      <c r="CD75" s="108">
        <v>1499.89</v>
      </c>
      <c r="CE75" s="108">
        <v>0.03</v>
      </c>
      <c r="CF75" s="133">
        <v>1680.13</v>
      </c>
      <c r="CG75" s="124">
        <v>0.03</v>
      </c>
      <c r="CH75" s="108">
        <v>1860.37</v>
      </c>
      <c r="CI75" s="109">
        <v>0.03</v>
      </c>
      <c r="CJ75" s="107">
        <v>32448.799999999999</v>
      </c>
      <c r="CK75" s="108">
        <v>0.59</v>
      </c>
      <c r="CL75" s="133">
        <v>44607.99</v>
      </c>
      <c r="CM75" s="124">
        <v>0.81</v>
      </c>
      <c r="CN75" s="108">
        <v>50115.44</v>
      </c>
      <c r="CO75" s="108">
        <v>0.9</v>
      </c>
      <c r="CP75" s="133">
        <v>58999.94</v>
      </c>
      <c r="CQ75" s="124">
        <v>1.07</v>
      </c>
      <c r="CR75" s="108">
        <v>60040.480000000003</v>
      </c>
      <c r="CS75" s="108">
        <v>1.08</v>
      </c>
      <c r="CT75" s="133">
        <v>62121.55</v>
      </c>
      <c r="CU75" s="124">
        <v>1.1200000000000001</v>
      </c>
      <c r="CV75" s="108">
        <v>64202.62</v>
      </c>
      <c r="CW75" s="109">
        <v>1.1599999999999999</v>
      </c>
      <c r="CX75" s="107">
        <v>0</v>
      </c>
      <c r="CY75" s="108">
        <v>0</v>
      </c>
      <c r="CZ75" s="133">
        <v>0</v>
      </c>
      <c r="DA75" s="124">
        <v>0</v>
      </c>
      <c r="DB75" s="108">
        <v>0</v>
      </c>
      <c r="DC75" s="108">
        <v>0</v>
      </c>
      <c r="DD75" s="133">
        <v>23.68</v>
      </c>
      <c r="DE75" s="124">
        <v>0</v>
      </c>
      <c r="DF75" s="108">
        <v>105.86</v>
      </c>
      <c r="DG75" s="108">
        <v>0</v>
      </c>
      <c r="DH75" s="133">
        <v>281.76</v>
      </c>
      <c r="DI75" s="124">
        <v>0.01</v>
      </c>
      <c r="DJ75" s="108">
        <v>414.27</v>
      </c>
      <c r="DK75" s="108">
        <v>0.01</v>
      </c>
      <c r="DL75" s="180">
        <v>51.299449262246753</v>
      </c>
      <c r="DM75" s="181">
        <v>53.646878753611212</v>
      </c>
      <c r="DN75" s="184">
        <v>56.915713271791404</v>
      </c>
      <c r="DO75" s="181">
        <v>53.954013762549799</v>
      </c>
      <c r="DP75" s="193">
        <v>3</v>
      </c>
      <c r="DQ75" s="193">
        <v>538158</v>
      </c>
      <c r="DR75" s="288">
        <v>1.1038084013184628</v>
      </c>
      <c r="DS75" s="288"/>
      <c r="DT75" s="298"/>
      <c r="DU75" s="170"/>
      <c r="DV75" s="170"/>
      <c r="DW75" s="170"/>
      <c r="DX75" s="170"/>
      <c r="DY75" s="170"/>
      <c r="DZ75" s="298"/>
      <c r="EA75" s="170"/>
      <c r="EB75" s="170"/>
      <c r="EC75" s="170"/>
      <c r="ED75" s="170"/>
      <c r="EE75" s="292"/>
    </row>
    <row r="76" spans="1:135" x14ac:dyDescent="0.2">
      <c r="A76" s="125" t="s">
        <v>96</v>
      </c>
      <c r="B76" s="126" t="s">
        <v>534</v>
      </c>
      <c r="C76" s="147">
        <v>1357380000</v>
      </c>
      <c r="D76" s="148">
        <v>53.167999970531469</v>
      </c>
      <c r="E76" s="149">
        <v>46.832000029468531</v>
      </c>
      <c r="F76" s="150">
        <v>2.9286985093023992</v>
      </c>
      <c r="G76" s="151">
        <v>144.58345684816842</v>
      </c>
      <c r="H76" s="167">
        <v>9240270.452050237</v>
      </c>
      <c r="I76" s="118">
        <v>6807.4308241221961</v>
      </c>
      <c r="J76" s="113">
        <v>4370836.6091466248</v>
      </c>
      <c r="K76" s="113">
        <v>47.302041989223603</v>
      </c>
      <c r="L76" s="117">
        <v>807019.3485248019</v>
      </c>
      <c r="M76" s="118">
        <v>8.7337199999999999</v>
      </c>
      <c r="N76" s="117">
        <v>4219850.2187606115</v>
      </c>
      <c r="O76" s="118">
        <v>45.668037972030447</v>
      </c>
      <c r="P76" s="143">
        <v>3839547.7700986201</v>
      </c>
      <c r="Q76" s="108">
        <v>31726106</v>
      </c>
      <c r="R76" s="167">
        <v>6954.76</v>
      </c>
      <c r="S76" s="138">
        <v>1271.05</v>
      </c>
      <c r="T76" s="113">
        <v>4834</v>
      </c>
      <c r="U76" s="138">
        <v>115.18</v>
      </c>
      <c r="V76" s="113">
        <v>18765.750000000004</v>
      </c>
      <c r="W76" s="138" t="s">
        <v>992</v>
      </c>
      <c r="X76" s="143">
        <v>31940.740000000005</v>
      </c>
      <c r="Y76" s="167">
        <f t="shared" si="8"/>
        <v>2.1921253115651827E-2</v>
      </c>
      <c r="Z76" s="138">
        <f t="shared" si="9"/>
        <v>4.0063221121432301E-3</v>
      </c>
      <c r="AA76" s="113">
        <f t="shared" si="10"/>
        <v>1.5236663459423604E-2</v>
      </c>
      <c r="AB76" s="138">
        <f t="shared" si="11"/>
        <v>3.6304486910558771E-4</v>
      </c>
      <c r="AC76" s="113">
        <f t="shared" si="12"/>
        <v>5.9149238169979017E-2</v>
      </c>
      <c r="AD76" s="138">
        <f t="shared" si="13"/>
        <v>0</v>
      </c>
      <c r="AE76" s="143">
        <f t="shared" si="14"/>
        <v>0.10067652172630326</v>
      </c>
      <c r="AF76" s="175">
        <v>0.1591173640635784</v>
      </c>
      <c r="AG76" s="118">
        <v>2.9080245126073552E-2</v>
      </c>
      <c r="AH76" s="118">
        <v>0.11059667592890883</v>
      </c>
      <c r="AI76" s="118">
        <v>2.6351934492121884E-3</v>
      </c>
      <c r="AJ76" s="118">
        <v>0.42934000234028163</v>
      </c>
      <c r="AK76" s="118" t="s">
        <v>1026</v>
      </c>
      <c r="AL76" s="143">
        <v>0.7307694809080546</v>
      </c>
      <c r="AM76" s="175">
        <v>0.86178355112712168</v>
      </c>
      <c r="AN76" s="118">
        <v>0.15749932171061659</v>
      </c>
      <c r="AO76" s="118">
        <v>0.59899431269353742</v>
      </c>
      <c r="AP76" s="118">
        <v>1.4272272431949036E-2</v>
      </c>
      <c r="AQ76" s="118">
        <v>2.3253159957444662</v>
      </c>
      <c r="AR76" s="118" t="s">
        <v>1026</v>
      </c>
      <c r="AS76" s="143">
        <v>3.9578654537076914</v>
      </c>
      <c r="AT76" s="175">
        <v>0.16481058898916662</v>
      </c>
      <c r="AU76" s="118">
        <v>3.0120737327338432E-2</v>
      </c>
      <c r="AV76" s="118">
        <v>0.11455382891338184</v>
      </c>
      <c r="AW76" s="118">
        <v>2.7294807642207946E-3</v>
      </c>
      <c r="AX76" s="118">
        <v>0.44470180284056593</v>
      </c>
      <c r="AY76" s="118" t="s">
        <v>1026</v>
      </c>
      <c r="AZ76" s="143">
        <v>0.75691643883467363</v>
      </c>
      <c r="BA76" s="175">
        <v>0.18113487359531835</v>
      </c>
      <c r="BB76" s="118">
        <v>3.310415903400396E-2</v>
      </c>
      <c r="BC76" s="118">
        <v>0.12590024371218692</v>
      </c>
      <c r="BD76" s="118">
        <v>2.9998324515452392E-3</v>
      </c>
      <c r="BE76" s="118">
        <v>0.4887489653376027</v>
      </c>
      <c r="BF76" s="118" t="s">
        <v>1026</v>
      </c>
      <c r="BG76" s="143">
        <v>0.83188807413065724</v>
      </c>
      <c r="BH76" s="107">
        <v>3045.61</v>
      </c>
      <c r="BI76" s="108">
        <v>0.01</v>
      </c>
      <c r="BJ76" s="133">
        <v>5653.33</v>
      </c>
      <c r="BK76" s="124">
        <v>0.02</v>
      </c>
      <c r="BL76" s="108">
        <v>8625.7999999999993</v>
      </c>
      <c r="BM76" s="108">
        <v>0.03</v>
      </c>
      <c r="BN76" s="133">
        <v>14037.21</v>
      </c>
      <c r="BO76" s="124">
        <v>0.04</v>
      </c>
      <c r="BP76" s="108">
        <v>19711.23</v>
      </c>
      <c r="BQ76" s="108">
        <v>0.06</v>
      </c>
      <c r="BR76" s="133">
        <v>26800</v>
      </c>
      <c r="BS76" s="124">
        <v>0.08</v>
      </c>
      <c r="BT76" s="108">
        <v>31010.57</v>
      </c>
      <c r="BU76" s="109">
        <v>0.1</v>
      </c>
      <c r="BV76" s="107">
        <v>4532.9399999999996</v>
      </c>
      <c r="BW76" s="108">
        <v>0.01</v>
      </c>
      <c r="BX76" s="133">
        <v>8306.8700000000008</v>
      </c>
      <c r="BY76" s="124">
        <v>0.03</v>
      </c>
      <c r="BZ76" s="108">
        <v>12962.98</v>
      </c>
      <c r="CA76" s="108">
        <v>0.04</v>
      </c>
      <c r="CB76" s="133">
        <v>18469.099999999999</v>
      </c>
      <c r="CC76" s="124">
        <v>0.06</v>
      </c>
      <c r="CD76" s="108">
        <v>22534.45</v>
      </c>
      <c r="CE76" s="108">
        <v>7.0000000000000007E-2</v>
      </c>
      <c r="CF76" s="133">
        <v>24644.54</v>
      </c>
      <c r="CG76" s="124">
        <v>0.08</v>
      </c>
      <c r="CH76" s="108">
        <v>26754.62</v>
      </c>
      <c r="CI76" s="109">
        <v>0.08</v>
      </c>
      <c r="CJ76" s="107">
        <v>8136.54</v>
      </c>
      <c r="CK76" s="108">
        <v>0.03</v>
      </c>
      <c r="CL76" s="133">
        <v>9531.32</v>
      </c>
      <c r="CM76" s="124">
        <v>0.03</v>
      </c>
      <c r="CN76" s="108">
        <v>10298.59</v>
      </c>
      <c r="CO76" s="108">
        <v>0.03</v>
      </c>
      <c r="CP76" s="133">
        <v>12117.15</v>
      </c>
      <c r="CQ76" s="124">
        <v>0.04</v>
      </c>
      <c r="CR76" s="108">
        <v>12248.62</v>
      </c>
      <c r="CS76" s="108">
        <v>0.04</v>
      </c>
      <c r="CT76" s="133">
        <v>12511.56</v>
      </c>
      <c r="CU76" s="124">
        <v>0.04</v>
      </c>
      <c r="CV76" s="108">
        <v>12774.49</v>
      </c>
      <c r="CW76" s="109">
        <v>0.04</v>
      </c>
      <c r="CX76" s="107">
        <v>3.81</v>
      </c>
      <c r="CY76" s="108">
        <v>0</v>
      </c>
      <c r="CZ76" s="133">
        <v>87.05</v>
      </c>
      <c r="DA76" s="124">
        <v>0</v>
      </c>
      <c r="DB76" s="108">
        <v>603.08000000000004</v>
      </c>
      <c r="DC76" s="108">
        <v>0</v>
      </c>
      <c r="DD76" s="133">
        <v>4021.32</v>
      </c>
      <c r="DE76" s="124">
        <v>0.01</v>
      </c>
      <c r="DF76" s="108">
        <v>13908.57</v>
      </c>
      <c r="DG76" s="108">
        <v>0.04</v>
      </c>
      <c r="DH76" s="133">
        <v>30795.040000000001</v>
      </c>
      <c r="DI76" s="124">
        <v>0.1</v>
      </c>
      <c r="DJ76" s="108">
        <v>48164.7</v>
      </c>
      <c r="DK76" s="108">
        <v>0.15</v>
      </c>
      <c r="DL76" s="180">
        <v>42.069298729811095</v>
      </c>
      <c r="DM76" s="181">
        <v>40.525319425664627</v>
      </c>
      <c r="DN76" s="184">
        <v>54.972824954625601</v>
      </c>
      <c r="DO76" s="181">
        <v>45.855814370033777</v>
      </c>
      <c r="DP76" s="193">
        <v>8</v>
      </c>
      <c r="DQ76" s="193">
        <v>7763020</v>
      </c>
      <c r="DR76" s="288">
        <v>33.647253642642816</v>
      </c>
      <c r="DS76" s="288"/>
      <c r="DT76" s="298"/>
      <c r="DU76" s="170"/>
      <c r="DV76" s="170"/>
      <c r="DW76" s="170"/>
      <c r="DX76" s="170"/>
      <c r="DY76" s="170"/>
      <c r="DZ76" s="298"/>
      <c r="EA76" s="170"/>
      <c r="EB76" s="170"/>
      <c r="EC76" s="170"/>
      <c r="ED76" s="170"/>
      <c r="EE76" s="292"/>
    </row>
    <row r="77" spans="1:135" x14ac:dyDescent="0.2">
      <c r="A77" s="125" t="s">
        <v>43</v>
      </c>
      <c r="B77" s="126" t="s">
        <v>549</v>
      </c>
      <c r="C77" s="147">
        <v>5719500</v>
      </c>
      <c r="D77" s="148">
        <v>35.482996765451524</v>
      </c>
      <c r="E77" s="149">
        <v>64.517003234548469</v>
      </c>
      <c r="F77" s="150">
        <v>2.2086965915697085</v>
      </c>
      <c r="G77" s="151">
        <v>29.82012513034411</v>
      </c>
      <c r="H77" s="167">
        <v>7226.2950033135066</v>
      </c>
      <c r="I77" s="118">
        <v>1263.4501724409006</v>
      </c>
      <c r="J77" s="113">
        <v>1996.8036607936599</v>
      </c>
      <c r="K77" s="113">
        <v>27.632468088807006</v>
      </c>
      <c r="L77" s="117">
        <v>1090.3481931289625</v>
      </c>
      <c r="M77" s="118">
        <v>15.088620000000001</v>
      </c>
      <c r="N77" s="117">
        <v>841.52079526559623</v>
      </c>
      <c r="O77" s="118">
        <v>11.645259360152469</v>
      </c>
      <c r="P77" s="143">
        <v>2098.5964248800001</v>
      </c>
      <c r="Q77" s="108">
        <v>18466.603515625</v>
      </c>
      <c r="R77" s="167">
        <v>62.6</v>
      </c>
      <c r="S77" s="138">
        <v>0</v>
      </c>
      <c r="T77" s="113">
        <v>0</v>
      </c>
      <c r="U77" s="138">
        <v>0</v>
      </c>
      <c r="V77" s="113">
        <v>35.799999999999997</v>
      </c>
      <c r="W77" s="138" t="s">
        <v>992</v>
      </c>
      <c r="X77" s="143">
        <v>98.4</v>
      </c>
      <c r="Y77" s="167">
        <f t="shared" si="8"/>
        <v>0.33899032893099568</v>
      </c>
      <c r="Z77" s="138">
        <f t="shared" si="9"/>
        <v>0</v>
      </c>
      <c r="AA77" s="113">
        <f t="shared" si="10"/>
        <v>0</v>
      </c>
      <c r="AB77" s="138">
        <f t="shared" si="11"/>
        <v>0</v>
      </c>
      <c r="AC77" s="113">
        <f t="shared" si="12"/>
        <v>0.19386347884552149</v>
      </c>
      <c r="AD77" s="138">
        <f t="shared" si="13"/>
        <v>0</v>
      </c>
      <c r="AE77" s="143">
        <f t="shared" si="14"/>
        <v>0.53285380777651714</v>
      </c>
      <c r="AF77" s="175">
        <v>3.1350102781321367</v>
      </c>
      <c r="AG77" s="118">
        <v>0</v>
      </c>
      <c r="AH77" s="118">
        <v>0</v>
      </c>
      <c r="AI77" s="118">
        <v>0</v>
      </c>
      <c r="AJ77" s="118">
        <v>1.7928653028295605</v>
      </c>
      <c r="AK77" s="118" t="s">
        <v>1026</v>
      </c>
      <c r="AL77" s="143">
        <v>4.9278755809616968</v>
      </c>
      <c r="AM77" s="175">
        <v>5.7412852513064969</v>
      </c>
      <c r="AN77" s="118">
        <v>0</v>
      </c>
      <c r="AO77" s="118">
        <v>0</v>
      </c>
      <c r="AP77" s="118">
        <v>0</v>
      </c>
      <c r="AQ77" s="118">
        <v>3.2833548242295936</v>
      </c>
      <c r="AR77" s="118" t="s">
        <v>1026</v>
      </c>
      <c r="AS77" s="143">
        <v>9.0246400755360909</v>
      </c>
      <c r="AT77" s="175">
        <v>7.4389130194034632</v>
      </c>
      <c r="AU77" s="118">
        <v>0</v>
      </c>
      <c r="AV77" s="118">
        <v>0</v>
      </c>
      <c r="AW77" s="118">
        <v>0</v>
      </c>
      <c r="AX77" s="118">
        <v>4.2542026532690729</v>
      </c>
      <c r="AY77" s="118" t="s">
        <v>1026</v>
      </c>
      <c r="AZ77" s="143">
        <v>11.693115672672537</v>
      </c>
      <c r="BA77" s="175">
        <v>2.9829460899600804</v>
      </c>
      <c r="BB77" s="118">
        <v>0</v>
      </c>
      <c r="BC77" s="118">
        <v>0</v>
      </c>
      <c r="BD77" s="118">
        <v>0</v>
      </c>
      <c r="BE77" s="118">
        <v>1.7059020770059243</v>
      </c>
      <c r="BF77" s="118" t="s">
        <v>1026</v>
      </c>
      <c r="BG77" s="143">
        <v>4.6888481669660056</v>
      </c>
      <c r="BH77" s="107">
        <v>172.05</v>
      </c>
      <c r="BI77" s="108">
        <v>0.93</v>
      </c>
      <c r="BJ77" s="133">
        <v>362.27</v>
      </c>
      <c r="BK77" s="124">
        <v>1.96</v>
      </c>
      <c r="BL77" s="108">
        <v>579.26</v>
      </c>
      <c r="BM77" s="108">
        <v>3.14</v>
      </c>
      <c r="BN77" s="133">
        <v>952.43</v>
      </c>
      <c r="BO77" s="124">
        <v>5.16</v>
      </c>
      <c r="BP77" s="108">
        <v>1270.3800000000001</v>
      </c>
      <c r="BQ77" s="108">
        <v>6.88</v>
      </c>
      <c r="BR77" s="133">
        <v>1624.58</v>
      </c>
      <c r="BS77" s="124">
        <v>8.8000000000000007</v>
      </c>
      <c r="BT77" s="108">
        <v>1777.7</v>
      </c>
      <c r="BU77" s="109">
        <v>9.6300000000000008</v>
      </c>
      <c r="BV77" s="107">
        <v>0</v>
      </c>
      <c r="BW77" s="108">
        <v>0</v>
      </c>
      <c r="BX77" s="133">
        <v>0</v>
      </c>
      <c r="BY77" s="124">
        <v>0</v>
      </c>
      <c r="BZ77" s="108">
        <v>0</v>
      </c>
      <c r="CA77" s="108">
        <v>0</v>
      </c>
      <c r="CB77" s="133">
        <v>0</v>
      </c>
      <c r="CC77" s="124">
        <v>0</v>
      </c>
      <c r="CD77" s="108">
        <v>0</v>
      </c>
      <c r="CE77" s="108">
        <v>0</v>
      </c>
      <c r="CF77" s="133">
        <v>0</v>
      </c>
      <c r="CG77" s="124">
        <v>0</v>
      </c>
      <c r="CH77" s="108">
        <v>0</v>
      </c>
      <c r="CI77" s="109">
        <v>0</v>
      </c>
      <c r="CJ77" s="107">
        <v>0</v>
      </c>
      <c r="CK77" s="108">
        <v>0</v>
      </c>
      <c r="CL77" s="133">
        <v>0</v>
      </c>
      <c r="CM77" s="124">
        <v>0</v>
      </c>
      <c r="CN77" s="108">
        <v>0</v>
      </c>
      <c r="CO77" s="108">
        <v>0</v>
      </c>
      <c r="CP77" s="133">
        <v>0</v>
      </c>
      <c r="CQ77" s="124">
        <v>0</v>
      </c>
      <c r="CR77" s="108">
        <v>0</v>
      </c>
      <c r="CS77" s="108">
        <v>0</v>
      </c>
      <c r="CT77" s="133">
        <v>0</v>
      </c>
      <c r="CU77" s="124">
        <v>0</v>
      </c>
      <c r="CV77" s="108">
        <v>0</v>
      </c>
      <c r="CW77" s="109">
        <v>0</v>
      </c>
      <c r="CX77" s="107">
        <v>0</v>
      </c>
      <c r="CY77" s="108">
        <v>0</v>
      </c>
      <c r="CZ77" s="133">
        <v>0</v>
      </c>
      <c r="DA77" s="124">
        <v>0</v>
      </c>
      <c r="DB77" s="108">
        <v>0</v>
      </c>
      <c r="DC77" s="108">
        <v>0</v>
      </c>
      <c r="DD77" s="133">
        <v>0</v>
      </c>
      <c r="DE77" s="124">
        <v>0</v>
      </c>
      <c r="DF77" s="108">
        <v>0</v>
      </c>
      <c r="DG77" s="108">
        <v>0</v>
      </c>
      <c r="DH77" s="133">
        <v>0</v>
      </c>
      <c r="DI77" s="124">
        <v>0</v>
      </c>
      <c r="DJ77" s="108">
        <v>0</v>
      </c>
      <c r="DK77" s="108">
        <v>0</v>
      </c>
      <c r="DL77" s="180">
        <v>65.552554816201109</v>
      </c>
      <c r="DM77" s="181">
        <v>58.964943347989177</v>
      </c>
      <c r="DN77" s="184">
        <v>60.442956055325034</v>
      </c>
      <c r="DO77" s="181">
        <v>61.65348473983844</v>
      </c>
      <c r="DP77" s="193" t="s">
        <v>1026</v>
      </c>
      <c r="DQ77" s="193" t="s">
        <v>1026</v>
      </c>
      <c r="DR77" s="288" t="s">
        <v>1026</v>
      </c>
      <c r="DS77" s="288"/>
      <c r="DT77" s="298"/>
      <c r="DU77" s="170"/>
      <c r="DV77" s="170"/>
      <c r="DW77" s="170"/>
      <c r="DX77" s="170"/>
      <c r="DY77" s="170"/>
      <c r="DZ77" s="298"/>
      <c r="EA77" s="170"/>
      <c r="EB77" s="170"/>
      <c r="EC77" s="170"/>
      <c r="ED77" s="170"/>
      <c r="EE77" s="292"/>
    </row>
    <row r="78" spans="1:135" x14ac:dyDescent="0.2">
      <c r="A78" s="125" t="s">
        <v>61</v>
      </c>
      <c r="B78" s="126" t="s">
        <v>568</v>
      </c>
      <c r="C78" s="147">
        <v>8207834</v>
      </c>
      <c r="D78" s="148">
        <v>26.620994040571482</v>
      </c>
      <c r="E78" s="149">
        <v>73.379005959428511</v>
      </c>
      <c r="F78" s="150">
        <v>2.6517291058703618</v>
      </c>
      <c r="G78" s="151">
        <v>58.644141183195195</v>
      </c>
      <c r="H78" s="167">
        <v>8508.103455514969</v>
      </c>
      <c r="I78" s="118">
        <v>1036.5832758697325</v>
      </c>
      <c r="J78" s="113">
        <v>1199.6337070159971</v>
      </c>
      <c r="K78" s="113">
        <v>14.0998956264265</v>
      </c>
      <c r="L78" s="117">
        <v>793.57293036486556</v>
      </c>
      <c r="M78" s="118">
        <v>9.3272600000000008</v>
      </c>
      <c r="N78" s="117">
        <v>1265.6278427273146</v>
      </c>
      <c r="O78" s="118">
        <v>14.87555774732537</v>
      </c>
      <c r="P78" s="143">
        <v>460.72654552</v>
      </c>
      <c r="Q78" s="108">
        <v>20536.861328125</v>
      </c>
      <c r="R78" s="167">
        <v>64.44</v>
      </c>
      <c r="S78" s="138">
        <v>0</v>
      </c>
      <c r="T78" s="113">
        <v>0</v>
      </c>
      <c r="U78" s="138">
        <v>0</v>
      </c>
      <c r="V78" s="113">
        <v>48.23</v>
      </c>
      <c r="W78" s="138" t="s">
        <v>992</v>
      </c>
      <c r="X78" s="143">
        <v>112.66999999999999</v>
      </c>
      <c r="Y78" s="167">
        <f t="shared" si="8"/>
        <v>0.3137772562730905</v>
      </c>
      <c r="Z78" s="138">
        <f t="shared" si="9"/>
        <v>0</v>
      </c>
      <c r="AA78" s="113">
        <f t="shared" si="10"/>
        <v>0</v>
      </c>
      <c r="AB78" s="138">
        <f t="shared" si="11"/>
        <v>0</v>
      </c>
      <c r="AC78" s="113">
        <f t="shared" si="12"/>
        <v>0.23484601288099247</v>
      </c>
      <c r="AD78" s="138">
        <f t="shared" si="13"/>
        <v>0</v>
      </c>
      <c r="AE78" s="143">
        <f t="shared" si="14"/>
        <v>0.54862326915408299</v>
      </c>
      <c r="AF78" s="175">
        <v>5.37163966160053</v>
      </c>
      <c r="AG78" s="118">
        <v>0</v>
      </c>
      <c r="AH78" s="118">
        <v>0</v>
      </c>
      <c r="AI78" s="118">
        <v>0</v>
      </c>
      <c r="AJ78" s="118">
        <v>4.0203938683890996</v>
      </c>
      <c r="AK78" s="118" t="s">
        <v>1026</v>
      </c>
      <c r="AL78" s="143">
        <v>9.3920335299896287</v>
      </c>
      <c r="AM78" s="175">
        <v>8.1202366580689755</v>
      </c>
      <c r="AN78" s="118">
        <v>0</v>
      </c>
      <c r="AO78" s="118">
        <v>0</v>
      </c>
      <c r="AP78" s="118">
        <v>0</v>
      </c>
      <c r="AQ78" s="118">
        <v>6.0775762572729155</v>
      </c>
      <c r="AR78" s="118" t="s">
        <v>1026</v>
      </c>
      <c r="AS78" s="143">
        <v>14.19781291534189</v>
      </c>
      <c r="AT78" s="175">
        <v>5.0915441194101394</v>
      </c>
      <c r="AU78" s="118">
        <v>0</v>
      </c>
      <c r="AV78" s="118">
        <v>0</v>
      </c>
      <c r="AW78" s="118">
        <v>0</v>
      </c>
      <c r="AX78" s="118">
        <v>3.8107568727366701</v>
      </c>
      <c r="AY78" s="118" t="s">
        <v>1026</v>
      </c>
      <c r="AZ78" s="143">
        <v>8.9023009921468095</v>
      </c>
      <c r="BA78" s="175">
        <v>13.986604554610512</v>
      </c>
      <c r="BB78" s="118">
        <v>0</v>
      </c>
      <c r="BC78" s="118">
        <v>0</v>
      </c>
      <c r="BD78" s="118">
        <v>0</v>
      </c>
      <c r="BE78" s="118">
        <v>10.468248567176676</v>
      </c>
      <c r="BF78" s="118" t="s">
        <v>1026</v>
      </c>
      <c r="BG78" s="143">
        <v>24.454853121787188</v>
      </c>
      <c r="BH78" s="107">
        <v>158.31</v>
      </c>
      <c r="BI78" s="108">
        <v>0.77</v>
      </c>
      <c r="BJ78" s="133">
        <v>333.92</v>
      </c>
      <c r="BK78" s="124">
        <v>1.63</v>
      </c>
      <c r="BL78" s="108">
        <v>542.49</v>
      </c>
      <c r="BM78" s="108">
        <v>2.64</v>
      </c>
      <c r="BN78" s="133">
        <v>939.1</v>
      </c>
      <c r="BO78" s="124">
        <v>4.57</v>
      </c>
      <c r="BP78" s="108">
        <v>1327.9</v>
      </c>
      <c r="BQ78" s="108">
        <v>6.47</v>
      </c>
      <c r="BR78" s="133">
        <v>1790</v>
      </c>
      <c r="BS78" s="124">
        <v>8.7200000000000006</v>
      </c>
      <c r="BT78" s="108">
        <v>2028.9</v>
      </c>
      <c r="BU78" s="109">
        <v>9.8800000000000008</v>
      </c>
      <c r="BV78" s="107">
        <v>0</v>
      </c>
      <c r="BW78" s="108">
        <v>0</v>
      </c>
      <c r="BX78" s="133">
        <v>0</v>
      </c>
      <c r="BY78" s="124">
        <v>0</v>
      </c>
      <c r="BZ78" s="108">
        <v>0</v>
      </c>
      <c r="CA78" s="108">
        <v>0</v>
      </c>
      <c r="CB78" s="133">
        <v>0</v>
      </c>
      <c r="CC78" s="124">
        <v>0</v>
      </c>
      <c r="CD78" s="108">
        <v>0</v>
      </c>
      <c r="CE78" s="108">
        <v>0</v>
      </c>
      <c r="CF78" s="133">
        <v>0</v>
      </c>
      <c r="CG78" s="124">
        <v>0</v>
      </c>
      <c r="CH78" s="108">
        <v>0</v>
      </c>
      <c r="CI78" s="109">
        <v>0</v>
      </c>
      <c r="CJ78" s="107">
        <v>0</v>
      </c>
      <c r="CK78" s="108">
        <v>0</v>
      </c>
      <c r="CL78" s="133">
        <v>0</v>
      </c>
      <c r="CM78" s="124">
        <v>0</v>
      </c>
      <c r="CN78" s="108">
        <v>0</v>
      </c>
      <c r="CO78" s="108">
        <v>0</v>
      </c>
      <c r="CP78" s="133">
        <v>0</v>
      </c>
      <c r="CQ78" s="124">
        <v>0</v>
      </c>
      <c r="CR78" s="108">
        <v>0</v>
      </c>
      <c r="CS78" s="108">
        <v>0</v>
      </c>
      <c r="CT78" s="133">
        <v>0</v>
      </c>
      <c r="CU78" s="124">
        <v>0</v>
      </c>
      <c r="CV78" s="108">
        <v>0</v>
      </c>
      <c r="CW78" s="109">
        <v>0</v>
      </c>
      <c r="CX78" s="107">
        <v>0</v>
      </c>
      <c r="CY78" s="108">
        <v>0</v>
      </c>
      <c r="CZ78" s="133">
        <v>0</v>
      </c>
      <c r="DA78" s="124">
        <v>0</v>
      </c>
      <c r="DB78" s="108">
        <v>0</v>
      </c>
      <c r="DC78" s="108">
        <v>0</v>
      </c>
      <c r="DD78" s="133">
        <v>0</v>
      </c>
      <c r="DE78" s="124">
        <v>0</v>
      </c>
      <c r="DF78" s="108">
        <v>0</v>
      </c>
      <c r="DG78" s="108">
        <v>0</v>
      </c>
      <c r="DH78" s="133">
        <v>0</v>
      </c>
      <c r="DI78" s="124">
        <v>0</v>
      </c>
      <c r="DJ78" s="108">
        <v>0</v>
      </c>
      <c r="DK78" s="108">
        <v>0</v>
      </c>
      <c r="DL78" s="180">
        <v>63.498862322831741</v>
      </c>
      <c r="DM78" s="181">
        <v>70.163634005169399</v>
      </c>
      <c r="DN78" s="184">
        <v>63.450132756905255</v>
      </c>
      <c r="DO78" s="181">
        <v>65.704209694968796</v>
      </c>
      <c r="DP78" s="193" t="s">
        <v>1026</v>
      </c>
      <c r="DQ78" s="193" t="s">
        <v>1026</v>
      </c>
      <c r="DR78" s="288" t="s">
        <v>1026</v>
      </c>
      <c r="DS78" s="288"/>
      <c r="DT78" s="298"/>
      <c r="DU78" s="170"/>
      <c r="DV78" s="170"/>
      <c r="DW78" s="170"/>
      <c r="DX78" s="170"/>
      <c r="DY78" s="170"/>
      <c r="DZ78" s="298"/>
      <c r="EA78" s="170"/>
      <c r="EB78" s="170"/>
      <c r="EC78" s="170"/>
      <c r="ED78" s="170"/>
      <c r="EE78" s="292"/>
    </row>
    <row r="79" spans="1:135" x14ac:dyDescent="0.2">
      <c r="A79" s="125" t="s">
        <v>59</v>
      </c>
      <c r="B79" s="126" t="s">
        <v>572</v>
      </c>
      <c r="C79" s="147">
        <v>30241100</v>
      </c>
      <c r="D79" s="148">
        <v>36.216999381636249</v>
      </c>
      <c r="E79" s="149">
        <v>63.783000618363751</v>
      </c>
      <c r="F79" s="150">
        <v>1.6516412948614914</v>
      </c>
      <c r="G79" s="151">
        <v>71.08862247296662</v>
      </c>
      <c r="H79" s="167">
        <v>56795.656324582334</v>
      </c>
      <c r="I79" s="118">
        <v>1878.0949213018819</v>
      </c>
      <c r="J79" s="113">
        <v>12957.668445428493</v>
      </c>
      <c r="K79" s="113">
        <v>22.814541258888749</v>
      </c>
      <c r="L79" s="117">
        <v>6337.4209748386666</v>
      </c>
      <c r="M79" s="118">
        <v>11.158284603</v>
      </c>
      <c r="N79" s="117">
        <v>0</v>
      </c>
      <c r="O79" s="118">
        <v>0</v>
      </c>
      <c r="P79" s="143">
        <v>763.3882397276501</v>
      </c>
      <c r="Q79" s="108">
        <v>151891.0625</v>
      </c>
      <c r="R79" s="167">
        <v>225.05</v>
      </c>
      <c r="S79" s="138">
        <v>0</v>
      </c>
      <c r="T79" s="113">
        <v>0</v>
      </c>
      <c r="U79" s="138">
        <v>0</v>
      </c>
      <c r="V79" s="113">
        <v>78.64</v>
      </c>
      <c r="W79" s="138" t="s">
        <v>992</v>
      </c>
      <c r="X79" s="143">
        <v>303.69</v>
      </c>
      <c r="Y79" s="167">
        <f t="shared" si="8"/>
        <v>0.14816539979105092</v>
      </c>
      <c r="Z79" s="138">
        <f t="shared" si="9"/>
        <v>0</v>
      </c>
      <c r="AA79" s="113">
        <f t="shared" si="10"/>
        <v>0</v>
      </c>
      <c r="AB79" s="138">
        <f t="shared" si="11"/>
        <v>0</v>
      </c>
      <c r="AC79" s="113">
        <f t="shared" si="12"/>
        <v>5.1773948187372777E-2</v>
      </c>
      <c r="AD79" s="138">
        <f t="shared" si="13"/>
        <v>0</v>
      </c>
      <c r="AE79" s="143">
        <f t="shared" si="14"/>
        <v>0.19993934797842369</v>
      </c>
      <c r="AF79" s="175">
        <v>1.736809372363578</v>
      </c>
      <c r="AG79" s="118">
        <v>0</v>
      </c>
      <c r="AH79" s="118">
        <v>0</v>
      </c>
      <c r="AI79" s="118">
        <v>0</v>
      </c>
      <c r="AJ79" s="118">
        <v>0.60689930701031669</v>
      </c>
      <c r="AK79" s="118" t="s">
        <v>1026</v>
      </c>
      <c r="AL79" s="143">
        <v>2.3437086793738944</v>
      </c>
      <c r="AM79" s="175">
        <v>3.5511290932622499</v>
      </c>
      <c r="AN79" s="118">
        <v>0</v>
      </c>
      <c r="AO79" s="118">
        <v>0</v>
      </c>
      <c r="AP79" s="118">
        <v>0</v>
      </c>
      <c r="AQ79" s="118">
        <v>1.2408833232354737</v>
      </c>
      <c r="AR79" s="118" t="s">
        <v>1026</v>
      </c>
      <c r="AS79" s="143">
        <v>4.792012416497724</v>
      </c>
      <c r="AT79" s="175" t="s">
        <v>1026</v>
      </c>
      <c r="AU79" s="118" t="s">
        <v>1026</v>
      </c>
      <c r="AV79" s="118" t="s">
        <v>1026</v>
      </c>
      <c r="AW79" s="118" t="s">
        <v>1026</v>
      </c>
      <c r="AX79" s="118" t="s">
        <v>1026</v>
      </c>
      <c r="AY79" s="118" t="s">
        <v>1026</v>
      </c>
      <c r="AZ79" s="143" t="s">
        <v>1026</v>
      </c>
      <c r="BA79" s="175">
        <v>29.480412231696139</v>
      </c>
      <c r="BB79" s="118">
        <v>0</v>
      </c>
      <c r="BC79" s="118">
        <v>0</v>
      </c>
      <c r="BD79" s="118">
        <v>0</v>
      </c>
      <c r="BE79" s="118">
        <v>10.301442425685778</v>
      </c>
      <c r="BF79" s="118" t="s">
        <v>1026</v>
      </c>
      <c r="BG79" s="143">
        <v>39.781854657381913</v>
      </c>
      <c r="BH79" s="107">
        <v>495.37</v>
      </c>
      <c r="BI79" s="108">
        <v>0.33</v>
      </c>
      <c r="BJ79" s="133">
        <v>1141.8900000000001</v>
      </c>
      <c r="BK79" s="124">
        <v>0.75</v>
      </c>
      <c r="BL79" s="108">
        <v>2104.9</v>
      </c>
      <c r="BM79" s="108">
        <v>1.39</v>
      </c>
      <c r="BN79" s="133">
        <v>4536.34</v>
      </c>
      <c r="BO79" s="124">
        <v>2.99</v>
      </c>
      <c r="BP79" s="108">
        <v>7508.98</v>
      </c>
      <c r="BQ79" s="108">
        <v>4.9400000000000004</v>
      </c>
      <c r="BR79" s="133">
        <v>11434.19</v>
      </c>
      <c r="BS79" s="124">
        <v>7.53</v>
      </c>
      <c r="BT79" s="108">
        <v>13775.31</v>
      </c>
      <c r="BU79" s="109">
        <v>9.07</v>
      </c>
      <c r="BV79" s="107">
        <v>0</v>
      </c>
      <c r="BW79" s="108">
        <v>0</v>
      </c>
      <c r="BX79" s="133">
        <v>0</v>
      </c>
      <c r="BY79" s="124">
        <v>0</v>
      </c>
      <c r="BZ79" s="108">
        <v>0</v>
      </c>
      <c r="CA79" s="108">
        <v>0</v>
      </c>
      <c r="CB79" s="133">
        <v>0</v>
      </c>
      <c r="CC79" s="124">
        <v>0</v>
      </c>
      <c r="CD79" s="108">
        <v>0</v>
      </c>
      <c r="CE79" s="108">
        <v>0</v>
      </c>
      <c r="CF79" s="133">
        <v>0</v>
      </c>
      <c r="CG79" s="124">
        <v>0</v>
      </c>
      <c r="CH79" s="108">
        <v>0</v>
      </c>
      <c r="CI79" s="109">
        <v>0</v>
      </c>
      <c r="CJ79" s="107">
        <v>0</v>
      </c>
      <c r="CK79" s="108">
        <v>0</v>
      </c>
      <c r="CL79" s="133">
        <v>0</v>
      </c>
      <c r="CM79" s="124">
        <v>0</v>
      </c>
      <c r="CN79" s="108">
        <v>0</v>
      </c>
      <c r="CO79" s="108">
        <v>0</v>
      </c>
      <c r="CP79" s="133">
        <v>0</v>
      </c>
      <c r="CQ79" s="124">
        <v>0</v>
      </c>
      <c r="CR79" s="108">
        <v>0</v>
      </c>
      <c r="CS79" s="108">
        <v>0</v>
      </c>
      <c r="CT79" s="133">
        <v>0</v>
      </c>
      <c r="CU79" s="124">
        <v>0</v>
      </c>
      <c r="CV79" s="108">
        <v>0</v>
      </c>
      <c r="CW79" s="109">
        <v>0</v>
      </c>
      <c r="CX79" s="107">
        <v>0</v>
      </c>
      <c r="CY79" s="108">
        <v>0</v>
      </c>
      <c r="CZ79" s="133">
        <v>0</v>
      </c>
      <c r="DA79" s="124">
        <v>0</v>
      </c>
      <c r="DB79" s="108">
        <v>0</v>
      </c>
      <c r="DC79" s="108">
        <v>0</v>
      </c>
      <c r="DD79" s="133">
        <v>0</v>
      </c>
      <c r="DE79" s="124">
        <v>0</v>
      </c>
      <c r="DF79" s="108">
        <v>0</v>
      </c>
      <c r="DG79" s="108">
        <v>0</v>
      </c>
      <c r="DH79" s="133">
        <v>0</v>
      </c>
      <c r="DI79" s="124">
        <v>0</v>
      </c>
      <c r="DJ79" s="108">
        <v>0</v>
      </c>
      <c r="DK79" s="108">
        <v>0</v>
      </c>
      <c r="DL79" s="180">
        <v>34.54207080135383</v>
      </c>
      <c r="DM79" s="181">
        <v>66.702270216149259</v>
      </c>
      <c r="DN79" s="184">
        <v>56.24201963299361</v>
      </c>
      <c r="DO79" s="181">
        <v>52.495453550165564</v>
      </c>
      <c r="DP79" s="193" t="s">
        <v>1026</v>
      </c>
      <c r="DQ79" s="193" t="s">
        <v>1026</v>
      </c>
      <c r="DR79" s="288" t="s">
        <v>1026</v>
      </c>
      <c r="DS79" s="288"/>
      <c r="DT79" s="298"/>
      <c r="DU79" s="170"/>
      <c r="DV79" s="170"/>
      <c r="DW79" s="170"/>
      <c r="DX79" s="170"/>
      <c r="DY79" s="170"/>
      <c r="DZ79" s="298"/>
      <c r="EA79" s="170"/>
      <c r="EB79" s="170"/>
      <c r="EC79" s="170"/>
      <c r="ED79" s="170"/>
      <c r="EE79" s="292"/>
    </row>
    <row r="80" spans="1:135" x14ac:dyDescent="0.2">
      <c r="A80" s="125" t="s">
        <v>92</v>
      </c>
      <c r="B80" s="126" t="s">
        <v>972</v>
      </c>
      <c r="C80" s="147">
        <v>7187500</v>
      </c>
      <c r="D80" s="148">
        <v>100</v>
      </c>
      <c r="E80" s="149">
        <v>0</v>
      </c>
      <c r="F80" s="150">
        <v>0.45878996393604887</v>
      </c>
      <c r="G80" s="151">
        <v>6845.2380952380954</v>
      </c>
      <c r="H80" s="167">
        <v>274012.81522355729</v>
      </c>
      <c r="I80" s="118">
        <v>38123.522118060151</v>
      </c>
      <c r="J80" s="113">
        <v>65379.041823526371</v>
      </c>
      <c r="K80" s="113">
        <v>23.85984822285992</v>
      </c>
      <c r="L80" s="117">
        <v>9608.5333786292613</v>
      </c>
      <c r="M80" s="118">
        <v>3.5066000000000002</v>
      </c>
      <c r="N80" s="117">
        <v>70377.687824000561</v>
      </c>
      <c r="O80" s="118">
        <v>25.684086259462685</v>
      </c>
      <c r="P80" s="143">
        <v>311128.95923749998</v>
      </c>
      <c r="Q80" s="108">
        <v>1250063.375</v>
      </c>
      <c r="R80" s="167">
        <v>7.91</v>
      </c>
      <c r="S80" s="138">
        <v>113.44</v>
      </c>
      <c r="T80" s="113">
        <v>898.23</v>
      </c>
      <c r="U80" s="138">
        <v>119.06</v>
      </c>
      <c r="V80" s="113">
        <v>0</v>
      </c>
      <c r="W80" s="138" t="s">
        <v>992</v>
      </c>
      <c r="X80" s="143">
        <v>1138.6400000000001</v>
      </c>
      <c r="Y80" s="167">
        <f t="shared" si="8"/>
        <v>6.3276791866652361E-4</v>
      </c>
      <c r="Z80" s="138">
        <f t="shared" si="9"/>
        <v>9.074739910686528E-3</v>
      </c>
      <c r="AA80" s="113">
        <f t="shared" si="10"/>
        <v>7.1854756963821931E-2</v>
      </c>
      <c r="AB80" s="138">
        <f t="shared" si="11"/>
        <v>9.5243171171221618E-3</v>
      </c>
      <c r="AC80" s="113">
        <f t="shared" si="12"/>
        <v>0</v>
      </c>
      <c r="AD80" s="138">
        <f t="shared" si="13"/>
        <v>0</v>
      </c>
      <c r="AE80" s="143">
        <f t="shared" si="14"/>
        <v>9.1086581910297157E-2</v>
      </c>
      <c r="AF80" s="175">
        <v>1.2098678382823316E-2</v>
      </c>
      <c r="AG80" s="118">
        <v>0.17351126115644463</v>
      </c>
      <c r="AH80" s="118">
        <v>1.3738806427058645</v>
      </c>
      <c r="AI80" s="118">
        <v>0.18210728802262252</v>
      </c>
      <c r="AJ80" s="118">
        <v>0</v>
      </c>
      <c r="AK80" s="118" t="s">
        <v>1026</v>
      </c>
      <c r="AL80" s="143">
        <v>1.741597870267755</v>
      </c>
      <c r="AM80" s="175">
        <v>8.2322657249575257E-2</v>
      </c>
      <c r="AN80" s="118">
        <v>1.1806172235640728</v>
      </c>
      <c r="AO80" s="118">
        <v>9.3482528977605543</v>
      </c>
      <c r="AP80" s="118">
        <v>1.2391068991320391</v>
      </c>
      <c r="AQ80" s="118">
        <v>0</v>
      </c>
      <c r="AR80" s="118" t="s">
        <v>1026</v>
      </c>
      <c r="AS80" s="143">
        <v>11.850299677706243</v>
      </c>
      <c r="AT80" s="175">
        <v>1.1239357592680802E-2</v>
      </c>
      <c r="AU80" s="118">
        <v>0.16118744947075983</v>
      </c>
      <c r="AV80" s="118">
        <v>1.2762993894404144</v>
      </c>
      <c r="AW80" s="118">
        <v>0.16917293489059121</v>
      </c>
      <c r="AX80" s="118">
        <v>0</v>
      </c>
      <c r="AY80" s="118" t="s">
        <v>1026</v>
      </c>
      <c r="AZ80" s="143">
        <v>1.6178991313944464</v>
      </c>
      <c r="BA80" s="175">
        <v>2.5423541477416472E-3</v>
      </c>
      <c r="BB80" s="118">
        <v>3.6460765426019275E-2</v>
      </c>
      <c r="BC80" s="118">
        <v>0.28870022327762074</v>
      </c>
      <c r="BD80" s="118">
        <v>3.8267090370432431E-2</v>
      </c>
      <c r="BE80" s="118">
        <v>0</v>
      </c>
      <c r="BF80" s="118" t="s">
        <v>1026</v>
      </c>
      <c r="BG80" s="143">
        <v>0.36597043322181411</v>
      </c>
      <c r="BH80" s="107">
        <v>32.81</v>
      </c>
      <c r="BI80" s="108">
        <v>0</v>
      </c>
      <c r="BJ80" s="133">
        <v>80.400000000000006</v>
      </c>
      <c r="BK80" s="124">
        <v>0.01</v>
      </c>
      <c r="BL80" s="108">
        <v>133.94</v>
      </c>
      <c r="BM80" s="108">
        <v>0.01</v>
      </c>
      <c r="BN80" s="133">
        <v>240.16</v>
      </c>
      <c r="BO80" s="124">
        <v>0.02</v>
      </c>
      <c r="BP80" s="108">
        <v>372.61</v>
      </c>
      <c r="BQ80" s="108">
        <v>0.03</v>
      </c>
      <c r="BR80" s="133">
        <v>613.19000000000005</v>
      </c>
      <c r="BS80" s="124">
        <v>0.05</v>
      </c>
      <c r="BT80" s="108">
        <v>826.39</v>
      </c>
      <c r="BU80" s="109">
        <v>7.0000000000000007E-2</v>
      </c>
      <c r="BV80" s="107">
        <v>772.67</v>
      </c>
      <c r="BW80" s="108">
        <v>0.06</v>
      </c>
      <c r="BX80" s="133">
        <v>1094.77</v>
      </c>
      <c r="BY80" s="124">
        <v>0.09</v>
      </c>
      <c r="BZ80" s="108">
        <v>1349.65</v>
      </c>
      <c r="CA80" s="108">
        <v>0.11</v>
      </c>
      <c r="CB80" s="133">
        <v>1729.68</v>
      </c>
      <c r="CC80" s="124">
        <v>0.14000000000000001</v>
      </c>
      <c r="CD80" s="108">
        <v>1996.14</v>
      </c>
      <c r="CE80" s="108">
        <v>0.16</v>
      </c>
      <c r="CF80" s="133">
        <v>2282.23</v>
      </c>
      <c r="CG80" s="124">
        <v>0.18</v>
      </c>
      <c r="CH80" s="108">
        <v>2375.31</v>
      </c>
      <c r="CI80" s="109">
        <v>0.19</v>
      </c>
      <c r="CJ80" s="107">
        <v>5650.54</v>
      </c>
      <c r="CK80" s="108">
        <v>0.45</v>
      </c>
      <c r="CL80" s="133">
        <v>8539.9500000000007</v>
      </c>
      <c r="CM80" s="124">
        <v>0.68</v>
      </c>
      <c r="CN80" s="108">
        <v>9688.1299999999992</v>
      </c>
      <c r="CO80" s="108">
        <v>0.78</v>
      </c>
      <c r="CP80" s="133">
        <v>11340.84</v>
      </c>
      <c r="CQ80" s="124">
        <v>0.91</v>
      </c>
      <c r="CR80" s="108">
        <v>11759.2</v>
      </c>
      <c r="CS80" s="108">
        <v>0.94</v>
      </c>
      <c r="CT80" s="133">
        <v>12595.92</v>
      </c>
      <c r="CU80" s="124">
        <v>1.01</v>
      </c>
      <c r="CV80" s="108">
        <v>13432.64</v>
      </c>
      <c r="CW80" s="109">
        <v>1.07</v>
      </c>
      <c r="CX80" s="107">
        <v>0</v>
      </c>
      <c r="CY80" s="108">
        <v>0</v>
      </c>
      <c r="CZ80" s="133">
        <v>19</v>
      </c>
      <c r="DA80" s="124">
        <v>0</v>
      </c>
      <c r="DB80" s="108">
        <v>444.42</v>
      </c>
      <c r="DC80" s="108">
        <v>0.04</v>
      </c>
      <c r="DD80" s="133">
        <v>3814.91</v>
      </c>
      <c r="DE80" s="124">
        <v>0.31</v>
      </c>
      <c r="DF80" s="108">
        <v>11819.2</v>
      </c>
      <c r="DG80" s="108">
        <v>0.95</v>
      </c>
      <c r="DH80" s="133">
        <v>27682.720000000001</v>
      </c>
      <c r="DI80" s="124">
        <v>2.21</v>
      </c>
      <c r="DJ80" s="108">
        <v>45686.5</v>
      </c>
      <c r="DK80" s="108">
        <v>3.65</v>
      </c>
      <c r="DL80" s="180">
        <v>46.219615834565744</v>
      </c>
      <c r="DM80" s="181">
        <v>39.006117017822206</v>
      </c>
      <c r="DN80" s="184">
        <v>62.250692782542494</v>
      </c>
      <c r="DO80" s="181">
        <v>49.158808544976814</v>
      </c>
      <c r="DP80" s="193" t="s">
        <v>1026</v>
      </c>
      <c r="DQ80" s="193" t="s">
        <v>1026</v>
      </c>
      <c r="DR80" s="288" t="s">
        <v>1026</v>
      </c>
      <c r="DS80" s="288"/>
      <c r="DT80" s="298"/>
      <c r="DU80" s="170"/>
      <c r="DV80" s="170"/>
      <c r="DW80" s="170"/>
      <c r="DX80" s="170"/>
      <c r="DY80" s="170"/>
      <c r="DZ80" s="298"/>
      <c r="EA80" s="170"/>
      <c r="EB80" s="170"/>
      <c r="EC80" s="170"/>
      <c r="ED80" s="170"/>
      <c r="EE80" s="292"/>
    </row>
    <row r="81" spans="1:135" x14ac:dyDescent="0.2">
      <c r="A81" s="125" t="s">
        <v>112</v>
      </c>
      <c r="B81" s="126" t="s">
        <v>973</v>
      </c>
      <c r="C81" s="147">
        <v>566375</v>
      </c>
      <c r="D81" s="148">
        <v>100</v>
      </c>
      <c r="E81" s="149">
        <v>0</v>
      </c>
      <c r="F81" s="150">
        <v>1.7080826042386821</v>
      </c>
      <c r="G81" s="151">
        <v>18942.307692307691</v>
      </c>
      <c r="H81" s="167">
        <v>51753.09476424718</v>
      </c>
      <c r="I81" s="118">
        <v>91376.022536741875</v>
      </c>
      <c r="J81" s="113">
        <v>6610.4664989423345</v>
      </c>
      <c r="K81" s="113">
        <v>12.773084448486108</v>
      </c>
      <c r="L81" s="117">
        <v>1386.3774284730828</v>
      </c>
      <c r="M81" s="118">
        <v>2.67883</v>
      </c>
      <c r="N81" s="117">
        <v>25015.391432774341</v>
      </c>
      <c r="O81" s="118">
        <v>48.336030041735469</v>
      </c>
      <c r="P81" s="143">
        <v>16145.878199028401</v>
      </c>
      <c r="Q81" s="108">
        <v>56709.1015625</v>
      </c>
      <c r="R81" s="167">
        <v>0.27</v>
      </c>
      <c r="S81" s="138">
        <v>2.1800000000000002</v>
      </c>
      <c r="T81" s="113">
        <v>0</v>
      </c>
      <c r="U81" s="138">
        <v>9.3000000000000007</v>
      </c>
      <c r="V81" s="113">
        <v>0</v>
      </c>
      <c r="W81" s="138" t="s">
        <v>992</v>
      </c>
      <c r="X81" s="143">
        <v>11.75</v>
      </c>
      <c r="Y81" s="167">
        <f t="shared" si="8"/>
        <v>4.7611404970404744E-4</v>
      </c>
      <c r="Z81" s="138">
        <f t="shared" si="9"/>
        <v>3.8441801050178651E-3</v>
      </c>
      <c r="AA81" s="113">
        <f t="shared" si="10"/>
        <v>0</v>
      </c>
      <c r="AB81" s="138">
        <f t="shared" si="11"/>
        <v>1.6399483934250524E-2</v>
      </c>
      <c r="AC81" s="113">
        <f t="shared" si="12"/>
        <v>0</v>
      </c>
      <c r="AD81" s="138">
        <f t="shared" si="13"/>
        <v>0</v>
      </c>
      <c r="AE81" s="143">
        <f t="shared" si="14"/>
        <v>2.0719778088972435E-2</v>
      </c>
      <c r="AF81" s="175">
        <v>4.0844318633669746E-3</v>
      </c>
      <c r="AG81" s="118">
        <v>3.2978005415333349E-2</v>
      </c>
      <c r="AH81" s="118">
        <v>0</v>
      </c>
      <c r="AI81" s="118">
        <v>0.14068598640486246</v>
      </c>
      <c r="AJ81" s="118">
        <v>0</v>
      </c>
      <c r="AK81" s="118" t="s">
        <v>1026</v>
      </c>
      <c r="AL81" s="143">
        <v>0.17774842368356278</v>
      </c>
      <c r="AM81" s="175">
        <v>1.9475216088693136E-2</v>
      </c>
      <c r="AN81" s="118">
        <v>0.15724433730870754</v>
      </c>
      <c r="AO81" s="118">
        <v>0</v>
      </c>
      <c r="AP81" s="118">
        <v>0.67081299861054144</v>
      </c>
      <c r="AQ81" s="118">
        <v>0</v>
      </c>
      <c r="AR81" s="118" t="s">
        <v>1026</v>
      </c>
      <c r="AS81" s="143">
        <v>0.84753255200794209</v>
      </c>
      <c r="AT81" s="175">
        <v>1.0793354992089188E-3</v>
      </c>
      <c r="AU81" s="118">
        <v>8.7146347713905285E-3</v>
      </c>
      <c r="AV81" s="118">
        <v>0</v>
      </c>
      <c r="AW81" s="118">
        <v>3.7177111639418309E-2</v>
      </c>
      <c r="AX81" s="118">
        <v>0</v>
      </c>
      <c r="AY81" s="118" t="s">
        <v>1026</v>
      </c>
      <c r="AZ81" s="143">
        <v>4.697108191001776E-2</v>
      </c>
      <c r="BA81" s="175">
        <v>1.67225341769423E-3</v>
      </c>
      <c r="BB81" s="118">
        <v>1.3501897965086747E-2</v>
      </c>
      <c r="BC81" s="118">
        <v>0</v>
      </c>
      <c r="BD81" s="118">
        <v>5.7599839942801254E-2</v>
      </c>
      <c r="BE81" s="118">
        <v>0</v>
      </c>
      <c r="BF81" s="118" t="s">
        <v>1026</v>
      </c>
      <c r="BG81" s="143">
        <v>7.2773991325582224E-2</v>
      </c>
      <c r="BH81" s="107">
        <v>1.1499999999999999</v>
      </c>
      <c r="BI81" s="108">
        <v>0</v>
      </c>
      <c r="BJ81" s="133">
        <v>2.99</v>
      </c>
      <c r="BK81" s="124">
        <v>0.01</v>
      </c>
      <c r="BL81" s="108">
        <v>5.14</v>
      </c>
      <c r="BM81" s="108">
        <v>0.01</v>
      </c>
      <c r="BN81" s="133">
        <v>9.2100000000000009</v>
      </c>
      <c r="BO81" s="124">
        <v>0.02</v>
      </c>
      <c r="BP81" s="108">
        <v>13.77</v>
      </c>
      <c r="BQ81" s="108">
        <v>0.02</v>
      </c>
      <c r="BR81" s="133">
        <v>21.2</v>
      </c>
      <c r="BS81" s="124">
        <v>0.04</v>
      </c>
      <c r="BT81" s="108">
        <v>27.84</v>
      </c>
      <c r="BU81" s="109">
        <v>0.05</v>
      </c>
      <c r="BV81" s="107">
        <v>12.89</v>
      </c>
      <c r="BW81" s="108">
        <v>0.02</v>
      </c>
      <c r="BX81" s="133">
        <v>21.89</v>
      </c>
      <c r="BY81" s="124">
        <v>0.04</v>
      </c>
      <c r="BZ81" s="108">
        <v>35.54</v>
      </c>
      <c r="CA81" s="108">
        <v>0.06</v>
      </c>
      <c r="CB81" s="133">
        <v>47.87</v>
      </c>
      <c r="CC81" s="124">
        <v>0.08</v>
      </c>
      <c r="CD81" s="108">
        <v>57.79</v>
      </c>
      <c r="CE81" s="108">
        <v>0.1</v>
      </c>
      <c r="CF81" s="133">
        <v>60.61</v>
      </c>
      <c r="CG81" s="124">
        <v>0.11</v>
      </c>
      <c r="CH81" s="108">
        <v>63.07</v>
      </c>
      <c r="CI81" s="109">
        <v>0.11</v>
      </c>
      <c r="CJ81" s="107">
        <v>0</v>
      </c>
      <c r="CK81" s="108">
        <v>0</v>
      </c>
      <c r="CL81" s="133">
        <v>0</v>
      </c>
      <c r="CM81" s="124">
        <v>0</v>
      </c>
      <c r="CN81" s="108">
        <v>0</v>
      </c>
      <c r="CO81" s="108">
        <v>0</v>
      </c>
      <c r="CP81" s="133">
        <v>0</v>
      </c>
      <c r="CQ81" s="124">
        <v>0</v>
      </c>
      <c r="CR81" s="108">
        <v>0</v>
      </c>
      <c r="CS81" s="108">
        <v>0</v>
      </c>
      <c r="CT81" s="133">
        <v>0</v>
      </c>
      <c r="CU81" s="124">
        <v>0</v>
      </c>
      <c r="CV81" s="108">
        <v>0</v>
      </c>
      <c r="CW81" s="109">
        <v>0</v>
      </c>
      <c r="CX81" s="107">
        <v>0</v>
      </c>
      <c r="CY81" s="108">
        <v>0</v>
      </c>
      <c r="CZ81" s="133">
        <v>0.22</v>
      </c>
      <c r="DA81" s="124">
        <v>0</v>
      </c>
      <c r="DB81" s="108">
        <v>23.28</v>
      </c>
      <c r="DC81" s="108">
        <v>0.04</v>
      </c>
      <c r="DD81" s="133">
        <v>177.9</v>
      </c>
      <c r="DE81" s="124">
        <v>0.31</v>
      </c>
      <c r="DF81" s="108">
        <v>1612</v>
      </c>
      <c r="DG81" s="108">
        <v>2.84</v>
      </c>
      <c r="DH81" s="133">
        <v>3110.71</v>
      </c>
      <c r="DI81" s="124">
        <v>5.49</v>
      </c>
      <c r="DJ81" s="108">
        <v>3738.32</v>
      </c>
      <c r="DK81" s="108">
        <v>6.59</v>
      </c>
      <c r="DL81" s="180">
        <v>24.239821929484833</v>
      </c>
      <c r="DM81" s="181">
        <v>21.405767799716013</v>
      </c>
      <c r="DN81" s="184">
        <v>44.74516414020831</v>
      </c>
      <c r="DO81" s="181">
        <v>30.130251289803056</v>
      </c>
      <c r="DP81" s="193" t="s">
        <v>1026</v>
      </c>
      <c r="DQ81" s="193" t="s">
        <v>1026</v>
      </c>
      <c r="DR81" s="288" t="s">
        <v>1026</v>
      </c>
      <c r="DS81" s="288"/>
      <c r="DT81" s="298"/>
      <c r="DU81" s="170"/>
      <c r="DV81" s="170"/>
      <c r="DW81" s="170"/>
      <c r="DX81" s="170"/>
      <c r="DY81" s="170"/>
      <c r="DZ81" s="298"/>
      <c r="EA81" s="170"/>
      <c r="EB81" s="170"/>
      <c r="EC81" s="170"/>
      <c r="ED81" s="170"/>
      <c r="EE81" s="292"/>
    </row>
    <row r="82" spans="1:135" x14ac:dyDescent="0.2">
      <c r="A82" s="125" t="s">
        <v>80</v>
      </c>
      <c r="B82" s="126" t="s">
        <v>677</v>
      </c>
      <c r="C82" s="147">
        <v>5240072</v>
      </c>
      <c r="D82" s="148">
        <v>49.35000893117499</v>
      </c>
      <c r="E82" s="149">
        <v>50.64999106882501</v>
      </c>
      <c r="F82" s="150">
        <v>1.9544143225625006</v>
      </c>
      <c r="G82" s="151">
        <v>11.150750111718766</v>
      </c>
      <c r="H82" s="167">
        <v>41850.877192982451</v>
      </c>
      <c r="I82" s="118">
        <v>7986.6988837142799</v>
      </c>
      <c r="J82" s="113">
        <v>19753.614035087714</v>
      </c>
      <c r="K82" s="113">
        <v>47.199999999999996</v>
      </c>
      <c r="L82" s="117">
        <v>0</v>
      </c>
      <c r="M82" s="118">
        <v>0</v>
      </c>
      <c r="N82" s="117">
        <v>367.64848598890381</v>
      </c>
      <c r="O82" s="118">
        <v>0.87847259280517809</v>
      </c>
      <c r="P82" s="143">
        <v>1513.00683235478</v>
      </c>
      <c r="Q82" s="108">
        <v>36127.01953125</v>
      </c>
      <c r="R82" s="167">
        <v>19.25</v>
      </c>
      <c r="S82" s="138">
        <v>0</v>
      </c>
      <c r="T82" s="113">
        <v>0</v>
      </c>
      <c r="U82" s="138">
        <v>0</v>
      </c>
      <c r="V82" s="113">
        <v>77.11</v>
      </c>
      <c r="W82" s="138" t="s">
        <v>992</v>
      </c>
      <c r="X82" s="143">
        <v>96.36</v>
      </c>
      <c r="Y82" s="167">
        <f t="shared" si="8"/>
        <v>5.3284218431992936E-2</v>
      </c>
      <c r="Z82" s="138">
        <f t="shared" si="9"/>
        <v>0</v>
      </c>
      <c r="AA82" s="113">
        <f t="shared" si="10"/>
        <v>0</v>
      </c>
      <c r="AB82" s="138">
        <f t="shared" si="11"/>
        <v>0</v>
      </c>
      <c r="AC82" s="113">
        <f t="shared" si="12"/>
        <v>0.21344135497615457</v>
      </c>
      <c r="AD82" s="138">
        <f t="shared" si="13"/>
        <v>0</v>
      </c>
      <c r="AE82" s="143">
        <f t="shared" si="14"/>
        <v>0.26672557340814745</v>
      </c>
      <c r="AF82" s="175">
        <v>9.7450522045266441E-2</v>
      </c>
      <c r="AG82" s="118">
        <v>0</v>
      </c>
      <c r="AH82" s="118">
        <v>0</v>
      </c>
      <c r="AI82" s="118">
        <v>0</v>
      </c>
      <c r="AJ82" s="118">
        <v>0.39035894830703871</v>
      </c>
      <c r="AK82" s="118" t="s">
        <v>1026</v>
      </c>
      <c r="AL82" s="143">
        <v>0.48780947035230515</v>
      </c>
      <c r="AM82" s="175" t="s">
        <v>1026</v>
      </c>
      <c r="AN82" s="118" t="s">
        <v>1026</v>
      </c>
      <c r="AO82" s="118" t="s">
        <v>1026</v>
      </c>
      <c r="AP82" s="118" t="s">
        <v>1026</v>
      </c>
      <c r="AQ82" s="118" t="s">
        <v>1026</v>
      </c>
      <c r="AR82" s="118" t="s">
        <v>1026</v>
      </c>
      <c r="AS82" s="143" t="s">
        <v>1026</v>
      </c>
      <c r="AT82" s="175">
        <v>5.2359796745038123</v>
      </c>
      <c r="AU82" s="118">
        <v>0</v>
      </c>
      <c r="AV82" s="118">
        <v>0</v>
      </c>
      <c r="AW82" s="118">
        <v>0</v>
      </c>
      <c r="AX82" s="118">
        <v>20.973838581869554</v>
      </c>
      <c r="AY82" s="118" t="s">
        <v>1026</v>
      </c>
      <c r="AZ82" s="143">
        <v>26.209818256373367</v>
      </c>
      <c r="BA82" s="175">
        <v>1.2723009300652075</v>
      </c>
      <c r="BB82" s="118">
        <v>0</v>
      </c>
      <c r="BC82" s="118">
        <v>0</v>
      </c>
      <c r="BD82" s="118">
        <v>0</v>
      </c>
      <c r="BE82" s="118">
        <v>5.0964740112897733</v>
      </c>
      <c r="BF82" s="118" t="s">
        <v>1026</v>
      </c>
      <c r="BG82" s="143">
        <v>6.3687749413549808</v>
      </c>
      <c r="BH82" s="107">
        <v>54.55</v>
      </c>
      <c r="BI82" s="108">
        <v>0.15</v>
      </c>
      <c r="BJ82" s="133">
        <v>132.69</v>
      </c>
      <c r="BK82" s="124">
        <v>0.37</v>
      </c>
      <c r="BL82" s="108">
        <v>236.19</v>
      </c>
      <c r="BM82" s="108">
        <v>0.65</v>
      </c>
      <c r="BN82" s="133">
        <v>449.44</v>
      </c>
      <c r="BO82" s="124">
        <v>1.24</v>
      </c>
      <c r="BP82" s="108">
        <v>678.85</v>
      </c>
      <c r="BQ82" s="108">
        <v>1.88</v>
      </c>
      <c r="BR82" s="133">
        <v>946.68</v>
      </c>
      <c r="BS82" s="124">
        <v>2.62</v>
      </c>
      <c r="BT82" s="108">
        <v>1138.79</v>
      </c>
      <c r="BU82" s="109">
        <v>3.15</v>
      </c>
      <c r="BV82" s="107">
        <v>0</v>
      </c>
      <c r="BW82" s="108">
        <v>0</v>
      </c>
      <c r="BX82" s="133">
        <v>0</v>
      </c>
      <c r="BY82" s="124">
        <v>0</v>
      </c>
      <c r="BZ82" s="108">
        <v>0</v>
      </c>
      <c r="CA82" s="108">
        <v>0</v>
      </c>
      <c r="CB82" s="133">
        <v>0</v>
      </c>
      <c r="CC82" s="124">
        <v>0</v>
      </c>
      <c r="CD82" s="108">
        <v>0</v>
      </c>
      <c r="CE82" s="108">
        <v>0</v>
      </c>
      <c r="CF82" s="133">
        <v>0</v>
      </c>
      <c r="CG82" s="124">
        <v>0</v>
      </c>
      <c r="CH82" s="108">
        <v>0</v>
      </c>
      <c r="CI82" s="109">
        <v>0</v>
      </c>
      <c r="CJ82" s="107">
        <v>0</v>
      </c>
      <c r="CK82" s="108">
        <v>0</v>
      </c>
      <c r="CL82" s="133">
        <v>0</v>
      </c>
      <c r="CM82" s="124">
        <v>0</v>
      </c>
      <c r="CN82" s="108">
        <v>0</v>
      </c>
      <c r="CO82" s="108">
        <v>0</v>
      </c>
      <c r="CP82" s="133">
        <v>0</v>
      </c>
      <c r="CQ82" s="124">
        <v>0</v>
      </c>
      <c r="CR82" s="108">
        <v>0</v>
      </c>
      <c r="CS82" s="108">
        <v>0</v>
      </c>
      <c r="CT82" s="133">
        <v>0</v>
      </c>
      <c r="CU82" s="124">
        <v>0</v>
      </c>
      <c r="CV82" s="108">
        <v>0</v>
      </c>
      <c r="CW82" s="109">
        <v>0</v>
      </c>
      <c r="CX82" s="107">
        <v>0</v>
      </c>
      <c r="CY82" s="108">
        <v>0</v>
      </c>
      <c r="CZ82" s="133">
        <v>0</v>
      </c>
      <c r="DA82" s="124">
        <v>0</v>
      </c>
      <c r="DB82" s="108">
        <v>0</v>
      </c>
      <c r="DC82" s="108">
        <v>0</v>
      </c>
      <c r="DD82" s="133">
        <v>0</v>
      </c>
      <c r="DE82" s="124">
        <v>0</v>
      </c>
      <c r="DF82" s="108">
        <v>0</v>
      </c>
      <c r="DG82" s="108">
        <v>0</v>
      </c>
      <c r="DH82" s="133">
        <v>0</v>
      </c>
      <c r="DI82" s="124">
        <v>0</v>
      </c>
      <c r="DJ82" s="108">
        <v>0</v>
      </c>
      <c r="DK82" s="108">
        <v>0</v>
      </c>
      <c r="DL82" s="180">
        <v>51.043640571202374</v>
      </c>
      <c r="DM82" s="181">
        <v>51.743939829850326</v>
      </c>
      <c r="DN82" s="184">
        <v>5.972489807771807E-4</v>
      </c>
      <c r="DO82" s="181">
        <v>34.262725883344494</v>
      </c>
      <c r="DP82" s="193" t="s">
        <v>1026</v>
      </c>
      <c r="DQ82" s="193" t="s">
        <v>1026</v>
      </c>
      <c r="DR82" s="288" t="s">
        <v>1026</v>
      </c>
      <c r="DS82" s="288"/>
      <c r="DT82" s="298"/>
      <c r="DU82" s="170"/>
      <c r="DV82" s="170"/>
      <c r="DW82" s="170"/>
      <c r="DX82" s="170"/>
      <c r="DY82" s="170"/>
      <c r="DZ82" s="298"/>
      <c r="EA82" s="170"/>
      <c r="EB82" s="170"/>
      <c r="EC82" s="170"/>
      <c r="ED82" s="170"/>
      <c r="EE82" s="292"/>
    </row>
    <row r="83" spans="1:135" x14ac:dyDescent="0.2">
      <c r="A83" s="125" t="s">
        <v>36</v>
      </c>
      <c r="B83" s="126" t="s">
        <v>532</v>
      </c>
      <c r="C83" s="147">
        <v>753947</v>
      </c>
      <c r="D83" s="148">
        <v>37.138950085350828</v>
      </c>
      <c r="E83" s="149">
        <v>62.861049914649172</v>
      </c>
      <c r="F83" s="150">
        <v>3.7189122051460686</v>
      </c>
      <c r="G83" s="151">
        <v>19.779809533803814</v>
      </c>
      <c r="H83" s="167">
        <v>1883.654335145688</v>
      </c>
      <c r="I83" s="118">
        <v>2362.5817365736561</v>
      </c>
      <c r="J83" s="113">
        <v>1300.9020816481163</v>
      </c>
      <c r="K83" s="113">
        <v>69.062675533167834</v>
      </c>
      <c r="L83" s="117">
        <v>177.47037684008615</v>
      </c>
      <c r="M83" s="118">
        <v>9.4215999999999998</v>
      </c>
      <c r="N83" s="117">
        <v>462.64084433161025</v>
      </c>
      <c r="O83" s="118">
        <v>24.560814354286936</v>
      </c>
      <c r="P83" s="143">
        <v>991.30668268391503</v>
      </c>
      <c r="Q83" s="108">
        <v>11083.662109375</v>
      </c>
      <c r="R83" s="167">
        <v>7.98</v>
      </c>
      <c r="S83" s="138">
        <v>0</v>
      </c>
      <c r="T83" s="113">
        <v>0</v>
      </c>
      <c r="U83" s="138">
        <v>0</v>
      </c>
      <c r="V83" s="113">
        <v>54.65</v>
      </c>
      <c r="W83" s="138" t="s">
        <v>992</v>
      </c>
      <c r="X83" s="143">
        <v>62.629999999999995</v>
      </c>
      <c r="Y83" s="167">
        <f t="shared" si="8"/>
        <v>7.1997864255084074E-2</v>
      </c>
      <c r="Z83" s="138">
        <f t="shared" si="9"/>
        <v>0</v>
      </c>
      <c r="AA83" s="113">
        <f t="shared" si="10"/>
        <v>0</v>
      </c>
      <c r="AB83" s="138">
        <f t="shared" si="11"/>
        <v>0</v>
      </c>
      <c r="AC83" s="113">
        <f t="shared" si="12"/>
        <v>0.4930680803935269</v>
      </c>
      <c r="AD83" s="138">
        <f t="shared" si="13"/>
        <v>0</v>
      </c>
      <c r="AE83" s="143">
        <f t="shared" si="14"/>
        <v>0.56506594464861093</v>
      </c>
      <c r="AF83" s="175">
        <v>0.6134204958677687</v>
      </c>
      <c r="AG83" s="118">
        <v>0</v>
      </c>
      <c r="AH83" s="118">
        <v>0</v>
      </c>
      <c r="AI83" s="118">
        <v>0</v>
      </c>
      <c r="AJ83" s="118">
        <v>4.2009310901219994</v>
      </c>
      <c r="AK83" s="118" t="s">
        <v>1026</v>
      </c>
      <c r="AL83" s="143">
        <v>4.8143515859897681</v>
      </c>
      <c r="AM83" s="175">
        <v>4.4965250776418682</v>
      </c>
      <c r="AN83" s="118">
        <v>0</v>
      </c>
      <c r="AO83" s="118">
        <v>0</v>
      </c>
      <c r="AP83" s="118">
        <v>0</v>
      </c>
      <c r="AQ83" s="118">
        <v>30.793871615680214</v>
      </c>
      <c r="AR83" s="118" t="s">
        <v>1026</v>
      </c>
      <c r="AS83" s="143">
        <v>35.29039669332208</v>
      </c>
      <c r="AT83" s="175">
        <v>1.7248801306181523</v>
      </c>
      <c r="AU83" s="118">
        <v>0</v>
      </c>
      <c r="AV83" s="118">
        <v>0</v>
      </c>
      <c r="AW83" s="118">
        <v>0</v>
      </c>
      <c r="AX83" s="118">
        <v>11.812618939634337</v>
      </c>
      <c r="AY83" s="118" t="s">
        <v>1026</v>
      </c>
      <c r="AZ83" s="143">
        <v>13.537499070252487</v>
      </c>
      <c r="BA83" s="175">
        <v>0.80499810395654092</v>
      </c>
      <c r="BB83" s="118">
        <v>0</v>
      </c>
      <c r="BC83" s="118">
        <v>0</v>
      </c>
      <c r="BD83" s="118">
        <v>0</v>
      </c>
      <c r="BE83" s="118">
        <v>5.5129256116823262</v>
      </c>
      <c r="BF83" s="118" t="s">
        <v>1026</v>
      </c>
      <c r="BG83" s="143">
        <v>6.3179237156388668</v>
      </c>
      <c r="BH83" s="107">
        <v>9.9</v>
      </c>
      <c r="BI83" s="108">
        <v>0.09</v>
      </c>
      <c r="BJ83" s="133">
        <v>54.03</v>
      </c>
      <c r="BK83" s="124">
        <v>0.49</v>
      </c>
      <c r="BL83" s="108">
        <v>147.44999999999999</v>
      </c>
      <c r="BM83" s="108">
        <v>1.33</v>
      </c>
      <c r="BN83" s="133">
        <v>419</v>
      </c>
      <c r="BO83" s="124">
        <v>3.78</v>
      </c>
      <c r="BP83" s="108">
        <v>789.07</v>
      </c>
      <c r="BQ83" s="108">
        <v>7.12</v>
      </c>
      <c r="BR83" s="133">
        <v>1322.54</v>
      </c>
      <c r="BS83" s="124">
        <v>11.93</v>
      </c>
      <c r="BT83" s="108">
        <v>1710.56</v>
      </c>
      <c r="BU83" s="109">
        <v>15.43</v>
      </c>
      <c r="BV83" s="107">
        <v>0</v>
      </c>
      <c r="BW83" s="108">
        <v>0</v>
      </c>
      <c r="BX83" s="133">
        <v>0</v>
      </c>
      <c r="BY83" s="124">
        <v>0</v>
      </c>
      <c r="BZ83" s="108">
        <v>0</v>
      </c>
      <c r="CA83" s="108">
        <v>0</v>
      </c>
      <c r="CB83" s="133">
        <v>0</v>
      </c>
      <c r="CC83" s="124">
        <v>0</v>
      </c>
      <c r="CD83" s="108">
        <v>0</v>
      </c>
      <c r="CE83" s="108">
        <v>0</v>
      </c>
      <c r="CF83" s="133">
        <v>0</v>
      </c>
      <c r="CG83" s="124">
        <v>0</v>
      </c>
      <c r="CH83" s="108">
        <v>0</v>
      </c>
      <c r="CI83" s="109">
        <v>0</v>
      </c>
      <c r="CJ83" s="107">
        <v>0</v>
      </c>
      <c r="CK83" s="108">
        <v>0</v>
      </c>
      <c r="CL83" s="133">
        <v>0</v>
      </c>
      <c r="CM83" s="124">
        <v>0</v>
      </c>
      <c r="CN83" s="108">
        <v>0</v>
      </c>
      <c r="CO83" s="108">
        <v>0</v>
      </c>
      <c r="CP83" s="133">
        <v>0</v>
      </c>
      <c r="CQ83" s="124">
        <v>0</v>
      </c>
      <c r="CR83" s="108">
        <v>0</v>
      </c>
      <c r="CS83" s="108">
        <v>0</v>
      </c>
      <c r="CT83" s="133">
        <v>0</v>
      </c>
      <c r="CU83" s="124">
        <v>0</v>
      </c>
      <c r="CV83" s="108">
        <v>0</v>
      </c>
      <c r="CW83" s="109">
        <v>0</v>
      </c>
      <c r="CX83" s="107">
        <v>0</v>
      </c>
      <c r="CY83" s="108">
        <v>0</v>
      </c>
      <c r="CZ83" s="133">
        <v>0</v>
      </c>
      <c r="DA83" s="124">
        <v>0</v>
      </c>
      <c r="DB83" s="108">
        <v>0</v>
      </c>
      <c r="DC83" s="108">
        <v>0</v>
      </c>
      <c r="DD83" s="133">
        <v>0</v>
      </c>
      <c r="DE83" s="124">
        <v>0</v>
      </c>
      <c r="DF83" s="108">
        <v>0</v>
      </c>
      <c r="DG83" s="108">
        <v>0</v>
      </c>
      <c r="DH83" s="133">
        <v>0</v>
      </c>
      <c r="DI83" s="124">
        <v>0</v>
      </c>
      <c r="DJ83" s="108">
        <v>0</v>
      </c>
      <c r="DK83" s="108">
        <v>0</v>
      </c>
      <c r="DL83" s="180">
        <v>63.482871965913482</v>
      </c>
      <c r="DM83" s="181">
        <v>61.153354136232949</v>
      </c>
      <c r="DN83" s="184">
        <v>69.492786207179208</v>
      </c>
      <c r="DO83" s="181">
        <v>64.709670769775201</v>
      </c>
      <c r="DP83" s="193" t="s">
        <v>1026</v>
      </c>
      <c r="DQ83" s="193" t="s">
        <v>1026</v>
      </c>
      <c r="DR83" s="288" t="s">
        <v>1026</v>
      </c>
      <c r="DS83" s="288"/>
      <c r="DT83" s="298"/>
      <c r="DU83" s="170"/>
      <c r="DV83" s="170"/>
      <c r="DW83" s="170"/>
      <c r="DX83" s="170"/>
      <c r="DY83" s="170"/>
      <c r="DZ83" s="298"/>
      <c r="EA83" s="170"/>
      <c r="EB83" s="170"/>
      <c r="EC83" s="170"/>
      <c r="ED83" s="170"/>
      <c r="EE83" s="292"/>
    </row>
    <row r="84" spans="1:135" x14ac:dyDescent="0.2">
      <c r="A84" s="125" t="s">
        <v>82</v>
      </c>
      <c r="B84" s="126" t="s">
        <v>545</v>
      </c>
      <c r="C84" s="147">
        <v>17037508</v>
      </c>
      <c r="D84" s="148">
        <v>53.361002090211784</v>
      </c>
      <c r="E84" s="149">
        <v>46.638997909788216</v>
      </c>
      <c r="F84" s="150">
        <v>1.2732806891557531</v>
      </c>
      <c r="G84" s="151">
        <v>6.3108893580768237</v>
      </c>
      <c r="H84" s="167">
        <v>224414.77375809511</v>
      </c>
      <c r="I84" s="118">
        <v>13609.753382588018</v>
      </c>
      <c r="J84" s="113">
        <v>52403.48335493778</v>
      </c>
      <c r="K84" s="113">
        <v>23.351173578004008</v>
      </c>
      <c r="L84" s="117">
        <v>21193.102872347976</v>
      </c>
      <c r="M84" s="118">
        <v>9.443719999999999</v>
      </c>
      <c r="N84" s="117">
        <v>50976.581771393234</v>
      </c>
      <c r="O84" s="118">
        <v>22.715341293146214</v>
      </c>
      <c r="P84" s="143">
        <v>19126.570998908599</v>
      </c>
      <c r="Q84" s="108">
        <v>734309.9375</v>
      </c>
      <c r="R84" s="167">
        <v>387.3</v>
      </c>
      <c r="S84" s="138">
        <v>0</v>
      </c>
      <c r="T84" s="113">
        <v>0</v>
      </c>
      <c r="U84" s="138">
        <v>0</v>
      </c>
      <c r="V84" s="113">
        <v>477.77</v>
      </c>
      <c r="W84" s="138" t="s">
        <v>992</v>
      </c>
      <c r="X84" s="143">
        <v>865.06999999999994</v>
      </c>
      <c r="Y84" s="167">
        <f t="shared" si="8"/>
        <v>5.2743396244722622E-2</v>
      </c>
      <c r="Z84" s="138">
        <f t="shared" si="9"/>
        <v>0</v>
      </c>
      <c r="AA84" s="113">
        <f t="shared" si="10"/>
        <v>0</v>
      </c>
      <c r="AB84" s="138">
        <f t="shared" si="11"/>
        <v>0</v>
      </c>
      <c r="AC84" s="113">
        <f t="shared" si="12"/>
        <v>6.506380692961819E-2</v>
      </c>
      <c r="AD84" s="138">
        <f t="shared" si="13"/>
        <v>0</v>
      </c>
      <c r="AE84" s="143">
        <f t="shared" si="14"/>
        <v>0.1178072031743408</v>
      </c>
      <c r="AF84" s="175">
        <v>0.73907300661055431</v>
      </c>
      <c r="AG84" s="118">
        <v>0</v>
      </c>
      <c r="AH84" s="118">
        <v>0</v>
      </c>
      <c r="AI84" s="118">
        <v>0</v>
      </c>
      <c r="AJ84" s="118">
        <v>0.91171420182887819</v>
      </c>
      <c r="AK84" s="118" t="s">
        <v>1026</v>
      </c>
      <c r="AL84" s="143">
        <v>1.6507872084394322</v>
      </c>
      <c r="AM84" s="175">
        <v>1.8274813383052824</v>
      </c>
      <c r="AN84" s="118">
        <v>0</v>
      </c>
      <c r="AO84" s="118">
        <v>0</v>
      </c>
      <c r="AP84" s="118">
        <v>0</v>
      </c>
      <c r="AQ84" s="118">
        <v>2.254365502200141</v>
      </c>
      <c r="AR84" s="118" t="s">
        <v>1026</v>
      </c>
      <c r="AS84" s="143">
        <v>4.0818468405054231</v>
      </c>
      <c r="AT84" s="175">
        <v>0.75976063231713775</v>
      </c>
      <c r="AU84" s="118">
        <v>0</v>
      </c>
      <c r="AV84" s="118">
        <v>0</v>
      </c>
      <c r="AW84" s="118">
        <v>0</v>
      </c>
      <c r="AX84" s="118">
        <v>0.93723428169935163</v>
      </c>
      <c r="AY84" s="118" t="s">
        <v>1026</v>
      </c>
      <c r="AZ84" s="143">
        <v>1.6969949140164893</v>
      </c>
      <c r="BA84" s="175">
        <v>2.0249317037648833</v>
      </c>
      <c r="BB84" s="118">
        <v>0</v>
      </c>
      <c r="BC84" s="118">
        <v>0</v>
      </c>
      <c r="BD84" s="118">
        <v>0</v>
      </c>
      <c r="BE84" s="118">
        <v>2.497938600846239</v>
      </c>
      <c r="BF84" s="118" t="s">
        <v>1026</v>
      </c>
      <c r="BG84" s="143">
        <v>4.5228703046111223</v>
      </c>
      <c r="BH84" s="107">
        <v>935.7</v>
      </c>
      <c r="BI84" s="108">
        <v>0.13</v>
      </c>
      <c r="BJ84" s="133">
        <v>2585.71</v>
      </c>
      <c r="BK84" s="124">
        <v>0.35</v>
      </c>
      <c r="BL84" s="108">
        <v>5070.22</v>
      </c>
      <c r="BM84" s="108">
        <v>0.69</v>
      </c>
      <c r="BN84" s="133">
        <v>10335.65</v>
      </c>
      <c r="BO84" s="124">
        <v>1.41</v>
      </c>
      <c r="BP84" s="108">
        <v>15742.63</v>
      </c>
      <c r="BQ84" s="108">
        <v>2.14</v>
      </c>
      <c r="BR84" s="133">
        <v>22243.119999999999</v>
      </c>
      <c r="BS84" s="124">
        <v>3.03</v>
      </c>
      <c r="BT84" s="108">
        <v>25892.63</v>
      </c>
      <c r="BU84" s="109">
        <v>3.53</v>
      </c>
      <c r="BV84" s="107">
        <v>0</v>
      </c>
      <c r="BW84" s="108">
        <v>0</v>
      </c>
      <c r="BX84" s="133">
        <v>0</v>
      </c>
      <c r="BY84" s="124">
        <v>0</v>
      </c>
      <c r="BZ84" s="108">
        <v>0</v>
      </c>
      <c r="CA84" s="108">
        <v>0</v>
      </c>
      <c r="CB84" s="133">
        <v>0</v>
      </c>
      <c r="CC84" s="124">
        <v>0</v>
      </c>
      <c r="CD84" s="108">
        <v>0</v>
      </c>
      <c r="CE84" s="108">
        <v>0</v>
      </c>
      <c r="CF84" s="133">
        <v>0</v>
      </c>
      <c r="CG84" s="124">
        <v>0</v>
      </c>
      <c r="CH84" s="108">
        <v>0</v>
      </c>
      <c r="CI84" s="109">
        <v>0</v>
      </c>
      <c r="CJ84" s="107">
        <v>0</v>
      </c>
      <c r="CK84" s="108">
        <v>0</v>
      </c>
      <c r="CL84" s="133">
        <v>0</v>
      </c>
      <c r="CM84" s="124">
        <v>0</v>
      </c>
      <c r="CN84" s="108">
        <v>0</v>
      </c>
      <c r="CO84" s="108">
        <v>0</v>
      </c>
      <c r="CP84" s="133">
        <v>0</v>
      </c>
      <c r="CQ84" s="124">
        <v>0</v>
      </c>
      <c r="CR84" s="108">
        <v>0</v>
      </c>
      <c r="CS84" s="108">
        <v>0</v>
      </c>
      <c r="CT84" s="133">
        <v>0</v>
      </c>
      <c r="CU84" s="124">
        <v>0</v>
      </c>
      <c r="CV84" s="108">
        <v>0</v>
      </c>
      <c r="CW84" s="109">
        <v>0</v>
      </c>
      <c r="CX84" s="107">
        <v>0</v>
      </c>
      <c r="CY84" s="108">
        <v>0</v>
      </c>
      <c r="CZ84" s="133">
        <v>0</v>
      </c>
      <c r="DA84" s="124">
        <v>0</v>
      </c>
      <c r="DB84" s="108">
        <v>0</v>
      </c>
      <c r="DC84" s="108">
        <v>0</v>
      </c>
      <c r="DD84" s="133">
        <v>0</v>
      </c>
      <c r="DE84" s="124">
        <v>0</v>
      </c>
      <c r="DF84" s="108">
        <v>0</v>
      </c>
      <c r="DG84" s="108">
        <v>0</v>
      </c>
      <c r="DH84" s="133">
        <v>0</v>
      </c>
      <c r="DI84" s="124">
        <v>0</v>
      </c>
      <c r="DJ84" s="108">
        <v>0</v>
      </c>
      <c r="DK84" s="108">
        <v>0</v>
      </c>
      <c r="DL84" s="180">
        <v>47.099302483413169</v>
      </c>
      <c r="DM84" s="181">
        <v>53.016411025112262</v>
      </c>
      <c r="DN84" s="184">
        <v>55.177524652321075</v>
      </c>
      <c r="DO84" s="181">
        <v>51.764412720282166</v>
      </c>
      <c r="DP84" s="193" t="s">
        <v>1026</v>
      </c>
      <c r="DQ84" s="193" t="s">
        <v>1026</v>
      </c>
      <c r="DR84" s="288" t="s">
        <v>1026</v>
      </c>
      <c r="DS84" s="288"/>
      <c r="DT84" s="298"/>
      <c r="DU84" s="170"/>
      <c r="DV84" s="170"/>
      <c r="DW84" s="170"/>
      <c r="DX84" s="170"/>
      <c r="DY84" s="170"/>
      <c r="DZ84" s="298"/>
      <c r="EA84" s="170"/>
      <c r="EB84" s="170"/>
      <c r="EC84" s="170"/>
      <c r="ED84" s="170"/>
      <c r="EE84" s="292"/>
    </row>
    <row r="85" spans="1:135" x14ac:dyDescent="0.2">
      <c r="A85" s="125" t="s">
        <v>84</v>
      </c>
      <c r="B85" s="126" t="s">
        <v>538</v>
      </c>
      <c r="C85" s="147">
        <v>249865631</v>
      </c>
      <c r="D85" s="148">
        <v>52.252000196057381</v>
      </c>
      <c r="E85" s="149">
        <v>47.747999803942626</v>
      </c>
      <c r="F85" s="150">
        <v>2.6814343872428559</v>
      </c>
      <c r="G85" s="151">
        <v>137.9276710256849</v>
      </c>
      <c r="H85" s="167">
        <v>868345.64544929762</v>
      </c>
      <c r="I85" s="118">
        <v>3475.2504736231522</v>
      </c>
      <c r="J85" s="113">
        <v>274943.80732633604</v>
      </c>
      <c r="K85" s="113">
        <v>31.662945368266943</v>
      </c>
      <c r="L85" s="117">
        <v>53742.259335115217</v>
      </c>
      <c r="M85" s="118">
        <v>6.1890400000000003</v>
      </c>
      <c r="N85" s="117">
        <v>269037.08458736452</v>
      </c>
      <c r="O85" s="118">
        <v>30.982718229462638</v>
      </c>
      <c r="P85" s="143">
        <v>96363.532824740003</v>
      </c>
      <c r="Q85" s="108">
        <v>2827834.5</v>
      </c>
      <c r="R85" s="167">
        <v>1116.01</v>
      </c>
      <c r="S85" s="138">
        <v>0.49</v>
      </c>
      <c r="T85" s="113">
        <v>37.86</v>
      </c>
      <c r="U85" s="138">
        <v>48.15</v>
      </c>
      <c r="V85" s="113">
        <v>2372.4699999999998</v>
      </c>
      <c r="W85" s="138">
        <v>5929.3</v>
      </c>
      <c r="X85" s="143">
        <v>3574.9799999999996</v>
      </c>
      <c r="Y85" s="167">
        <f t="shared" si="8"/>
        <v>3.9465180865429009E-2</v>
      </c>
      <c r="Z85" s="138">
        <f t="shared" si="9"/>
        <v>1.7327746726337768E-5</v>
      </c>
      <c r="AA85" s="113">
        <f t="shared" si="10"/>
        <v>1.3388336552227508E-3</v>
      </c>
      <c r="AB85" s="138">
        <f t="shared" si="11"/>
        <v>1.7027163364758439E-3</v>
      </c>
      <c r="AC85" s="113">
        <f t="shared" si="12"/>
        <v>8.3897059746601138E-2</v>
      </c>
      <c r="AD85" s="138">
        <f t="shared" si="13"/>
        <v>0.20967634421321332</v>
      </c>
      <c r="AE85" s="143">
        <f t="shared" si="14"/>
        <v>0.12642111835045508</v>
      </c>
      <c r="AF85" s="175">
        <v>0.40590475954069638</v>
      </c>
      <c r="AG85" s="118">
        <v>1.7821823476038857E-4</v>
      </c>
      <c r="AH85" s="118">
        <v>1.3770086465363901E-2</v>
      </c>
      <c r="AI85" s="118">
        <v>1.751266939533206E-2</v>
      </c>
      <c r="AJ85" s="118">
        <v>0.86289268453465118</v>
      </c>
      <c r="AK85" s="118">
        <v>2.1565497538056571</v>
      </c>
      <c r="AL85" s="143">
        <v>1.3002584181708039</v>
      </c>
      <c r="AM85" s="175">
        <v>2.076596730035126</v>
      </c>
      <c r="AN85" s="118">
        <v>9.1175921158162727E-4</v>
      </c>
      <c r="AO85" s="118">
        <v>7.044735459281716E-2</v>
      </c>
      <c r="AP85" s="118">
        <v>8.9594298036031333E-2</v>
      </c>
      <c r="AQ85" s="118">
        <v>4.4145334218389047</v>
      </c>
      <c r="AR85" s="118">
        <v>11.03284468006315</v>
      </c>
      <c r="AS85" s="143">
        <v>6.6520835637144602</v>
      </c>
      <c r="AT85" s="175">
        <v>0.41481641897498245</v>
      </c>
      <c r="AU85" s="118">
        <v>1.8213102507839662E-4</v>
      </c>
      <c r="AV85" s="118">
        <v>1.4072409407077746E-2</v>
      </c>
      <c r="AW85" s="118">
        <v>1.7897160933724076E-2</v>
      </c>
      <c r="AX85" s="118">
        <v>0.88183753687294619</v>
      </c>
      <c r="AY85" s="118">
        <v>2.2038969122394634</v>
      </c>
      <c r="AZ85" s="143">
        <v>1.3288056572138087</v>
      </c>
      <c r="BA85" s="175">
        <v>1.1581248292647486</v>
      </c>
      <c r="BB85" s="118">
        <v>5.0849111239122113E-4</v>
      </c>
      <c r="BC85" s="118">
        <v>3.9288721459452308E-2</v>
      </c>
      <c r="BD85" s="118">
        <v>4.9967034819667966E-2</v>
      </c>
      <c r="BE85" s="118">
        <v>2.4619998151322458</v>
      </c>
      <c r="BF85" s="118">
        <v>6.1530537810229955</v>
      </c>
      <c r="BG85" s="143">
        <v>3.7098888917885056</v>
      </c>
      <c r="BH85" s="107">
        <v>3269.67</v>
      </c>
      <c r="BI85" s="108">
        <v>0.12</v>
      </c>
      <c r="BJ85" s="133">
        <v>7592.25</v>
      </c>
      <c r="BK85" s="124">
        <v>0.27</v>
      </c>
      <c r="BL85" s="108">
        <v>13637.63</v>
      </c>
      <c r="BM85" s="108">
        <v>0.48</v>
      </c>
      <c r="BN85" s="133">
        <v>27129.86</v>
      </c>
      <c r="BO85" s="124">
        <v>0.96</v>
      </c>
      <c r="BP85" s="108">
        <v>43214.79</v>
      </c>
      <c r="BQ85" s="108">
        <v>1.53</v>
      </c>
      <c r="BR85" s="133">
        <v>65893.66</v>
      </c>
      <c r="BS85" s="124">
        <v>2.33</v>
      </c>
      <c r="BT85" s="108">
        <v>82556.320000000007</v>
      </c>
      <c r="BU85" s="109">
        <v>2.92</v>
      </c>
      <c r="BV85" s="107">
        <v>0</v>
      </c>
      <c r="BW85" s="108">
        <v>0</v>
      </c>
      <c r="BX85" s="133">
        <v>4.08</v>
      </c>
      <c r="BY85" s="124">
        <v>0</v>
      </c>
      <c r="BZ85" s="108">
        <v>19.73</v>
      </c>
      <c r="CA85" s="108">
        <v>0</v>
      </c>
      <c r="CB85" s="133">
        <v>30.5</v>
      </c>
      <c r="CC85" s="124">
        <v>0</v>
      </c>
      <c r="CD85" s="108">
        <v>35.409999999999997</v>
      </c>
      <c r="CE85" s="108">
        <v>0</v>
      </c>
      <c r="CF85" s="133">
        <v>42.34</v>
      </c>
      <c r="CG85" s="124">
        <v>0</v>
      </c>
      <c r="CH85" s="108">
        <v>43.56</v>
      </c>
      <c r="CI85" s="109">
        <v>0</v>
      </c>
      <c r="CJ85" s="107">
        <v>329.13</v>
      </c>
      <c r="CK85" s="108">
        <v>0.01</v>
      </c>
      <c r="CL85" s="133">
        <v>481</v>
      </c>
      <c r="CM85" s="124">
        <v>0.02</v>
      </c>
      <c r="CN85" s="108">
        <v>481.01</v>
      </c>
      <c r="CO85" s="108">
        <v>0.02</v>
      </c>
      <c r="CP85" s="133">
        <v>481.03</v>
      </c>
      <c r="CQ85" s="124">
        <v>0.02</v>
      </c>
      <c r="CR85" s="108">
        <v>481.06</v>
      </c>
      <c r="CS85" s="108">
        <v>0.02</v>
      </c>
      <c r="CT85" s="133">
        <v>481.12</v>
      </c>
      <c r="CU85" s="124">
        <v>0.02</v>
      </c>
      <c r="CV85" s="108">
        <v>481.18</v>
      </c>
      <c r="CW85" s="109">
        <v>0.02</v>
      </c>
      <c r="CX85" s="107">
        <v>58.13</v>
      </c>
      <c r="CY85" s="108">
        <v>0</v>
      </c>
      <c r="CZ85" s="133">
        <v>263.57</v>
      </c>
      <c r="DA85" s="124">
        <v>0.01</v>
      </c>
      <c r="DB85" s="108">
        <v>923.98</v>
      </c>
      <c r="DC85" s="108">
        <v>0.03</v>
      </c>
      <c r="DD85" s="133">
        <v>2835.82</v>
      </c>
      <c r="DE85" s="124">
        <v>0.1</v>
      </c>
      <c r="DF85" s="108">
        <v>4549.7</v>
      </c>
      <c r="DG85" s="108">
        <v>0.16</v>
      </c>
      <c r="DH85" s="133">
        <v>6683.41</v>
      </c>
      <c r="DI85" s="124">
        <v>0.24</v>
      </c>
      <c r="DJ85" s="108">
        <v>8665.64</v>
      </c>
      <c r="DK85" s="108">
        <v>0.31</v>
      </c>
      <c r="DL85" s="180">
        <v>46.903652786005757</v>
      </c>
      <c r="DM85" s="181">
        <v>52.196134869258472</v>
      </c>
      <c r="DN85" s="184">
        <v>58.418645167648783</v>
      </c>
      <c r="DO85" s="181">
        <v>52.50614427430434</v>
      </c>
      <c r="DP85" s="193">
        <v>142</v>
      </c>
      <c r="DQ85" s="193">
        <v>68995038</v>
      </c>
      <c r="DR85" s="288">
        <v>28.090950365368016</v>
      </c>
      <c r="DS85" s="288"/>
      <c r="DT85" s="298"/>
      <c r="DU85" s="170"/>
      <c r="DV85" s="170"/>
      <c r="DW85" s="170"/>
      <c r="DX85" s="170"/>
      <c r="DY85" s="170"/>
      <c r="DZ85" s="298"/>
      <c r="EA85" s="170"/>
      <c r="EB85" s="170"/>
      <c r="EC85" s="170"/>
      <c r="ED85" s="170"/>
      <c r="EE85" s="292"/>
    </row>
    <row r="86" spans="1:135" x14ac:dyDescent="0.2">
      <c r="A86" s="125" t="s">
        <v>57</v>
      </c>
      <c r="B86" s="126" t="s">
        <v>584</v>
      </c>
      <c r="C86" s="147">
        <v>1141166</v>
      </c>
      <c r="D86" s="148">
        <v>67.133002560538955</v>
      </c>
      <c r="E86" s="149">
        <v>32.866997439461045</v>
      </c>
      <c r="F86" s="150">
        <v>0.88183114287119324</v>
      </c>
      <c r="G86" s="151">
        <v>123.50281385281386</v>
      </c>
      <c r="H86" s="167">
        <v>22766.912959999987</v>
      </c>
      <c r="I86" s="118">
        <v>25248.9810656095</v>
      </c>
      <c r="J86" s="113">
        <v>4193.5962778310877</v>
      </c>
      <c r="K86" s="113">
        <v>18.419696535928999</v>
      </c>
      <c r="L86" s="117">
        <v>6507.3369599529242</v>
      </c>
      <c r="M86" s="118">
        <v>28.582429999999999</v>
      </c>
      <c r="N86" s="117">
        <v>1798.8381260900558</v>
      </c>
      <c r="O86" s="118">
        <v>7.9011068793142902</v>
      </c>
      <c r="P86" s="143">
        <v>379.05500513999999</v>
      </c>
      <c r="Q86" s="108">
        <v>71610.53125</v>
      </c>
      <c r="R86" s="167">
        <v>28.55</v>
      </c>
      <c r="S86" s="138">
        <v>0</v>
      </c>
      <c r="T86" s="113">
        <v>0</v>
      </c>
      <c r="U86" s="138">
        <v>0.55000000000000004</v>
      </c>
      <c r="V86" s="113">
        <v>0.46</v>
      </c>
      <c r="W86" s="138" t="s">
        <v>992</v>
      </c>
      <c r="X86" s="143">
        <v>29.560000000000002</v>
      </c>
      <c r="Y86" s="167">
        <f t="shared" si="8"/>
        <v>3.9868437646871951E-2</v>
      </c>
      <c r="Z86" s="138">
        <f t="shared" si="9"/>
        <v>0</v>
      </c>
      <c r="AA86" s="113">
        <f t="shared" si="10"/>
        <v>0</v>
      </c>
      <c r="AB86" s="138">
        <f t="shared" si="11"/>
        <v>7.680434572952565E-4</v>
      </c>
      <c r="AC86" s="113">
        <f t="shared" si="12"/>
        <v>6.423636188287599E-4</v>
      </c>
      <c r="AD86" s="138">
        <f t="shared" si="13"/>
        <v>0</v>
      </c>
      <c r="AE86" s="143">
        <f t="shared" si="14"/>
        <v>4.1278844722995964E-2</v>
      </c>
      <c r="AF86" s="175">
        <v>0.68079991750579183</v>
      </c>
      <c r="AG86" s="118">
        <v>0</v>
      </c>
      <c r="AH86" s="118">
        <v>0</v>
      </c>
      <c r="AI86" s="118">
        <v>1.3115234838115081E-2</v>
      </c>
      <c r="AJ86" s="118">
        <v>1.0969105500968974E-2</v>
      </c>
      <c r="AK86" s="118" t="s">
        <v>1026</v>
      </c>
      <c r="AL86" s="143">
        <v>0.70488425784487585</v>
      </c>
      <c r="AM86" s="175">
        <v>0.43873554075500865</v>
      </c>
      <c r="AN86" s="118">
        <v>0</v>
      </c>
      <c r="AO86" s="118">
        <v>0</v>
      </c>
      <c r="AP86" s="118">
        <v>8.4519981581525315E-3</v>
      </c>
      <c r="AQ86" s="118">
        <v>7.0689439140912066E-3</v>
      </c>
      <c r="AR86" s="118" t="s">
        <v>1026</v>
      </c>
      <c r="AS86" s="143">
        <v>0.45425648282725239</v>
      </c>
      <c r="AT86" s="175">
        <v>1.5871355841259667</v>
      </c>
      <c r="AU86" s="118">
        <v>0</v>
      </c>
      <c r="AV86" s="118">
        <v>0</v>
      </c>
      <c r="AW86" s="118">
        <v>3.0575291463022129E-2</v>
      </c>
      <c r="AX86" s="118">
        <v>2.5572061950891234E-2</v>
      </c>
      <c r="AY86" s="118" t="s">
        <v>1026</v>
      </c>
      <c r="AZ86" s="143">
        <v>1.6432829375398801</v>
      </c>
      <c r="BA86" s="175">
        <v>7.5318884100884924</v>
      </c>
      <c r="BB86" s="118">
        <v>0</v>
      </c>
      <c r="BC86" s="118">
        <v>0</v>
      </c>
      <c r="BD86" s="118">
        <v>0.14509767515056643</v>
      </c>
      <c r="BE86" s="118">
        <v>0.12135441921683737</v>
      </c>
      <c r="BF86" s="118" t="s">
        <v>1026</v>
      </c>
      <c r="BG86" s="143">
        <v>7.7983405044558971</v>
      </c>
      <c r="BH86" s="107">
        <v>66.87</v>
      </c>
      <c r="BI86" s="108">
        <v>0.09</v>
      </c>
      <c r="BJ86" s="133">
        <v>198</v>
      </c>
      <c r="BK86" s="124">
        <v>0.28000000000000003</v>
      </c>
      <c r="BL86" s="108">
        <v>407.84</v>
      </c>
      <c r="BM86" s="108">
        <v>0.56999999999999995</v>
      </c>
      <c r="BN86" s="133">
        <v>924.8</v>
      </c>
      <c r="BO86" s="124">
        <v>1.29</v>
      </c>
      <c r="BP86" s="108">
        <v>1552.31</v>
      </c>
      <c r="BQ86" s="108">
        <v>2.17</v>
      </c>
      <c r="BR86" s="133">
        <v>2401.4699999999998</v>
      </c>
      <c r="BS86" s="124">
        <v>3.35</v>
      </c>
      <c r="BT86" s="108">
        <v>2989.74</v>
      </c>
      <c r="BU86" s="109">
        <v>4.18</v>
      </c>
      <c r="BV86" s="107">
        <v>0</v>
      </c>
      <c r="BW86" s="108">
        <v>0</v>
      </c>
      <c r="BX86" s="133">
        <v>0</v>
      </c>
      <c r="BY86" s="124">
        <v>0</v>
      </c>
      <c r="BZ86" s="108">
        <v>0</v>
      </c>
      <c r="CA86" s="108">
        <v>0</v>
      </c>
      <c r="CB86" s="133">
        <v>0</v>
      </c>
      <c r="CC86" s="124">
        <v>0</v>
      </c>
      <c r="CD86" s="108">
        <v>0</v>
      </c>
      <c r="CE86" s="108">
        <v>0</v>
      </c>
      <c r="CF86" s="133">
        <v>0</v>
      </c>
      <c r="CG86" s="124">
        <v>0</v>
      </c>
      <c r="CH86" s="108">
        <v>0</v>
      </c>
      <c r="CI86" s="109">
        <v>0</v>
      </c>
      <c r="CJ86" s="107">
        <v>0</v>
      </c>
      <c r="CK86" s="108">
        <v>0</v>
      </c>
      <c r="CL86" s="133">
        <v>0</v>
      </c>
      <c r="CM86" s="124">
        <v>0</v>
      </c>
      <c r="CN86" s="108">
        <v>0</v>
      </c>
      <c r="CO86" s="108">
        <v>0</v>
      </c>
      <c r="CP86" s="133">
        <v>0</v>
      </c>
      <c r="CQ86" s="124">
        <v>0</v>
      </c>
      <c r="CR86" s="108">
        <v>0</v>
      </c>
      <c r="CS86" s="108">
        <v>0</v>
      </c>
      <c r="CT86" s="133">
        <v>0</v>
      </c>
      <c r="CU86" s="124">
        <v>0</v>
      </c>
      <c r="CV86" s="108">
        <v>0</v>
      </c>
      <c r="CW86" s="109">
        <v>0</v>
      </c>
      <c r="CX86" s="107">
        <v>0</v>
      </c>
      <c r="CY86" s="108">
        <v>0</v>
      </c>
      <c r="CZ86" s="133">
        <v>0</v>
      </c>
      <c r="DA86" s="124">
        <v>0</v>
      </c>
      <c r="DB86" s="108">
        <v>0</v>
      </c>
      <c r="DC86" s="108">
        <v>0</v>
      </c>
      <c r="DD86" s="133">
        <v>0.05</v>
      </c>
      <c r="DE86" s="124">
        <v>0</v>
      </c>
      <c r="DF86" s="108">
        <v>1.4</v>
      </c>
      <c r="DG86" s="108">
        <v>0</v>
      </c>
      <c r="DH86" s="133">
        <v>21.19</v>
      </c>
      <c r="DI86" s="124">
        <v>0.03</v>
      </c>
      <c r="DJ86" s="108">
        <v>74.2</v>
      </c>
      <c r="DK86" s="108">
        <v>0.1</v>
      </c>
      <c r="DL86" s="180">
        <v>43.034026577630378</v>
      </c>
      <c r="DM86" s="181">
        <v>48.980686052414349</v>
      </c>
      <c r="DN86" s="184">
        <v>40.606218280934016</v>
      </c>
      <c r="DO86" s="181">
        <v>44.206976970326252</v>
      </c>
      <c r="DP86" s="193" t="s">
        <v>1026</v>
      </c>
      <c r="DQ86" s="193" t="s">
        <v>1026</v>
      </c>
      <c r="DR86" s="288" t="s">
        <v>1026</v>
      </c>
      <c r="DS86" s="288"/>
      <c r="DT86" s="298"/>
      <c r="DU86" s="170"/>
      <c r="DV86" s="170"/>
      <c r="DW86" s="170"/>
      <c r="DX86" s="170"/>
      <c r="DY86" s="170"/>
      <c r="DZ86" s="298"/>
      <c r="EA86" s="170"/>
      <c r="EB86" s="170"/>
      <c r="EC86" s="170"/>
      <c r="ED86" s="170"/>
      <c r="EE86" s="292"/>
    </row>
    <row r="87" spans="1:135" x14ac:dyDescent="0.2">
      <c r="A87" s="125" t="s">
        <v>40</v>
      </c>
      <c r="B87" s="126" t="s">
        <v>535</v>
      </c>
      <c r="C87" s="147">
        <v>4476900</v>
      </c>
      <c r="D87" s="148">
        <v>53.309008465679376</v>
      </c>
      <c r="E87" s="149">
        <v>46.690991534320624</v>
      </c>
      <c r="F87" s="150">
        <v>-3.1630078331341738E-2</v>
      </c>
      <c r="G87" s="151">
        <v>78.324993876622699</v>
      </c>
      <c r="H87" s="167">
        <v>16126.548034146928</v>
      </c>
      <c r="I87" s="118">
        <v>3605.1837235908333</v>
      </c>
      <c r="J87" s="113">
        <v>3542.563424311651</v>
      </c>
      <c r="K87" s="113">
        <v>21.967276672047241</v>
      </c>
      <c r="L87" s="117">
        <v>1612.2468017494289</v>
      </c>
      <c r="M87" s="118">
        <v>9.9974699999999999</v>
      </c>
      <c r="N87" s="117">
        <v>2734.9721554370144</v>
      </c>
      <c r="O87" s="118">
        <v>16.959439488512277</v>
      </c>
      <c r="P87" s="143">
        <v>2823.38363591809</v>
      </c>
      <c r="Q87" s="108">
        <v>53823.53125</v>
      </c>
      <c r="R87" s="167">
        <v>167.01</v>
      </c>
      <c r="S87" s="138">
        <v>0</v>
      </c>
      <c r="T87" s="113">
        <v>0</v>
      </c>
      <c r="U87" s="138">
        <v>0</v>
      </c>
      <c r="V87" s="113">
        <v>45.09</v>
      </c>
      <c r="W87" s="138" t="s">
        <v>992</v>
      </c>
      <c r="X87" s="143">
        <v>212.1</v>
      </c>
      <c r="Y87" s="167">
        <f t="shared" si="8"/>
        <v>0.3102917926812912</v>
      </c>
      <c r="Z87" s="138">
        <f t="shared" si="9"/>
        <v>0</v>
      </c>
      <c r="AA87" s="113">
        <f t="shared" si="10"/>
        <v>0</v>
      </c>
      <c r="AB87" s="138">
        <f t="shared" si="11"/>
        <v>0</v>
      </c>
      <c r="AC87" s="113">
        <f t="shared" si="12"/>
        <v>8.3773767630677343E-2</v>
      </c>
      <c r="AD87" s="138">
        <f t="shared" si="13"/>
        <v>0</v>
      </c>
      <c r="AE87" s="143">
        <f t="shared" si="14"/>
        <v>0.39406556031196854</v>
      </c>
      <c r="AF87" s="175">
        <v>4.7143827786922801</v>
      </c>
      <c r="AG87" s="118">
        <v>0</v>
      </c>
      <c r="AH87" s="118">
        <v>0</v>
      </c>
      <c r="AI87" s="118">
        <v>0</v>
      </c>
      <c r="AJ87" s="118">
        <v>1.2728071342508527</v>
      </c>
      <c r="AK87" s="118" t="s">
        <v>1026</v>
      </c>
      <c r="AL87" s="143">
        <v>5.9871899129431325</v>
      </c>
      <c r="AM87" s="175">
        <v>10.35883586922173</v>
      </c>
      <c r="AN87" s="118">
        <v>0</v>
      </c>
      <c r="AO87" s="118">
        <v>0</v>
      </c>
      <c r="AP87" s="118">
        <v>0</v>
      </c>
      <c r="AQ87" s="118">
        <v>2.7967182165331885</v>
      </c>
      <c r="AR87" s="118" t="s">
        <v>1026</v>
      </c>
      <c r="AS87" s="143">
        <v>13.15555408575492</v>
      </c>
      <c r="AT87" s="175">
        <v>6.1064607062997274</v>
      </c>
      <c r="AU87" s="118">
        <v>0</v>
      </c>
      <c r="AV87" s="118">
        <v>0</v>
      </c>
      <c r="AW87" s="118">
        <v>0</v>
      </c>
      <c r="AX87" s="118">
        <v>1.6486456694033578</v>
      </c>
      <c r="AY87" s="118" t="s">
        <v>1026</v>
      </c>
      <c r="AZ87" s="143">
        <v>7.7551063757030843</v>
      </c>
      <c r="BA87" s="175">
        <v>5.9152428977542311</v>
      </c>
      <c r="BB87" s="118">
        <v>0</v>
      </c>
      <c r="BC87" s="118">
        <v>0</v>
      </c>
      <c r="BD87" s="118">
        <v>0</v>
      </c>
      <c r="BE87" s="118">
        <v>1.5970199524563695</v>
      </c>
      <c r="BF87" s="118" t="s">
        <v>1026</v>
      </c>
      <c r="BG87" s="143">
        <v>7.5122628502106004</v>
      </c>
      <c r="BH87" s="107">
        <v>578.15</v>
      </c>
      <c r="BI87" s="108">
        <v>1.07</v>
      </c>
      <c r="BJ87" s="133">
        <v>1253.3</v>
      </c>
      <c r="BK87" s="124">
        <v>2.33</v>
      </c>
      <c r="BL87" s="108">
        <v>2074.6799999999998</v>
      </c>
      <c r="BM87" s="108">
        <v>3.85</v>
      </c>
      <c r="BN87" s="133">
        <v>3528.49</v>
      </c>
      <c r="BO87" s="124">
        <v>6.56</v>
      </c>
      <c r="BP87" s="108">
        <v>4773.05</v>
      </c>
      <c r="BQ87" s="108">
        <v>8.8699999999999992</v>
      </c>
      <c r="BR87" s="133">
        <v>6135.55</v>
      </c>
      <c r="BS87" s="124">
        <v>11.4</v>
      </c>
      <c r="BT87" s="108">
        <v>6842.86</v>
      </c>
      <c r="BU87" s="109">
        <v>12.71</v>
      </c>
      <c r="BV87" s="107">
        <v>0</v>
      </c>
      <c r="BW87" s="108">
        <v>0</v>
      </c>
      <c r="BX87" s="133">
        <v>0</v>
      </c>
      <c r="BY87" s="124">
        <v>0</v>
      </c>
      <c r="BZ87" s="108">
        <v>0</v>
      </c>
      <c r="CA87" s="108">
        <v>0</v>
      </c>
      <c r="CB87" s="133">
        <v>0</v>
      </c>
      <c r="CC87" s="124">
        <v>0</v>
      </c>
      <c r="CD87" s="108">
        <v>0</v>
      </c>
      <c r="CE87" s="108">
        <v>0</v>
      </c>
      <c r="CF87" s="133">
        <v>0</v>
      </c>
      <c r="CG87" s="124">
        <v>0</v>
      </c>
      <c r="CH87" s="108">
        <v>0</v>
      </c>
      <c r="CI87" s="109">
        <v>0</v>
      </c>
      <c r="CJ87" s="107">
        <v>0</v>
      </c>
      <c r="CK87" s="108">
        <v>0</v>
      </c>
      <c r="CL87" s="133">
        <v>0</v>
      </c>
      <c r="CM87" s="124">
        <v>0</v>
      </c>
      <c r="CN87" s="108">
        <v>0</v>
      </c>
      <c r="CO87" s="108">
        <v>0</v>
      </c>
      <c r="CP87" s="133">
        <v>0</v>
      </c>
      <c r="CQ87" s="124">
        <v>0</v>
      </c>
      <c r="CR87" s="108">
        <v>0</v>
      </c>
      <c r="CS87" s="108">
        <v>0</v>
      </c>
      <c r="CT87" s="133">
        <v>0</v>
      </c>
      <c r="CU87" s="124">
        <v>0</v>
      </c>
      <c r="CV87" s="108">
        <v>0</v>
      </c>
      <c r="CW87" s="109">
        <v>0</v>
      </c>
      <c r="CX87" s="107">
        <v>0</v>
      </c>
      <c r="CY87" s="108">
        <v>0</v>
      </c>
      <c r="CZ87" s="133">
        <v>0</v>
      </c>
      <c r="DA87" s="124">
        <v>0</v>
      </c>
      <c r="DB87" s="108">
        <v>0</v>
      </c>
      <c r="DC87" s="108">
        <v>0</v>
      </c>
      <c r="DD87" s="133">
        <v>0</v>
      </c>
      <c r="DE87" s="124">
        <v>0</v>
      </c>
      <c r="DF87" s="108">
        <v>0</v>
      </c>
      <c r="DG87" s="108">
        <v>0</v>
      </c>
      <c r="DH87" s="133">
        <v>0</v>
      </c>
      <c r="DI87" s="124">
        <v>0</v>
      </c>
      <c r="DJ87" s="108">
        <v>0</v>
      </c>
      <c r="DK87" s="108">
        <v>0</v>
      </c>
      <c r="DL87" s="180">
        <v>61.732805025747467</v>
      </c>
      <c r="DM87" s="181">
        <v>63.144916975827876</v>
      </c>
      <c r="DN87" s="184">
        <v>62.944142805405811</v>
      </c>
      <c r="DO87" s="181">
        <v>62.60728826899372</v>
      </c>
      <c r="DP87" s="193">
        <v>4</v>
      </c>
      <c r="DQ87" s="193">
        <v>96329</v>
      </c>
      <c r="DR87" s="288">
        <v>2.100600464391694</v>
      </c>
      <c r="DS87" s="288"/>
      <c r="DT87" s="298"/>
      <c r="DU87" s="170"/>
      <c r="DV87" s="170"/>
      <c r="DW87" s="170"/>
      <c r="DX87" s="170"/>
      <c r="DY87" s="170"/>
      <c r="DZ87" s="298"/>
      <c r="EA87" s="170"/>
      <c r="EB87" s="170"/>
      <c r="EC87" s="170"/>
      <c r="ED87" s="170"/>
      <c r="EE87" s="292"/>
    </row>
    <row r="88" spans="1:135" x14ac:dyDescent="0.2">
      <c r="A88" s="125" t="s">
        <v>53</v>
      </c>
      <c r="B88" s="126" t="s">
        <v>529</v>
      </c>
      <c r="C88" s="147">
        <v>9416598</v>
      </c>
      <c r="D88" s="148">
        <v>54.100005118621397</v>
      </c>
      <c r="E88" s="149">
        <v>45.899994881378603</v>
      </c>
      <c r="F88" s="150">
        <v>1.7433461380083424</v>
      </c>
      <c r="G88" s="151">
        <v>113.92240315516949</v>
      </c>
      <c r="H88" s="167">
        <v>73560.484384958574</v>
      </c>
      <c r="I88" s="118">
        <v>7811.7898188877316</v>
      </c>
      <c r="J88" s="113">
        <v>18074.314850223072</v>
      </c>
      <c r="K88" s="113">
        <v>24.570684928658316</v>
      </c>
      <c r="L88" s="117">
        <v>7589.7059610962406</v>
      </c>
      <c r="M88" s="118">
        <v>10.317640000000001</v>
      </c>
      <c r="N88" s="117">
        <v>28781.890565173118</v>
      </c>
      <c r="O88" s="118">
        <v>39.126836651252873</v>
      </c>
      <c r="P88" s="143">
        <v>14400.554107181801</v>
      </c>
      <c r="Q88" s="108">
        <v>192784.03125</v>
      </c>
      <c r="R88" s="167">
        <v>282.02</v>
      </c>
      <c r="S88" s="138">
        <v>0</v>
      </c>
      <c r="T88" s="113">
        <v>0</v>
      </c>
      <c r="U88" s="138">
        <v>0</v>
      </c>
      <c r="V88" s="113">
        <v>44.02</v>
      </c>
      <c r="W88" s="138" t="s">
        <v>992</v>
      </c>
      <c r="X88" s="143">
        <v>326.03999999999996</v>
      </c>
      <c r="Y88" s="167">
        <f t="shared" si="8"/>
        <v>0.14628804998598657</v>
      </c>
      <c r="Z88" s="138">
        <f t="shared" si="9"/>
        <v>0</v>
      </c>
      <c r="AA88" s="113">
        <f t="shared" si="10"/>
        <v>0</v>
      </c>
      <c r="AB88" s="138">
        <f t="shared" si="11"/>
        <v>0</v>
      </c>
      <c r="AC88" s="113">
        <f t="shared" si="12"/>
        <v>2.2833841431044357E-2</v>
      </c>
      <c r="AD88" s="138">
        <f t="shared" si="13"/>
        <v>0</v>
      </c>
      <c r="AE88" s="143">
        <f t="shared" si="14"/>
        <v>0.16912189141703093</v>
      </c>
      <c r="AF88" s="175">
        <v>1.5603357711593659</v>
      </c>
      <c r="AG88" s="118">
        <v>0</v>
      </c>
      <c r="AH88" s="118">
        <v>0</v>
      </c>
      <c r="AI88" s="118">
        <v>0</v>
      </c>
      <c r="AJ88" s="118">
        <v>0.24355003420479149</v>
      </c>
      <c r="AK88" s="118" t="s">
        <v>1026</v>
      </c>
      <c r="AL88" s="143">
        <v>1.8038858053641575</v>
      </c>
      <c r="AM88" s="175">
        <v>3.715822476464762</v>
      </c>
      <c r="AN88" s="118">
        <v>0</v>
      </c>
      <c r="AO88" s="118">
        <v>0</v>
      </c>
      <c r="AP88" s="118">
        <v>0</v>
      </c>
      <c r="AQ88" s="118">
        <v>0.57999611876455159</v>
      </c>
      <c r="AR88" s="118" t="s">
        <v>1026</v>
      </c>
      <c r="AS88" s="143">
        <v>4.2958185952293126</v>
      </c>
      <c r="AT88" s="175">
        <v>0.97985224202489318</v>
      </c>
      <c r="AU88" s="118">
        <v>0</v>
      </c>
      <c r="AV88" s="118">
        <v>0</v>
      </c>
      <c r="AW88" s="118">
        <v>0</v>
      </c>
      <c r="AX88" s="118">
        <v>0.1529433930002688</v>
      </c>
      <c r="AY88" s="118" t="s">
        <v>1026</v>
      </c>
      <c r="AZ88" s="143">
        <v>1.1327956350251618</v>
      </c>
      <c r="BA88" s="175">
        <v>1.9583968637661784</v>
      </c>
      <c r="BB88" s="118">
        <v>0</v>
      </c>
      <c r="BC88" s="118">
        <v>0</v>
      </c>
      <c r="BD88" s="118">
        <v>0</v>
      </c>
      <c r="BE88" s="118">
        <v>0.30568268187712638</v>
      </c>
      <c r="BF88" s="118" t="s">
        <v>1026</v>
      </c>
      <c r="BG88" s="143">
        <v>2.2640795456433045</v>
      </c>
      <c r="BH88" s="107">
        <v>697.67</v>
      </c>
      <c r="BI88" s="108">
        <v>0.36</v>
      </c>
      <c r="BJ88" s="133">
        <v>1587.98</v>
      </c>
      <c r="BK88" s="124">
        <v>0.82</v>
      </c>
      <c r="BL88" s="108">
        <v>2769.92</v>
      </c>
      <c r="BM88" s="108">
        <v>1.44</v>
      </c>
      <c r="BN88" s="133">
        <v>5227.32</v>
      </c>
      <c r="BO88" s="124">
        <v>2.71</v>
      </c>
      <c r="BP88" s="108">
        <v>7723.99</v>
      </c>
      <c r="BQ88" s="108">
        <v>4.01</v>
      </c>
      <c r="BR88" s="133">
        <v>10776.8</v>
      </c>
      <c r="BS88" s="124">
        <v>5.59</v>
      </c>
      <c r="BT88" s="108">
        <v>12724.51</v>
      </c>
      <c r="BU88" s="109">
        <v>6.6</v>
      </c>
      <c r="BV88" s="107">
        <v>0</v>
      </c>
      <c r="BW88" s="108">
        <v>0</v>
      </c>
      <c r="BX88" s="133">
        <v>0</v>
      </c>
      <c r="BY88" s="124">
        <v>0</v>
      </c>
      <c r="BZ88" s="108">
        <v>0</v>
      </c>
      <c r="CA88" s="108">
        <v>0</v>
      </c>
      <c r="CB88" s="133">
        <v>0</v>
      </c>
      <c r="CC88" s="124">
        <v>0</v>
      </c>
      <c r="CD88" s="108">
        <v>0</v>
      </c>
      <c r="CE88" s="108">
        <v>0</v>
      </c>
      <c r="CF88" s="133">
        <v>0</v>
      </c>
      <c r="CG88" s="124">
        <v>0</v>
      </c>
      <c r="CH88" s="108">
        <v>0</v>
      </c>
      <c r="CI88" s="109">
        <v>0</v>
      </c>
      <c r="CJ88" s="107">
        <v>0</v>
      </c>
      <c r="CK88" s="108">
        <v>0</v>
      </c>
      <c r="CL88" s="133">
        <v>0</v>
      </c>
      <c r="CM88" s="124">
        <v>0</v>
      </c>
      <c r="CN88" s="108">
        <v>0</v>
      </c>
      <c r="CO88" s="108">
        <v>0</v>
      </c>
      <c r="CP88" s="133">
        <v>0</v>
      </c>
      <c r="CQ88" s="124">
        <v>0</v>
      </c>
      <c r="CR88" s="108">
        <v>0</v>
      </c>
      <c r="CS88" s="108">
        <v>0</v>
      </c>
      <c r="CT88" s="133">
        <v>0</v>
      </c>
      <c r="CU88" s="124">
        <v>0</v>
      </c>
      <c r="CV88" s="108">
        <v>0</v>
      </c>
      <c r="CW88" s="109">
        <v>0</v>
      </c>
      <c r="CX88" s="107">
        <v>0</v>
      </c>
      <c r="CY88" s="108">
        <v>0</v>
      </c>
      <c r="CZ88" s="133">
        <v>0</v>
      </c>
      <c r="DA88" s="124">
        <v>0</v>
      </c>
      <c r="DB88" s="108">
        <v>0</v>
      </c>
      <c r="DC88" s="108">
        <v>0</v>
      </c>
      <c r="DD88" s="133">
        <v>0</v>
      </c>
      <c r="DE88" s="124">
        <v>0</v>
      </c>
      <c r="DF88" s="108">
        <v>0</v>
      </c>
      <c r="DG88" s="108">
        <v>0</v>
      </c>
      <c r="DH88" s="133">
        <v>0</v>
      </c>
      <c r="DI88" s="124">
        <v>0</v>
      </c>
      <c r="DJ88" s="108">
        <v>0</v>
      </c>
      <c r="DK88" s="108">
        <v>0</v>
      </c>
      <c r="DL88" s="180">
        <v>46.907044787893433</v>
      </c>
      <c r="DM88" s="181">
        <v>50.302395292681446</v>
      </c>
      <c r="DN88" s="184">
        <v>55.516598805121163</v>
      </c>
      <c r="DO88" s="181">
        <v>50.908679628565345</v>
      </c>
      <c r="DP88" s="193">
        <v>3</v>
      </c>
      <c r="DQ88" s="193">
        <v>251943</v>
      </c>
      <c r="DR88" s="288">
        <v>12.181328181206339</v>
      </c>
      <c r="DS88" s="288"/>
      <c r="DT88" s="298"/>
      <c r="DU88" s="170"/>
      <c r="DV88" s="170"/>
      <c r="DW88" s="170"/>
      <c r="DX88" s="170"/>
      <c r="DY88" s="170"/>
      <c r="DZ88" s="298"/>
      <c r="EA88" s="170"/>
      <c r="EB88" s="170"/>
      <c r="EC88" s="170"/>
      <c r="ED88" s="170"/>
      <c r="EE88" s="292"/>
    </row>
    <row r="89" spans="1:135" x14ac:dyDescent="0.2">
      <c r="A89" s="125" t="s">
        <v>55</v>
      </c>
      <c r="B89" s="126" t="s">
        <v>527</v>
      </c>
      <c r="C89" s="147">
        <v>2976566</v>
      </c>
      <c r="D89" s="148">
        <v>62.974985268258784</v>
      </c>
      <c r="E89" s="149">
        <v>37.025014731741209</v>
      </c>
      <c r="F89" s="150">
        <v>-4.3149049163621118E-2</v>
      </c>
      <c r="G89" s="151">
        <v>104.55096592904812</v>
      </c>
      <c r="H89" s="167">
        <v>10432.16957124996</v>
      </c>
      <c r="I89" s="118">
        <v>3504.7667584894675</v>
      </c>
      <c r="J89" s="113">
        <v>2183.1048396646097</v>
      </c>
      <c r="K89" s="113">
        <v>20.926661752901651</v>
      </c>
      <c r="L89" s="117">
        <v>1224.192148413126</v>
      </c>
      <c r="M89" s="118">
        <v>11.734779999999999</v>
      </c>
      <c r="N89" s="117">
        <v>1209.7930688271783</v>
      </c>
      <c r="O89" s="118">
        <v>11.596754256767928</v>
      </c>
      <c r="P89" s="143">
        <v>2251.61025638005</v>
      </c>
      <c r="Q89" s="108">
        <v>22895.185546875</v>
      </c>
      <c r="R89" s="167">
        <v>45.24</v>
      </c>
      <c r="S89" s="138">
        <v>0</v>
      </c>
      <c r="T89" s="113">
        <v>0</v>
      </c>
      <c r="U89" s="138">
        <v>0</v>
      </c>
      <c r="V89" s="113">
        <v>21.18</v>
      </c>
      <c r="W89" s="138" t="s">
        <v>992</v>
      </c>
      <c r="X89" s="143">
        <v>66.42</v>
      </c>
      <c r="Y89" s="167">
        <f t="shared" si="8"/>
        <v>0.19759612739270802</v>
      </c>
      <c r="Z89" s="138">
        <f t="shared" si="9"/>
        <v>0</v>
      </c>
      <c r="AA89" s="113">
        <f t="shared" si="10"/>
        <v>0</v>
      </c>
      <c r="AB89" s="138">
        <f t="shared" si="11"/>
        <v>0</v>
      </c>
      <c r="AC89" s="113">
        <f t="shared" si="12"/>
        <v>9.2508531789954815E-2</v>
      </c>
      <c r="AD89" s="138">
        <f t="shared" si="13"/>
        <v>0</v>
      </c>
      <c r="AE89" s="143">
        <f t="shared" si="14"/>
        <v>0.29010465918266287</v>
      </c>
      <c r="AF89" s="175">
        <v>2.0722779400255567</v>
      </c>
      <c r="AG89" s="118">
        <v>0</v>
      </c>
      <c r="AH89" s="118">
        <v>0</v>
      </c>
      <c r="AI89" s="118">
        <v>0</v>
      </c>
      <c r="AJ89" s="118">
        <v>0.97017786847350318</v>
      </c>
      <c r="AK89" s="118" t="s">
        <v>1026</v>
      </c>
      <c r="AL89" s="143">
        <v>3.0424558084990596</v>
      </c>
      <c r="AM89" s="175">
        <v>3.6954982972765267</v>
      </c>
      <c r="AN89" s="118">
        <v>0</v>
      </c>
      <c r="AO89" s="118">
        <v>0</v>
      </c>
      <c r="AP89" s="118">
        <v>0</v>
      </c>
      <c r="AQ89" s="118">
        <v>1.730120555621504</v>
      </c>
      <c r="AR89" s="118" t="s">
        <v>1026</v>
      </c>
      <c r="AS89" s="143">
        <v>5.4256188528980305</v>
      </c>
      <c r="AT89" s="175">
        <v>3.7394824921469803</v>
      </c>
      <c r="AU89" s="118">
        <v>0</v>
      </c>
      <c r="AV89" s="118">
        <v>0</v>
      </c>
      <c r="AW89" s="118">
        <v>0</v>
      </c>
      <c r="AX89" s="118">
        <v>1.7507126256337984</v>
      </c>
      <c r="AY89" s="118" t="s">
        <v>1026</v>
      </c>
      <c r="AZ89" s="143">
        <v>5.4901951177807788</v>
      </c>
      <c r="BA89" s="175">
        <v>2.0092287229466201</v>
      </c>
      <c r="BB89" s="118">
        <v>0</v>
      </c>
      <c r="BC89" s="118">
        <v>0</v>
      </c>
      <c r="BD89" s="118">
        <v>0</v>
      </c>
      <c r="BE89" s="118">
        <v>0.94066013156519479</v>
      </c>
      <c r="BF89" s="118" t="s">
        <v>1026</v>
      </c>
      <c r="BG89" s="143">
        <v>2.9498888545118152</v>
      </c>
      <c r="BH89" s="107">
        <v>111.06</v>
      </c>
      <c r="BI89" s="108">
        <v>0.49</v>
      </c>
      <c r="BJ89" s="133">
        <v>275</v>
      </c>
      <c r="BK89" s="124">
        <v>1.2</v>
      </c>
      <c r="BL89" s="108">
        <v>514.6</v>
      </c>
      <c r="BM89" s="108">
        <v>2.25</v>
      </c>
      <c r="BN89" s="133">
        <v>1086.82</v>
      </c>
      <c r="BO89" s="124">
        <v>4.75</v>
      </c>
      <c r="BP89" s="108">
        <v>1708.93</v>
      </c>
      <c r="BQ89" s="108">
        <v>7.46</v>
      </c>
      <c r="BR89" s="133">
        <v>2514.9</v>
      </c>
      <c r="BS89" s="124">
        <v>10.98</v>
      </c>
      <c r="BT89" s="108">
        <v>2962.77</v>
      </c>
      <c r="BU89" s="109">
        <v>12.94</v>
      </c>
      <c r="BV89" s="107">
        <v>0</v>
      </c>
      <c r="BW89" s="108">
        <v>0</v>
      </c>
      <c r="BX89" s="133">
        <v>0</v>
      </c>
      <c r="BY89" s="124">
        <v>0</v>
      </c>
      <c r="BZ89" s="108">
        <v>0</v>
      </c>
      <c r="CA89" s="108">
        <v>0</v>
      </c>
      <c r="CB89" s="133">
        <v>0</v>
      </c>
      <c r="CC89" s="124">
        <v>0</v>
      </c>
      <c r="CD89" s="108">
        <v>0</v>
      </c>
      <c r="CE89" s="108">
        <v>0</v>
      </c>
      <c r="CF89" s="133">
        <v>0</v>
      </c>
      <c r="CG89" s="124">
        <v>0</v>
      </c>
      <c r="CH89" s="108">
        <v>0</v>
      </c>
      <c r="CI89" s="109">
        <v>0</v>
      </c>
      <c r="CJ89" s="107">
        <v>0</v>
      </c>
      <c r="CK89" s="108">
        <v>0</v>
      </c>
      <c r="CL89" s="133">
        <v>0</v>
      </c>
      <c r="CM89" s="124">
        <v>0</v>
      </c>
      <c r="CN89" s="108">
        <v>0</v>
      </c>
      <c r="CO89" s="108">
        <v>0</v>
      </c>
      <c r="CP89" s="133">
        <v>0</v>
      </c>
      <c r="CQ89" s="124">
        <v>0</v>
      </c>
      <c r="CR89" s="108">
        <v>0</v>
      </c>
      <c r="CS89" s="108">
        <v>0</v>
      </c>
      <c r="CT89" s="133">
        <v>0</v>
      </c>
      <c r="CU89" s="124">
        <v>0</v>
      </c>
      <c r="CV89" s="108">
        <v>0</v>
      </c>
      <c r="CW89" s="109">
        <v>0</v>
      </c>
      <c r="CX89" s="107">
        <v>0</v>
      </c>
      <c r="CY89" s="108">
        <v>0</v>
      </c>
      <c r="CZ89" s="133">
        <v>0</v>
      </c>
      <c r="DA89" s="124">
        <v>0</v>
      </c>
      <c r="DB89" s="108">
        <v>0</v>
      </c>
      <c r="DC89" s="108">
        <v>0</v>
      </c>
      <c r="DD89" s="133">
        <v>0</v>
      </c>
      <c r="DE89" s="124">
        <v>0</v>
      </c>
      <c r="DF89" s="108">
        <v>0</v>
      </c>
      <c r="DG89" s="108">
        <v>0</v>
      </c>
      <c r="DH89" s="133">
        <v>0</v>
      </c>
      <c r="DI89" s="124">
        <v>0</v>
      </c>
      <c r="DJ89" s="108">
        <v>0</v>
      </c>
      <c r="DK89" s="108">
        <v>0</v>
      </c>
      <c r="DL89" s="180">
        <v>57.386600416165507</v>
      </c>
      <c r="DM89" s="181">
        <v>54.459325147894347</v>
      </c>
      <c r="DN89" s="184">
        <v>57.066145883973775</v>
      </c>
      <c r="DO89" s="181">
        <v>56.30402381601121</v>
      </c>
      <c r="DP89" s="193">
        <v>5</v>
      </c>
      <c r="DQ89" s="193">
        <v>1482611</v>
      </c>
      <c r="DR89" s="288">
        <v>49.953621577001158</v>
      </c>
      <c r="DS89" s="288"/>
      <c r="DT89" s="298"/>
      <c r="DU89" s="170"/>
      <c r="DV89" s="170"/>
      <c r="DW89" s="170"/>
      <c r="DX89" s="170"/>
      <c r="DY89" s="170"/>
      <c r="DZ89" s="298"/>
      <c r="EA89" s="170"/>
      <c r="EB89" s="170"/>
      <c r="EC89" s="170"/>
      <c r="ED89" s="170"/>
      <c r="EE89" s="292"/>
    </row>
    <row r="90" spans="1:135" x14ac:dyDescent="0.2">
      <c r="A90" s="125" t="s">
        <v>110</v>
      </c>
      <c r="B90" s="126" t="s">
        <v>571</v>
      </c>
      <c r="C90" s="147">
        <v>9346129</v>
      </c>
      <c r="D90" s="148">
        <v>84.981001225213134</v>
      </c>
      <c r="E90" s="149">
        <v>15.018998774786866</v>
      </c>
      <c r="F90" s="150">
        <v>1.8645810183821214</v>
      </c>
      <c r="G90" s="151">
        <v>111.7958014354067</v>
      </c>
      <c r="H90" s="167">
        <v>383799.19408090832</v>
      </c>
      <c r="I90" s="118">
        <v>43048.85014915646</v>
      </c>
      <c r="J90" s="113">
        <v>84186.060947983337</v>
      </c>
      <c r="K90" s="113">
        <v>21.934923847243976</v>
      </c>
      <c r="L90" s="117">
        <v>4258.0217788112295</v>
      </c>
      <c r="M90" s="118">
        <v>1.10944</v>
      </c>
      <c r="N90" s="117">
        <v>0</v>
      </c>
      <c r="O90" s="118">
        <v>0</v>
      </c>
      <c r="P90" s="143">
        <v>68202.651336220006</v>
      </c>
      <c r="Q90" s="170">
        <v>1282118.5</v>
      </c>
      <c r="R90" s="167">
        <v>753.1</v>
      </c>
      <c r="S90" s="138">
        <v>0</v>
      </c>
      <c r="T90" s="113">
        <v>0.32</v>
      </c>
      <c r="U90" s="138">
        <v>0.15</v>
      </c>
      <c r="V90" s="113">
        <v>0</v>
      </c>
      <c r="W90" s="138" t="s">
        <v>992</v>
      </c>
      <c r="X90" s="143">
        <v>753.57</v>
      </c>
      <c r="Y90" s="167">
        <f t="shared" si="8"/>
        <v>5.8738720328893157E-2</v>
      </c>
      <c r="Z90" s="138">
        <f t="shared" si="9"/>
        <v>0</v>
      </c>
      <c r="AA90" s="113">
        <f t="shared" si="10"/>
        <v>2.4958691415809068E-5</v>
      </c>
      <c r="AB90" s="138">
        <f t="shared" si="11"/>
        <v>1.1699386601160501E-5</v>
      </c>
      <c r="AC90" s="113">
        <f t="shared" si="12"/>
        <v>0</v>
      </c>
      <c r="AD90" s="138">
        <f t="shared" si="13"/>
        <v>0</v>
      </c>
      <c r="AE90" s="143">
        <f t="shared" si="14"/>
        <v>5.8775378406910134E-2</v>
      </c>
      <c r="AF90" s="175">
        <v>0.89456614494093434</v>
      </c>
      <c r="AG90" s="118">
        <v>0</v>
      </c>
      <c r="AH90" s="118">
        <v>3.8011043205563543E-4</v>
      </c>
      <c r="AI90" s="118">
        <v>1.7817676502607908E-4</v>
      </c>
      <c r="AJ90" s="118">
        <v>0</v>
      </c>
      <c r="AK90" s="118" t="s">
        <v>1026</v>
      </c>
      <c r="AL90" s="143">
        <v>0.89512443213801629</v>
      </c>
      <c r="AM90" s="175">
        <v>17.686616910875767</v>
      </c>
      <c r="AN90" s="118">
        <v>0</v>
      </c>
      <c r="AO90" s="118">
        <v>7.5152269439387135E-3</v>
      </c>
      <c r="AP90" s="118">
        <v>3.5227626299712714E-3</v>
      </c>
      <c r="AQ90" s="118">
        <v>0</v>
      </c>
      <c r="AR90" s="118" t="s">
        <v>1026</v>
      </c>
      <c r="AS90" s="143">
        <v>17.697654900449677</v>
      </c>
      <c r="AT90" s="175" t="s">
        <v>1026</v>
      </c>
      <c r="AU90" s="118" t="s">
        <v>1026</v>
      </c>
      <c r="AV90" s="118" t="s">
        <v>1026</v>
      </c>
      <c r="AW90" s="118" t="s">
        <v>1026</v>
      </c>
      <c r="AX90" s="118" t="s">
        <v>1026</v>
      </c>
      <c r="AY90" s="118" t="s">
        <v>1026</v>
      </c>
      <c r="AZ90" s="143" t="s">
        <v>1026</v>
      </c>
      <c r="BA90" s="175">
        <v>1.1042092722868317</v>
      </c>
      <c r="BB90" s="118">
        <v>0</v>
      </c>
      <c r="BC90" s="118">
        <v>4.6918997096240359E-4</v>
      </c>
      <c r="BD90" s="118">
        <v>2.1993279888862669E-4</v>
      </c>
      <c r="BE90" s="118">
        <v>0</v>
      </c>
      <c r="BF90" s="118" t="s">
        <v>1026</v>
      </c>
      <c r="BG90" s="143">
        <v>1.1048983950566829</v>
      </c>
      <c r="BH90" s="107">
        <v>1275.0899999999999</v>
      </c>
      <c r="BI90" s="108">
        <v>0.1</v>
      </c>
      <c r="BJ90" s="133">
        <v>3374.07</v>
      </c>
      <c r="BK90" s="124">
        <v>0.26</v>
      </c>
      <c r="BL90" s="108">
        <v>6915.89</v>
      </c>
      <c r="BM90" s="108">
        <v>0.54</v>
      </c>
      <c r="BN90" s="133">
        <v>16058.83</v>
      </c>
      <c r="BO90" s="124">
        <v>1.25</v>
      </c>
      <c r="BP90" s="108">
        <v>27700</v>
      </c>
      <c r="BQ90" s="108">
        <v>2.16</v>
      </c>
      <c r="BR90" s="133">
        <v>43155.09</v>
      </c>
      <c r="BS90" s="124">
        <v>3.37</v>
      </c>
      <c r="BT90" s="108">
        <v>53892.28</v>
      </c>
      <c r="BU90" s="109">
        <v>4.2</v>
      </c>
      <c r="BV90" s="107">
        <v>0</v>
      </c>
      <c r="BW90" s="108">
        <v>0</v>
      </c>
      <c r="BX90" s="133">
        <v>0</v>
      </c>
      <c r="BY90" s="124">
        <v>0</v>
      </c>
      <c r="BZ90" s="108">
        <v>0</v>
      </c>
      <c r="CA90" s="108">
        <v>0</v>
      </c>
      <c r="CB90" s="133">
        <v>0</v>
      </c>
      <c r="CC90" s="124">
        <v>0</v>
      </c>
      <c r="CD90" s="108">
        <v>0</v>
      </c>
      <c r="CE90" s="108">
        <v>0</v>
      </c>
      <c r="CF90" s="133">
        <v>0</v>
      </c>
      <c r="CG90" s="124">
        <v>0</v>
      </c>
      <c r="CH90" s="108">
        <v>0</v>
      </c>
      <c r="CI90" s="109">
        <v>0</v>
      </c>
      <c r="CJ90" s="107">
        <v>1.1599999999999999</v>
      </c>
      <c r="CK90" s="108">
        <v>0</v>
      </c>
      <c r="CL90" s="133">
        <v>5.24</v>
      </c>
      <c r="CM90" s="124">
        <v>0</v>
      </c>
      <c r="CN90" s="108">
        <v>5.63</v>
      </c>
      <c r="CO90" s="108">
        <v>0</v>
      </c>
      <c r="CP90" s="133">
        <v>6.65</v>
      </c>
      <c r="CQ90" s="124">
        <v>0</v>
      </c>
      <c r="CR90" s="108">
        <v>6.65</v>
      </c>
      <c r="CS90" s="108">
        <v>0</v>
      </c>
      <c r="CT90" s="133">
        <v>6.65</v>
      </c>
      <c r="CU90" s="124">
        <v>0</v>
      </c>
      <c r="CV90" s="108">
        <v>6.65</v>
      </c>
      <c r="CW90" s="109">
        <v>0</v>
      </c>
      <c r="CX90" s="107">
        <v>0</v>
      </c>
      <c r="CY90" s="108">
        <v>0</v>
      </c>
      <c r="CZ90" s="133">
        <v>0</v>
      </c>
      <c r="DA90" s="124">
        <v>0</v>
      </c>
      <c r="DB90" s="108">
        <v>0</v>
      </c>
      <c r="DC90" s="108">
        <v>0</v>
      </c>
      <c r="DD90" s="133">
        <v>0</v>
      </c>
      <c r="DE90" s="124">
        <v>0</v>
      </c>
      <c r="DF90" s="108">
        <v>0</v>
      </c>
      <c r="DG90" s="108">
        <v>0</v>
      </c>
      <c r="DH90" s="133">
        <v>0</v>
      </c>
      <c r="DI90" s="124">
        <v>0</v>
      </c>
      <c r="DJ90" s="108">
        <v>0</v>
      </c>
      <c r="DK90" s="108">
        <v>0</v>
      </c>
      <c r="DL90" s="180">
        <v>31.768865563209076</v>
      </c>
      <c r="DM90" s="181">
        <v>49.623542769596</v>
      </c>
      <c r="DN90" s="184">
        <v>68.98769300319654</v>
      </c>
      <c r="DO90" s="181">
        <v>50.126700445333874</v>
      </c>
      <c r="DP90" s="193" t="s">
        <v>1026</v>
      </c>
      <c r="DQ90" s="193" t="s">
        <v>1026</v>
      </c>
      <c r="DR90" s="288" t="s">
        <v>1026</v>
      </c>
      <c r="DS90" s="288"/>
      <c r="DT90" s="298"/>
      <c r="DU90" s="170"/>
      <c r="DV90" s="170"/>
      <c r="DW90" s="170"/>
      <c r="DX90" s="170"/>
      <c r="DY90" s="170"/>
      <c r="DZ90" s="298"/>
      <c r="EA90" s="170"/>
      <c r="EB90" s="170"/>
      <c r="EC90" s="170"/>
      <c r="ED90" s="170"/>
      <c r="EE90" s="292"/>
    </row>
    <row r="91" spans="1:135" x14ac:dyDescent="0.2">
      <c r="A91" s="125" t="s">
        <v>128</v>
      </c>
      <c r="B91" s="126" t="s">
        <v>559</v>
      </c>
      <c r="C91" s="147">
        <v>3632444</v>
      </c>
      <c r="D91" s="148">
        <v>76.698993845466021</v>
      </c>
      <c r="E91" s="149">
        <v>23.301006154533972</v>
      </c>
      <c r="F91" s="150">
        <v>9.8224242212110493</v>
      </c>
      <c r="G91" s="151">
        <v>11.736491114701131</v>
      </c>
      <c r="H91" s="167">
        <v>80570.458653262307</v>
      </c>
      <c r="I91" s="118">
        <v>21929.014574522349</v>
      </c>
      <c r="J91" s="113">
        <v>10184.618551355494</v>
      </c>
      <c r="K91" s="113">
        <v>12.640636185509809</v>
      </c>
      <c r="L91" s="117">
        <v>3483.6813201121595</v>
      </c>
      <c r="M91" s="118">
        <v>4.3237699999999997</v>
      </c>
      <c r="N91" s="117">
        <v>22935.500876839276</v>
      </c>
      <c r="O91" s="118">
        <v>28.466389865723592</v>
      </c>
      <c r="P91" s="143">
        <v>15950.293125100001</v>
      </c>
      <c r="Q91" s="170">
        <v>202533.5625</v>
      </c>
      <c r="R91" s="167">
        <v>43.37</v>
      </c>
      <c r="S91" s="138">
        <v>8.9700000000000006</v>
      </c>
      <c r="T91" s="113">
        <v>15.92</v>
      </c>
      <c r="U91" s="138">
        <v>0.36</v>
      </c>
      <c r="V91" s="113">
        <v>0</v>
      </c>
      <c r="W91" s="138" t="s">
        <v>992</v>
      </c>
      <c r="X91" s="143">
        <v>68.61999999999999</v>
      </c>
      <c r="Y91" s="167">
        <f t="shared" si="8"/>
        <v>2.1413734822345799E-2</v>
      </c>
      <c r="Z91" s="138">
        <f t="shared" si="9"/>
        <v>4.4288955811953397E-3</v>
      </c>
      <c r="AA91" s="113">
        <f t="shared" si="10"/>
        <v>7.8604256022998652E-3</v>
      </c>
      <c r="AB91" s="138">
        <f t="shared" si="11"/>
        <v>1.7774831763994669E-4</v>
      </c>
      <c r="AC91" s="113">
        <f t="shared" si="12"/>
        <v>0</v>
      </c>
      <c r="AD91" s="138">
        <f t="shared" si="13"/>
        <v>0</v>
      </c>
      <c r="AE91" s="143">
        <f t="shared" si="14"/>
        <v>3.3880804323480951E-2</v>
      </c>
      <c r="AF91" s="175">
        <v>0.42583823617260352</v>
      </c>
      <c r="AG91" s="118">
        <v>8.8073990741716721E-2</v>
      </c>
      <c r="AH91" s="118">
        <v>0.15631415079243366</v>
      </c>
      <c r="AI91" s="118">
        <v>3.5347421033464898E-3</v>
      </c>
      <c r="AJ91" s="118">
        <v>0</v>
      </c>
      <c r="AK91" s="118" t="s">
        <v>1026</v>
      </c>
      <c r="AL91" s="143">
        <v>0.67376111981010023</v>
      </c>
      <c r="AM91" s="175">
        <v>1.2449473994539682</v>
      </c>
      <c r="AN91" s="118">
        <v>0.25748623871575044</v>
      </c>
      <c r="AO91" s="118">
        <v>0.456987839504431</v>
      </c>
      <c r="AP91" s="118">
        <v>1.0333895868190652E-2</v>
      </c>
      <c r="AQ91" s="118">
        <v>0</v>
      </c>
      <c r="AR91" s="118" t="s">
        <v>1026</v>
      </c>
      <c r="AS91" s="143">
        <v>1.9697553735423399</v>
      </c>
      <c r="AT91" s="175">
        <v>0.18909549973593942</v>
      </c>
      <c r="AU91" s="118">
        <v>3.9109675642872418E-2</v>
      </c>
      <c r="AV91" s="118">
        <v>6.9412044173303114E-2</v>
      </c>
      <c r="AW91" s="118">
        <v>1.5696190893460501E-3</v>
      </c>
      <c r="AX91" s="118">
        <v>0</v>
      </c>
      <c r="AY91" s="118" t="s">
        <v>1026</v>
      </c>
      <c r="AZ91" s="143">
        <v>0.29918683864146095</v>
      </c>
      <c r="BA91" s="175">
        <v>0.27190722866247063</v>
      </c>
      <c r="BB91" s="118">
        <v>5.623721100074619E-2</v>
      </c>
      <c r="BC91" s="118">
        <v>9.9810077941123648E-2</v>
      </c>
      <c r="BD91" s="118">
        <v>2.2570118127389774E-3</v>
      </c>
      <c r="BE91" s="118">
        <v>0</v>
      </c>
      <c r="BF91" s="118" t="s">
        <v>1026</v>
      </c>
      <c r="BG91" s="143">
        <v>0.43021152941707941</v>
      </c>
      <c r="BH91" s="107">
        <v>82.21</v>
      </c>
      <c r="BI91" s="108">
        <v>0.04</v>
      </c>
      <c r="BJ91" s="133">
        <v>160.71</v>
      </c>
      <c r="BK91" s="124">
        <v>0.08</v>
      </c>
      <c r="BL91" s="108">
        <v>273.8</v>
      </c>
      <c r="BM91" s="108">
        <v>0.14000000000000001</v>
      </c>
      <c r="BN91" s="133">
        <v>553.59</v>
      </c>
      <c r="BO91" s="124">
        <v>0.27</v>
      </c>
      <c r="BP91" s="108">
        <v>916.69</v>
      </c>
      <c r="BQ91" s="108">
        <v>0.45</v>
      </c>
      <c r="BR91" s="133">
        <v>1463.82</v>
      </c>
      <c r="BS91" s="124">
        <v>0.72</v>
      </c>
      <c r="BT91" s="108">
        <v>1886.8</v>
      </c>
      <c r="BU91" s="109">
        <v>0.93</v>
      </c>
      <c r="BV91" s="107">
        <v>4.92</v>
      </c>
      <c r="BW91" s="108">
        <v>0</v>
      </c>
      <c r="BX91" s="133">
        <v>199.46</v>
      </c>
      <c r="BY91" s="124">
        <v>0.1</v>
      </c>
      <c r="BZ91" s="108">
        <v>200.82</v>
      </c>
      <c r="CA91" s="108">
        <v>0.1</v>
      </c>
      <c r="CB91" s="133">
        <v>204.9</v>
      </c>
      <c r="CC91" s="124">
        <v>0.1</v>
      </c>
      <c r="CD91" s="108">
        <v>211.71</v>
      </c>
      <c r="CE91" s="108">
        <v>0.1</v>
      </c>
      <c r="CF91" s="133">
        <v>225.32</v>
      </c>
      <c r="CG91" s="124">
        <v>0.11</v>
      </c>
      <c r="CH91" s="108">
        <v>238.93</v>
      </c>
      <c r="CI91" s="109">
        <v>0.12</v>
      </c>
      <c r="CJ91" s="107">
        <v>15.59</v>
      </c>
      <c r="CK91" s="108">
        <v>0.01</v>
      </c>
      <c r="CL91" s="133">
        <v>362.26</v>
      </c>
      <c r="CM91" s="124">
        <v>0.18</v>
      </c>
      <c r="CN91" s="108">
        <v>405.68</v>
      </c>
      <c r="CO91" s="108">
        <v>0.2</v>
      </c>
      <c r="CP91" s="133">
        <v>481.55</v>
      </c>
      <c r="CQ91" s="124">
        <v>0.24</v>
      </c>
      <c r="CR91" s="108">
        <v>498.29</v>
      </c>
      <c r="CS91" s="108">
        <v>0.25</v>
      </c>
      <c r="CT91" s="133">
        <v>531.79</v>
      </c>
      <c r="CU91" s="124">
        <v>0.26</v>
      </c>
      <c r="CV91" s="108">
        <v>565.29</v>
      </c>
      <c r="CW91" s="109">
        <v>0.28000000000000003</v>
      </c>
      <c r="CX91" s="107">
        <v>0</v>
      </c>
      <c r="CY91" s="108">
        <v>0</v>
      </c>
      <c r="CZ91" s="133">
        <v>0</v>
      </c>
      <c r="DA91" s="124">
        <v>0</v>
      </c>
      <c r="DB91" s="108">
        <v>0</v>
      </c>
      <c r="DC91" s="108">
        <v>0</v>
      </c>
      <c r="DD91" s="133">
        <v>0</v>
      </c>
      <c r="DE91" s="124">
        <v>0</v>
      </c>
      <c r="DF91" s="108">
        <v>0.13</v>
      </c>
      <c r="DG91" s="108">
        <v>0</v>
      </c>
      <c r="DH91" s="133">
        <v>4.72</v>
      </c>
      <c r="DI91" s="124">
        <v>0</v>
      </c>
      <c r="DJ91" s="108">
        <v>12.71</v>
      </c>
      <c r="DK91" s="108">
        <v>0.01</v>
      </c>
      <c r="DL91" s="180">
        <v>34.27599083934777</v>
      </c>
      <c r="DM91" s="181">
        <v>39.483275908744609</v>
      </c>
      <c r="DN91" s="184">
        <v>52.493035530234714</v>
      </c>
      <c r="DO91" s="181">
        <v>42.084100759442371</v>
      </c>
      <c r="DP91" s="193" t="s">
        <v>1026</v>
      </c>
      <c r="DQ91" s="193" t="s">
        <v>1026</v>
      </c>
      <c r="DR91" s="288" t="s">
        <v>1026</v>
      </c>
      <c r="DS91" s="288"/>
      <c r="DT91" s="298"/>
      <c r="DU91" s="170"/>
      <c r="DV91" s="170"/>
      <c r="DW91" s="170"/>
      <c r="DX91" s="170"/>
      <c r="DY91" s="170"/>
      <c r="DZ91" s="298"/>
      <c r="EA91" s="170"/>
      <c r="EB91" s="170"/>
      <c r="EC91" s="170"/>
      <c r="ED91" s="170"/>
      <c r="EE91" s="292"/>
    </row>
    <row r="92" spans="1:135" x14ac:dyDescent="0.2">
      <c r="A92" s="125" t="s">
        <v>952</v>
      </c>
      <c r="B92" s="126" t="s">
        <v>953</v>
      </c>
      <c r="C92" s="147">
        <v>4169506</v>
      </c>
      <c r="D92" s="148">
        <v>74.799988295975595</v>
      </c>
      <c r="E92" s="149">
        <v>25.200011704024412</v>
      </c>
      <c r="F92" s="150">
        <v>3.2831859239519883</v>
      </c>
      <c r="G92" s="151">
        <v>692.60897009966777</v>
      </c>
      <c r="H92" s="167">
        <v>10238.909204076868</v>
      </c>
      <c r="I92" s="118">
        <v>2782.9050264302282</v>
      </c>
      <c r="J92" s="113">
        <v>1831.1937550247669</v>
      </c>
      <c r="K92" s="113">
        <v>17.884656641897294</v>
      </c>
      <c r="L92" s="117">
        <v>0</v>
      </c>
      <c r="M92" s="118">
        <v>0</v>
      </c>
      <c r="N92" s="117">
        <v>631.98102485338995</v>
      </c>
      <c r="O92" s="118">
        <v>6.1723471930169236</v>
      </c>
      <c r="P92" s="143" t="s">
        <v>1026</v>
      </c>
      <c r="Q92" s="170">
        <v>69454.296875</v>
      </c>
      <c r="R92" s="167">
        <v>26.75</v>
      </c>
      <c r="S92" s="138">
        <v>0</v>
      </c>
      <c r="T92" s="113">
        <v>0</v>
      </c>
      <c r="U92" s="138">
        <v>0.06</v>
      </c>
      <c r="V92" s="113">
        <v>0.28999999999999998</v>
      </c>
      <c r="W92" s="138" t="s">
        <v>992</v>
      </c>
      <c r="X92" s="143">
        <v>27.099999999999998</v>
      </c>
      <c r="Y92" s="167">
        <f t="shared" si="8"/>
        <v>3.8514535750240435E-2</v>
      </c>
      <c r="Z92" s="138">
        <f t="shared" si="9"/>
        <v>0</v>
      </c>
      <c r="AA92" s="113">
        <f t="shared" si="10"/>
        <v>0</v>
      </c>
      <c r="AB92" s="138">
        <f t="shared" si="11"/>
        <v>8.6387743738857039E-5</v>
      </c>
      <c r="AC92" s="113">
        <f t="shared" si="12"/>
        <v>4.175407614044757E-4</v>
      </c>
      <c r="AD92" s="138">
        <f t="shared" si="13"/>
        <v>0</v>
      </c>
      <c r="AE92" s="143">
        <f t="shared" si="14"/>
        <v>3.9018464255383765E-2</v>
      </c>
      <c r="AF92" s="175">
        <v>1.4607957200923398</v>
      </c>
      <c r="AG92" s="118">
        <v>0</v>
      </c>
      <c r="AH92" s="118">
        <v>0</v>
      </c>
      <c r="AI92" s="118">
        <v>3.2765511478706688E-3</v>
      </c>
      <c r="AJ92" s="118">
        <v>1.5836663881374898E-2</v>
      </c>
      <c r="AK92" s="118" t="s">
        <v>1026</v>
      </c>
      <c r="AL92" s="143">
        <v>1.4799089351215853</v>
      </c>
      <c r="AM92" s="175" t="s">
        <v>1026</v>
      </c>
      <c r="AN92" s="118" t="s">
        <v>1026</v>
      </c>
      <c r="AO92" s="118" t="s">
        <v>1026</v>
      </c>
      <c r="AP92" s="118" t="s">
        <v>1026</v>
      </c>
      <c r="AQ92" s="118" t="s">
        <v>1026</v>
      </c>
      <c r="AR92" s="118" t="s">
        <v>1026</v>
      </c>
      <c r="AS92" s="143" t="s">
        <v>1026</v>
      </c>
      <c r="AT92" s="175">
        <v>4.2327220198115283</v>
      </c>
      <c r="AU92" s="118">
        <v>0</v>
      </c>
      <c r="AV92" s="118">
        <v>0</v>
      </c>
      <c r="AW92" s="118">
        <v>9.4939559322875389E-3</v>
      </c>
      <c r="AX92" s="118">
        <v>4.5887453672723101E-2</v>
      </c>
      <c r="AY92" s="118" t="s">
        <v>1026</v>
      </c>
      <c r="AZ92" s="143">
        <v>4.2881034294165374</v>
      </c>
      <c r="BA92" s="175" t="s">
        <v>1026</v>
      </c>
      <c r="BB92" s="118" t="s">
        <v>1026</v>
      </c>
      <c r="BC92" s="118" t="s">
        <v>1026</v>
      </c>
      <c r="BD92" s="118" t="s">
        <v>1026</v>
      </c>
      <c r="BE92" s="118" t="s">
        <v>1026</v>
      </c>
      <c r="BF92" s="118" t="s">
        <v>1026</v>
      </c>
      <c r="BG92" s="143" t="s">
        <v>1026</v>
      </c>
      <c r="BH92" s="107">
        <v>48.71</v>
      </c>
      <c r="BI92" s="108">
        <v>7.0000000000000007E-2</v>
      </c>
      <c r="BJ92" s="133">
        <v>114.78</v>
      </c>
      <c r="BK92" s="124">
        <v>0.17</v>
      </c>
      <c r="BL92" s="108">
        <v>264.89999999999998</v>
      </c>
      <c r="BM92" s="108">
        <v>0.38</v>
      </c>
      <c r="BN92" s="133">
        <v>817.81</v>
      </c>
      <c r="BO92" s="124">
        <v>1.18</v>
      </c>
      <c r="BP92" s="108">
        <v>1673.84</v>
      </c>
      <c r="BQ92" s="108">
        <v>2.41</v>
      </c>
      <c r="BR92" s="133">
        <v>3058.11</v>
      </c>
      <c r="BS92" s="124">
        <v>4.4000000000000004</v>
      </c>
      <c r="BT92" s="108">
        <v>4179.21</v>
      </c>
      <c r="BU92" s="109">
        <v>6.02</v>
      </c>
      <c r="BV92" s="107">
        <v>0</v>
      </c>
      <c r="BW92" s="108">
        <v>0</v>
      </c>
      <c r="BX92" s="133">
        <v>0</v>
      </c>
      <c r="BY92" s="124">
        <v>0</v>
      </c>
      <c r="BZ92" s="108">
        <v>0</v>
      </c>
      <c r="CA92" s="108">
        <v>0</v>
      </c>
      <c r="CB92" s="133">
        <v>0</v>
      </c>
      <c r="CC92" s="124">
        <v>0</v>
      </c>
      <c r="CD92" s="108">
        <v>0</v>
      </c>
      <c r="CE92" s="108">
        <v>0</v>
      </c>
      <c r="CF92" s="133">
        <v>0</v>
      </c>
      <c r="CG92" s="124">
        <v>0</v>
      </c>
      <c r="CH92" s="108">
        <v>0</v>
      </c>
      <c r="CI92" s="109">
        <v>0</v>
      </c>
      <c r="CJ92" s="107">
        <v>0</v>
      </c>
      <c r="CK92" s="108">
        <v>0</v>
      </c>
      <c r="CL92" s="133">
        <v>0</v>
      </c>
      <c r="CM92" s="124">
        <v>0</v>
      </c>
      <c r="CN92" s="108">
        <v>0</v>
      </c>
      <c r="CO92" s="108">
        <v>0</v>
      </c>
      <c r="CP92" s="133">
        <v>0</v>
      </c>
      <c r="CQ92" s="124">
        <v>0</v>
      </c>
      <c r="CR92" s="108">
        <v>0</v>
      </c>
      <c r="CS92" s="108">
        <v>0</v>
      </c>
      <c r="CT92" s="133">
        <v>0</v>
      </c>
      <c r="CU92" s="124">
        <v>0</v>
      </c>
      <c r="CV92" s="108">
        <v>0</v>
      </c>
      <c r="CW92" s="109">
        <v>0</v>
      </c>
      <c r="CX92" s="107">
        <v>0</v>
      </c>
      <c r="CY92" s="108">
        <v>0</v>
      </c>
      <c r="CZ92" s="133">
        <v>0</v>
      </c>
      <c r="DA92" s="124">
        <v>0</v>
      </c>
      <c r="DB92" s="108">
        <v>0</v>
      </c>
      <c r="DC92" s="108">
        <v>0</v>
      </c>
      <c r="DD92" s="133">
        <v>0</v>
      </c>
      <c r="DE92" s="124">
        <v>0</v>
      </c>
      <c r="DF92" s="108">
        <v>0.65</v>
      </c>
      <c r="DG92" s="108">
        <v>0</v>
      </c>
      <c r="DH92" s="133">
        <v>5.79</v>
      </c>
      <c r="DI92" s="124">
        <v>0.01</v>
      </c>
      <c r="DJ92" s="108">
        <v>11.73</v>
      </c>
      <c r="DK92" s="108">
        <v>0.02</v>
      </c>
      <c r="DL92" s="180">
        <v>27.116303935754573</v>
      </c>
      <c r="DM92" s="181">
        <v>30.162973006935765</v>
      </c>
      <c r="DN92" s="184">
        <v>5.972489807771807E-4</v>
      </c>
      <c r="DO92" s="181">
        <v>19.093291397223705</v>
      </c>
      <c r="DP92" s="193" t="s">
        <v>1026</v>
      </c>
      <c r="DQ92" s="193" t="s">
        <v>1026</v>
      </c>
      <c r="DR92" s="288" t="s">
        <v>1026</v>
      </c>
      <c r="DS92" s="288"/>
      <c r="DT92" s="298"/>
      <c r="DU92" s="170"/>
      <c r="DV92" s="170"/>
      <c r="DW92" s="170"/>
      <c r="DX92" s="170"/>
      <c r="DY92" s="170"/>
      <c r="DZ92" s="298"/>
      <c r="EA92" s="170"/>
      <c r="EB92" s="170"/>
      <c r="EC92" s="170"/>
      <c r="ED92" s="170"/>
      <c r="EE92" s="292"/>
    </row>
    <row r="93" spans="1:135" x14ac:dyDescent="0.2">
      <c r="A93" s="125" t="s">
        <v>86</v>
      </c>
      <c r="B93" s="126" t="s">
        <v>540</v>
      </c>
      <c r="C93" s="147">
        <v>33417476</v>
      </c>
      <c r="D93" s="148">
        <v>69.261999320355613</v>
      </c>
      <c r="E93" s="149">
        <v>30.73800067964439</v>
      </c>
      <c r="F93" s="150">
        <v>2.6692250518983771</v>
      </c>
      <c r="G93" s="151">
        <v>76.942061153066859</v>
      </c>
      <c r="H93" s="167">
        <v>222879.35540308745</v>
      </c>
      <c r="I93" s="118">
        <v>6862.4956814253055</v>
      </c>
      <c r="J93" s="113">
        <v>22982.329421773</v>
      </c>
      <c r="K93" s="113">
        <v>10.31155594478834</v>
      </c>
      <c r="L93" s="117">
        <v>27059.782539488846</v>
      </c>
      <c r="M93" s="118">
        <v>12.141</v>
      </c>
      <c r="N93" s="117">
        <v>65764.334562607197</v>
      </c>
      <c r="O93" s="118">
        <v>29.506696321724998</v>
      </c>
      <c r="P93" s="143">
        <v>76112.205621339992</v>
      </c>
      <c r="Q93" s="170">
        <v>132499.625</v>
      </c>
      <c r="R93" s="167">
        <v>159.43</v>
      </c>
      <c r="S93" s="138">
        <v>0</v>
      </c>
      <c r="T93" s="113">
        <v>0</v>
      </c>
      <c r="U93" s="138">
        <v>0</v>
      </c>
      <c r="V93" s="113">
        <v>344.33</v>
      </c>
      <c r="W93" s="138" t="s">
        <v>992</v>
      </c>
      <c r="X93" s="143">
        <v>503.76</v>
      </c>
      <c r="Y93" s="167">
        <f t="shared" si="8"/>
        <v>0.12032486884396842</v>
      </c>
      <c r="Z93" s="138">
        <f t="shared" si="9"/>
        <v>0</v>
      </c>
      <c r="AA93" s="113">
        <f t="shared" si="10"/>
        <v>0</v>
      </c>
      <c r="AB93" s="138">
        <f t="shared" si="11"/>
        <v>0</v>
      </c>
      <c r="AC93" s="113">
        <f t="shared" si="12"/>
        <v>0.25987243360122714</v>
      </c>
      <c r="AD93" s="138">
        <f t="shared" si="13"/>
        <v>0</v>
      </c>
      <c r="AE93" s="143">
        <f t="shared" si="14"/>
        <v>0.38019730244519556</v>
      </c>
      <c r="AF93" s="175">
        <v>0.69370687833305189</v>
      </c>
      <c r="AG93" s="118">
        <v>0</v>
      </c>
      <c r="AH93" s="118">
        <v>0</v>
      </c>
      <c r="AI93" s="118">
        <v>0</v>
      </c>
      <c r="AJ93" s="118">
        <v>1.4982380318410571</v>
      </c>
      <c r="AK93" s="118" t="s">
        <v>1026</v>
      </c>
      <c r="AL93" s="143">
        <v>2.1919449101741089</v>
      </c>
      <c r="AM93" s="175">
        <v>0.5891769446681282</v>
      </c>
      <c r="AN93" s="118">
        <v>0</v>
      </c>
      <c r="AO93" s="118">
        <v>0</v>
      </c>
      <c r="AP93" s="118">
        <v>0</v>
      </c>
      <c r="AQ93" s="118">
        <v>1.2724788142606571</v>
      </c>
      <c r="AR93" s="118" t="s">
        <v>1026</v>
      </c>
      <c r="AS93" s="143">
        <v>1.8616557589287854</v>
      </c>
      <c r="AT93" s="175">
        <v>0.24242623461539586</v>
      </c>
      <c r="AU93" s="118">
        <v>0</v>
      </c>
      <c r="AV93" s="118">
        <v>0</v>
      </c>
      <c r="AW93" s="118">
        <v>0</v>
      </c>
      <c r="AX93" s="118">
        <v>0.52358166822504704</v>
      </c>
      <c r="AY93" s="118" t="s">
        <v>1026</v>
      </c>
      <c r="AZ93" s="143">
        <v>0.76600790284044296</v>
      </c>
      <c r="BA93" s="175">
        <v>0.20946706076705751</v>
      </c>
      <c r="BB93" s="118">
        <v>0</v>
      </c>
      <c r="BC93" s="118">
        <v>0</v>
      </c>
      <c r="BD93" s="118">
        <v>0</v>
      </c>
      <c r="BE93" s="118">
        <v>0.45239787388773073</v>
      </c>
      <c r="BF93" s="118" t="s">
        <v>1026</v>
      </c>
      <c r="BG93" s="143">
        <v>0.66186493465478824</v>
      </c>
      <c r="BH93" s="107">
        <v>382.75</v>
      </c>
      <c r="BI93" s="108">
        <v>0.28999999999999998</v>
      </c>
      <c r="BJ93" s="133">
        <v>879.59</v>
      </c>
      <c r="BK93" s="124">
        <v>0.66</v>
      </c>
      <c r="BL93" s="108">
        <v>1540.32</v>
      </c>
      <c r="BM93" s="108">
        <v>1.1599999999999999</v>
      </c>
      <c r="BN93" s="133">
        <v>2894.47</v>
      </c>
      <c r="BO93" s="124">
        <v>2.1800000000000002</v>
      </c>
      <c r="BP93" s="108">
        <v>4304.25</v>
      </c>
      <c r="BQ93" s="108">
        <v>3.25</v>
      </c>
      <c r="BR93" s="133">
        <v>6102.76</v>
      </c>
      <c r="BS93" s="124">
        <v>4.6100000000000003</v>
      </c>
      <c r="BT93" s="108">
        <v>7231.36</v>
      </c>
      <c r="BU93" s="109">
        <v>5.46</v>
      </c>
      <c r="BV93" s="107">
        <v>0</v>
      </c>
      <c r="BW93" s="108">
        <v>0</v>
      </c>
      <c r="BX93" s="133">
        <v>0</v>
      </c>
      <c r="BY93" s="124">
        <v>0</v>
      </c>
      <c r="BZ93" s="108">
        <v>0</v>
      </c>
      <c r="CA93" s="108">
        <v>0</v>
      </c>
      <c r="CB93" s="133">
        <v>0</v>
      </c>
      <c r="CC93" s="124">
        <v>0</v>
      </c>
      <c r="CD93" s="108">
        <v>0</v>
      </c>
      <c r="CE93" s="108">
        <v>0</v>
      </c>
      <c r="CF93" s="133">
        <v>0</v>
      </c>
      <c r="CG93" s="124">
        <v>0</v>
      </c>
      <c r="CH93" s="108">
        <v>0</v>
      </c>
      <c r="CI93" s="109">
        <v>0</v>
      </c>
      <c r="CJ93" s="107">
        <v>0</v>
      </c>
      <c r="CK93" s="108">
        <v>0</v>
      </c>
      <c r="CL93" s="133">
        <v>0</v>
      </c>
      <c r="CM93" s="124">
        <v>0</v>
      </c>
      <c r="CN93" s="108">
        <v>0</v>
      </c>
      <c r="CO93" s="108">
        <v>0</v>
      </c>
      <c r="CP93" s="133">
        <v>0</v>
      </c>
      <c r="CQ93" s="124">
        <v>0</v>
      </c>
      <c r="CR93" s="108">
        <v>0</v>
      </c>
      <c r="CS93" s="108">
        <v>0</v>
      </c>
      <c r="CT93" s="133">
        <v>0</v>
      </c>
      <c r="CU93" s="124">
        <v>0</v>
      </c>
      <c r="CV93" s="108">
        <v>0</v>
      </c>
      <c r="CW93" s="109">
        <v>0</v>
      </c>
      <c r="CX93" s="107">
        <v>0</v>
      </c>
      <c r="CY93" s="108">
        <v>0</v>
      </c>
      <c r="CZ93" s="133">
        <v>0</v>
      </c>
      <c r="DA93" s="124">
        <v>0</v>
      </c>
      <c r="DB93" s="108">
        <v>0</v>
      </c>
      <c r="DC93" s="108">
        <v>0</v>
      </c>
      <c r="DD93" s="133">
        <v>0</v>
      </c>
      <c r="DE93" s="124">
        <v>0</v>
      </c>
      <c r="DF93" s="108">
        <v>0</v>
      </c>
      <c r="DG93" s="108">
        <v>0</v>
      </c>
      <c r="DH93" s="133">
        <v>0</v>
      </c>
      <c r="DI93" s="124">
        <v>0</v>
      </c>
      <c r="DJ93" s="108">
        <v>0</v>
      </c>
      <c r="DK93" s="108">
        <v>0</v>
      </c>
      <c r="DL93" s="180">
        <v>48.429176189103728</v>
      </c>
      <c r="DM93" s="181">
        <v>43.556565523984965</v>
      </c>
      <c r="DN93" s="184">
        <v>49.967347269290642</v>
      </c>
      <c r="DO93" s="181">
        <v>47.317696327459771</v>
      </c>
      <c r="DP93" s="193" t="s">
        <v>1026</v>
      </c>
      <c r="DQ93" s="193" t="s">
        <v>1026</v>
      </c>
      <c r="DR93" s="288" t="s">
        <v>1026</v>
      </c>
      <c r="DS93" s="288"/>
      <c r="DT93" s="298"/>
      <c r="DU93" s="170"/>
      <c r="DV93" s="170"/>
      <c r="DW93" s="170"/>
      <c r="DX93" s="170"/>
      <c r="DY93" s="170"/>
      <c r="DZ93" s="298"/>
      <c r="EA93" s="170"/>
      <c r="EB93" s="170"/>
      <c r="EC93" s="170"/>
      <c r="ED93" s="170"/>
      <c r="EE93" s="292"/>
    </row>
    <row r="94" spans="1:135" x14ac:dyDescent="0.2">
      <c r="A94" s="125" t="s">
        <v>114</v>
      </c>
      <c r="B94" s="126" t="s">
        <v>563</v>
      </c>
      <c r="C94" s="147">
        <v>28828870</v>
      </c>
      <c r="D94" s="148">
        <v>82.719000085678005</v>
      </c>
      <c r="E94" s="149">
        <v>17.280999914321999</v>
      </c>
      <c r="F94" s="150">
        <v>2.1474586514012004</v>
      </c>
      <c r="G94" s="151">
        <v>13.410710381496868</v>
      </c>
      <c r="H94" s="167">
        <v>745272.53333333333</v>
      </c>
      <c r="I94" s="118">
        <v>25961.808423292347</v>
      </c>
      <c r="J94" s="113">
        <v>173661.86666666667</v>
      </c>
      <c r="K94" s="113">
        <v>23.301793491562105</v>
      </c>
      <c r="L94" s="117">
        <v>38290.68674485333</v>
      </c>
      <c r="M94" s="118">
        <v>5.1378099999999991</v>
      </c>
      <c r="N94" s="117">
        <v>347127.33333333337</v>
      </c>
      <c r="O94" s="118">
        <v>46.577234207298488</v>
      </c>
      <c r="P94" s="143">
        <v>725291.7492401331</v>
      </c>
      <c r="Q94" s="170">
        <v>2141419</v>
      </c>
      <c r="R94" s="167">
        <v>162.74</v>
      </c>
      <c r="S94" s="138">
        <v>0</v>
      </c>
      <c r="T94" s="113">
        <v>0</v>
      </c>
      <c r="U94" s="138">
        <v>0</v>
      </c>
      <c r="V94" s="113">
        <v>0</v>
      </c>
      <c r="W94" s="138" t="s">
        <v>992</v>
      </c>
      <c r="X94" s="143">
        <v>162.74</v>
      </c>
      <c r="Y94" s="167">
        <f t="shared" si="8"/>
        <v>7.5996337008310847E-3</v>
      </c>
      <c r="Z94" s="138">
        <f t="shared" si="9"/>
        <v>0</v>
      </c>
      <c r="AA94" s="113">
        <f t="shared" si="10"/>
        <v>0</v>
      </c>
      <c r="AB94" s="138">
        <f t="shared" si="11"/>
        <v>0</v>
      </c>
      <c r="AC94" s="113">
        <f t="shared" si="12"/>
        <v>0</v>
      </c>
      <c r="AD94" s="138">
        <f t="shared" si="13"/>
        <v>0</v>
      </c>
      <c r="AE94" s="143">
        <f t="shared" si="14"/>
        <v>7.5996337008310847E-3</v>
      </c>
      <c r="AF94" s="175">
        <v>9.3710843447496445E-2</v>
      </c>
      <c r="AG94" s="118">
        <v>0</v>
      </c>
      <c r="AH94" s="118">
        <v>0</v>
      </c>
      <c r="AI94" s="118">
        <v>0</v>
      </c>
      <c r="AJ94" s="118">
        <v>0</v>
      </c>
      <c r="AK94" s="118" t="s">
        <v>1026</v>
      </c>
      <c r="AL94" s="143">
        <v>9.3710843447496445E-2</v>
      </c>
      <c r="AM94" s="175">
        <v>0.42501196461793411</v>
      </c>
      <c r="AN94" s="118">
        <v>0</v>
      </c>
      <c r="AO94" s="118">
        <v>0</v>
      </c>
      <c r="AP94" s="118">
        <v>0</v>
      </c>
      <c r="AQ94" s="118">
        <v>0</v>
      </c>
      <c r="AR94" s="118" t="s">
        <v>1026</v>
      </c>
      <c r="AS94" s="143">
        <v>0.42501196461793411</v>
      </c>
      <c r="AT94" s="175">
        <v>4.6881931894348083E-2</v>
      </c>
      <c r="AU94" s="118">
        <v>0</v>
      </c>
      <c r="AV94" s="118">
        <v>0</v>
      </c>
      <c r="AW94" s="118">
        <v>0</v>
      </c>
      <c r="AX94" s="118">
        <v>0</v>
      </c>
      <c r="AY94" s="118" t="s">
        <v>1026</v>
      </c>
      <c r="AZ94" s="143">
        <v>4.6881931894348083E-2</v>
      </c>
      <c r="BA94" s="175">
        <v>2.243786726796464E-2</v>
      </c>
      <c r="BB94" s="118">
        <v>0</v>
      </c>
      <c r="BC94" s="118">
        <v>0</v>
      </c>
      <c r="BD94" s="118">
        <v>0</v>
      </c>
      <c r="BE94" s="118">
        <v>0</v>
      </c>
      <c r="BF94" s="118" t="s">
        <v>1026</v>
      </c>
      <c r="BG94" s="143">
        <v>2.243786726796464E-2</v>
      </c>
      <c r="BH94" s="107">
        <v>252.46</v>
      </c>
      <c r="BI94" s="108">
        <v>0.01</v>
      </c>
      <c r="BJ94" s="133">
        <v>535.15</v>
      </c>
      <c r="BK94" s="124">
        <v>0.02</v>
      </c>
      <c r="BL94" s="108">
        <v>1018.31</v>
      </c>
      <c r="BM94" s="108">
        <v>0.05</v>
      </c>
      <c r="BN94" s="133">
        <v>2411.67</v>
      </c>
      <c r="BO94" s="124">
        <v>0.11</v>
      </c>
      <c r="BP94" s="108">
        <v>4442.71</v>
      </c>
      <c r="BQ94" s="108">
        <v>0.21</v>
      </c>
      <c r="BR94" s="133">
        <v>7772.45</v>
      </c>
      <c r="BS94" s="124">
        <v>0.36</v>
      </c>
      <c r="BT94" s="108">
        <v>10415.59</v>
      </c>
      <c r="BU94" s="109">
        <v>0.49</v>
      </c>
      <c r="BV94" s="107">
        <v>0</v>
      </c>
      <c r="BW94" s="108">
        <v>0</v>
      </c>
      <c r="BX94" s="133">
        <v>0</v>
      </c>
      <c r="BY94" s="124">
        <v>0</v>
      </c>
      <c r="BZ94" s="108">
        <v>0</v>
      </c>
      <c r="CA94" s="108">
        <v>0</v>
      </c>
      <c r="CB94" s="133">
        <v>0</v>
      </c>
      <c r="CC94" s="124">
        <v>0</v>
      </c>
      <c r="CD94" s="108">
        <v>0</v>
      </c>
      <c r="CE94" s="108">
        <v>0</v>
      </c>
      <c r="CF94" s="133">
        <v>0</v>
      </c>
      <c r="CG94" s="124">
        <v>0</v>
      </c>
      <c r="CH94" s="108">
        <v>0</v>
      </c>
      <c r="CI94" s="109">
        <v>0</v>
      </c>
      <c r="CJ94" s="107">
        <v>0</v>
      </c>
      <c r="CK94" s="108">
        <v>0</v>
      </c>
      <c r="CL94" s="133">
        <v>0</v>
      </c>
      <c r="CM94" s="124">
        <v>0</v>
      </c>
      <c r="CN94" s="108">
        <v>0</v>
      </c>
      <c r="CO94" s="108">
        <v>0</v>
      </c>
      <c r="CP94" s="133">
        <v>0</v>
      </c>
      <c r="CQ94" s="124">
        <v>0</v>
      </c>
      <c r="CR94" s="108">
        <v>0</v>
      </c>
      <c r="CS94" s="108">
        <v>0</v>
      </c>
      <c r="CT94" s="133">
        <v>0</v>
      </c>
      <c r="CU94" s="124">
        <v>0</v>
      </c>
      <c r="CV94" s="108">
        <v>0</v>
      </c>
      <c r="CW94" s="109">
        <v>0</v>
      </c>
      <c r="CX94" s="107">
        <v>0</v>
      </c>
      <c r="CY94" s="108">
        <v>0</v>
      </c>
      <c r="CZ94" s="133">
        <v>0</v>
      </c>
      <c r="DA94" s="124">
        <v>0</v>
      </c>
      <c r="DB94" s="108">
        <v>0</v>
      </c>
      <c r="DC94" s="108">
        <v>0</v>
      </c>
      <c r="DD94" s="133">
        <v>0</v>
      </c>
      <c r="DE94" s="124">
        <v>0</v>
      </c>
      <c r="DF94" s="108">
        <v>0</v>
      </c>
      <c r="DG94" s="108">
        <v>0</v>
      </c>
      <c r="DH94" s="133">
        <v>0</v>
      </c>
      <c r="DI94" s="124">
        <v>0</v>
      </c>
      <c r="DJ94" s="108">
        <v>0</v>
      </c>
      <c r="DK94" s="108">
        <v>0</v>
      </c>
      <c r="DL94" s="180">
        <v>24.08327044455492</v>
      </c>
      <c r="DM94" s="181">
        <v>22.317807407336172</v>
      </c>
      <c r="DN94" s="184">
        <v>45.877807974873811</v>
      </c>
      <c r="DO94" s="181">
        <v>30.759628608921634</v>
      </c>
      <c r="DP94" s="193">
        <v>10</v>
      </c>
      <c r="DQ94" s="193">
        <v>637123</v>
      </c>
      <c r="DR94" s="288">
        <v>2.4381227660516425</v>
      </c>
      <c r="DS94" s="288"/>
      <c r="DT94" s="298"/>
      <c r="DU94" s="170"/>
      <c r="DV94" s="170"/>
      <c r="DW94" s="170"/>
      <c r="DX94" s="170"/>
      <c r="DY94" s="170"/>
      <c r="DZ94" s="298"/>
      <c r="EA94" s="170"/>
      <c r="EB94" s="170"/>
      <c r="EC94" s="170"/>
      <c r="ED94" s="170"/>
      <c r="EE94" s="292"/>
    </row>
    <row r="95" spans="1:135" x14ac:dyDescent="0.2">
      <c r="A95" s="125" t="s">
        <v>78</v>
      </c>
      <c r="B95" s="126" t="s">
        <v>566</v>
      </c>
      <c r="C95" s="147">
        <v>22845550</v>
      </c>
      <c r="D95" s="148">
        <v>56.854998019307921</v>
      </c>
      <c r="E95" s="149">
        <v>43.145001980692079</v>
      </c>
      <c r="F95" s="150">
        <v>2.671810194462497</v>
      </c>
      <c r="G95" s="151">
        <v>124.41077166040408</v>
      </c>
      <c r="H95" s="167">
        <v>40405.006007208649</v>
      </c>
      <c r="I95" s="118">
        <v>2065.5396321662547</v>
      </c>
      <c r="J95" s="113">
        <v>8252.6231477773326</v>
      </c>
      <c r="K95" s="113">
        <v>20.424754166117395</v>
      </c>
      <c r="L95" s="117">
        <v>2879.3819430917101</v>
      </c>
      <c r="M95" s="118">
        <v>7.1263000000000005</v>
      </c>
      <c r="N95" s="117">
        <v>11691.444094826706</v>
      </c>
      <c r="O95" s="118">
        <v>28.935632611317608</v>
      </c>
      <c r="P95" s="143">
        <v>19465.340972619899</v>
      </c>
      <c r="Q95" s="170">
        <v>204643.3125</v>
      </c>
      <c r="R95" s="167">
        <v>149.11000000000001</v>
      </c>
      <c r="S95" s="138">
        <v>0</v>
      </c>
      <c r="T95" s="113">
        <v>0</v>
      </c>
      <c r="U95" s="138">
        <v>0.13</v>
      </c>
      <c r="V95" s="113">
        <v>114.65</v>
      </c>
      <c r="W95" s="138" t="s">
        <v>992</v>
      </c>
      <c r="X95" s="143">
        <v>263.89</v>
      </c>
      <c r="Y95" s="167">
        <f t="shared" si="8"/>
        <v>7.2863363174889978E-2</v>
      </c>
      <c r="Z95" s="138">
        <f t="shared" si="9"/>
        <v>0</v>
      </c>
      <c r="AA95" s="113">
        <f t="shared" si="10"/>
        <v>0</v>
      </c>
      <c r="AB95" s="138">
        <f t="shared" si="11"/>
        <v>6.3525164058317332E-5</v>
      </c>
      <c r="AC95" s="113">
        <f t="shared" si="12"/>
        <v>5.6024308148354469E-2</v>
      </c>
      <c r="AD95" s="138">
        <f t="shared" si="13"/>
        <v>0</v>
      </c>
      <c r="AE95" s="143">
        <f t="shared" si="14"/>
        <v>0.12895119648730274</v>
      </c>
      <c r="AF95" s="175">
        <v>1.806819447949221</v>
      </c>
      <c r="AG95" s="118">
        <v>0</v>
      </c>
      <c r="AH95" s="118">
        <v>0</v>
      </c>
      <c r="AI95" s="118">
        <v>1.5752567113768269E-3</v>
      </c>
      <c r="AJ95" s="118">
        <v>1.3892552458411787</v>
      </c>
      <c r="AK95" s="118" t="s">
        <v>1026</v>
      </c>
      <c r="AL95" s="143">
        <v>3.1976499505017761</v>
      </c>
      <c r="AM95" s="175">
        <v>5.1785418866624733</v>
      </c>
      <c r="AN95" s="118">
        <v>0</v>
      </c>
      <c r="AO95" s="118">
        <v>0</v>
      </c>
      <c r="AP95" s="118">
        <v>4.5148577913360702E-3</v>
      </c>
      <c r="AQ95" s="118">
        <v>3.9817572752052341</v>
      </c>
      <c r="AR95" s="118" t="s">
        <v>1026</v>
      </c>
      <c r="AS95" s="143">
        <v>9.1648140196590422</v>
      </c>
      <c r="AT95" s="175">
        <v>1.2753770944855223</v>
      </c>
      <c r="AU95" s="118">
        <v>0</v>
      </c>
      <c r="AV95" s="118">
        <v>0</v>
      </c>
      <c r="AW95" s="118">
        <v>1.1119242323326263E-3</v>
      </c>
      <c r="AX95" s="118">
        <v>0.98063164028411998</v>
      </c>
      <c r="AY95" s="118" t="s">
        <v>1026</v>
      </c>
      <c r="AZ95" s="143">
        <v>2.2571206590019743</v>
      </c>
      <c r="BA95" s="175">
        <v>0.76602819447005477</v>
      </c>
      <c r="BB95" s="118">
        <v>0</v>
      </c>
      <c r="BC95" s="118">
        <v>0</v>
      </c>
      <c r="BD95" s="118">
        <v>6.6785370049699628E-4</v>
      </c>
      <c r="BE95" s="118">
        <v>0.58899559047677408</v>
      </c>
      <c r="BF95" s="118" t="s">
        <v>1026</v>
      </c>
      <c r="BG95" s="143">
        <v>1.3556916386473257</v>
      </c>
      <c r="BH95" s="107">
        <v>410.63</v>
      </c>
      <c r="BI95" s="108">
        <v>0.2</v>
      </c>
      <c r="BJ95" s="133">
        <v>1102.77</v>
      </c>
      <c r="BK95" s="124">
        <v>0.54</v>
      </c>
      <c r="BL95" s="108">
        <v>2123.48</v>
      </c>
      <c r="BM95" s="108">
        <v>1.04</v>
      </c>
      <c r="BN95" s="133">
        <v>4406.9399999999996</v>
      </c>
      <c r="BO95" s="124">
        <v>2.15</v>
      </c>
      <c r="BP95" s="108">
        <v>6907.62</v>
      </c>
      <c r="BQ95" s="108">
        <v>3.38</v>
      </c>
      <c r="BR95" s="133">
        <v>9961.83</v>
      </c>
      <c r="BS95" s="124">
        <v>4.87</v>
      </c>
      <c r="BT95" s="108">
        <v>12006.92</v>
      </c>
      <c r="BU95" s="109">
        <v>5.87</v>
      </c>
      <c r="BV95" s="107">
        <v>0</v>
      </c>
      <c r="BW95" s="108">
        <v>0</v>
      </c>
      <c r="BX95" s="133">
        <v>0</v>
      </c>
      <c r="BY95" s="124">
        <v>0</v>
      </c>
      <c r="BZ95" s="108">
        <v>0</v>
      </c>
      <c r="CA95" s="108">
        <v>0</v>
      </c>
      <c r="CB95" s="133">
        <v>0</v>
      </c>
      <c r="CC95" s="124">
        <v>0</v>
      </c>
      <c r="CD95" s="108">
        <v>0</v>
      </c>
      <c r="CE95" s="108">
        <v>0</v>
      </c>
      <c r="CF95" s="133">
        <v>0</v>
      </c>
      <c r="CG95" s="124">
        <v>0</v>
      </c>
      <c r="CH95" s="108">
        <v>0</v>
      </c>
      <c r="CI95" s="109">
        <v>0</v>
      </c>
      <c r="CJ95" s="107">
        <v>0</v>
      </c>
      <c r="CK95" s="108">
        <v>0</v>
      </c>
      <c r="CL95" s="133">
        <v>0</v>
      </c>
      <c r="CM95" s="124">
        <v>0</v>
      </c>
      <c r="CN95" s="108">
        <v>0</v>
      </c>
      <c r="CO95" s="108">
        <v>0</v>
      </c>
      <c r="CP95" s="133">
        <v>0</v>
      </c>
      <c r="CQ95" s="124">
        <v>0</v>
      </c>
      <c r="CR95" s="108">
        <v>0</v>
      </c>
      <c r="CS95" s="108">
        <v>0</v>
      </c>
      <c r="CT95" s="133">
        <v>0</v>
      </c>
      <c r="CU95" s="124">
        <v>0</v>
      </c>
      <c r="CV95" s="108">
        <v>0</v>
      </c>
      <c r="CW95" s="109">
        <v>0</v>
      </c>
      <c r="CX95" s="107">
        <v>0</v>
      </c>
      <c r="CY95" s="108">
        <v>0</v>
      </c>
      <c r="CZ95" s="133">
        <v>0</v>
      </c>
      <c r="DA95" s="124">
        <v>0</v>
      </c>
      <c r="DB95" s="108">
        <v>0</v>
      </c>
      <c r="DC95" s="108">
        <v>0</v>
      </c>
      <c r="DD95" s="133">
        <v>0</v>
      </c>
      <c r="DE95" s="124">
        <v>0</v>
      </c>
      <c r="DF95" s="108">
        <v>0.39</v>
      </c>
      <c r="DG95" s="108">
        <v>0</v>
      </c>
      <c r="DH95" s="133">
        <v>5.35</v>
      </c>
      <c r="DI95" s="124">
        <v>0</v>
      </c>
      <c r="DJ95" s="108">
        <v>16.45</v>
      </c>
      <c r="DK95" s="108">
        <v>0.01</v>
      </c>
      <c r="DL95" s="180">
        <v>49.887894941284173</v>
      </c>
      <c r="DM95" s="181">
        <v>49.400813290719462</v>
      </c>
      <c r="DN95" s="184">
        <v>60.545243661378613</v>
      </c>
      <c r="DO95" s="181">
        <v>53.277983964460752</v>
      </c>
      <c r="DP95" s="193">
        <v>6</v>
      </c>
      <c r="DQ95" s="193">
        <v>1898815</v>
      </c>
      <c r="DR95" s="288">
        <v>8.4325254521433095</v>
      </c>
      <c r="DS95" s="288"/>
      <c r="DT95" s="298"/>
      <c r="DU95" s="170"/>
      <c r="DV95" s="170"/>
      <c r="DW95" s="170"/>
      <c r="DX95" s="170"/>
      <c r="DY95" s="170"/>
      <c r="DZ95" s="298"/>
      <c r="EA95" s="170"/>
      <c r="EB95" s="170"/>
      <c r="EC95" s="170"/>
      <c r="ED95" s="170"/>
      <c r="EE95" s="292"/>
    </row>
    <row r="96" spans="1:135" x14ac:dyDescent="0.2">
      <c r="A96" s="125" t="s">
        <v>122</v>
      </c>
      <c r="B96" s="126" t="s">
        <v>548</v>
      </c>
      <c r="C96" s="147">
        <v>3368572</v>
      </c>
      <c r="D96" s="148">
        <v>98.309996045802194</v>
      </c>
      <c r="E96" s="149">
        <v>1.6900039541978025</v>
      </c>
      <c r="F96" s="150">
        <v>3.5843894590312475</v>
      </c>
      <c r="G96" s="151">
        <v>189.03322109988775</v>
      </c>
      <c r="H96" s="167">
        <v>183219.31056335103</v>
      </c>
      <c r="I96" s="118">
        <v>52197.341335674661</v>
      </c>
      <c r="J96" s="113">
        <v>27672.082982669832</v>
      </c>
      <c r="K96" s="113">
        <v>15.103256800598952</v>
      </c>
      <c r="L96" s="117">
        <v>27843.856948243505</v>
      </c>
      <c r="M96" s="118">
        <v>15.197009999999997</v>
      </c>
      <c r="N96" s="117">
        <v>95570.311475267095</v>
      </c>
      <c r="O96" s="118">
        <v>52.161702378102838</v>
      </c>
      <c r="P96" s="143">
        <v>29352.5371461</v>
      </c>
      <c r="Q96" s="170">
        <v>469418.4375</v>
      </c>
      <c r="R96" s="167">
        <v>201.43</v>
      </c>
      <c r="S96" s="138">
        <v>0</v>
      </c>
      <c r="T96" s="113">
        <v>0</v>
      </c>
      <c r="U96" s="138">
        <v>0</v>
      </c>
      <c r="V96" s="113">
        <v>0</v>
      </c>
      <c r="W96" s="138" t="s">
        <v>992</v>
      </c>
      <c r="X96" s="143">
        <v>201.43</v>
      </c>
      <c r="Y96" s="167">
        <f t="shared" si="8"/>
        <v>4.2910542899159132E-2</v>
      </c>
      <c r="Z96" s="138">
        <f t="shared" si="9"/>
        <v>0</v>
      </c>
      <c r="AA96" s="113">
        <f t="shared" si="10"/>
        <v>0</v>
      </c>
      <c r="AB96" s="138">
        <f t="shared" si="11"/>
        <v>0</v>
      </c>
      <c r="AC96" s="113">
        <f t="shared" si="12"/>
        <v>0</v>
      </c>
      <c r="AD96" s="138">
        <f t="shared" si="13"/>
        <v>0</v>
      </c>
      <c r="AE96" s="143">
        <f t="shared" si="14"/>
        <v>4.2910542899159132E-2</v>
      </c>
      <c r="AF96" s="175">
        <v>0.72791773617529765</v>
      </c>
      <c r="AG96" s="118">
        <v>0</v>
      </c>
      <c r="AH96" s="118">
        <v>0</v>
      </c>
      <c r="AI96" s="118">
        <v>0</v>
      </c>
      <c r="AJ96" s="118">
        <v>0</v>
      </c>
      <c r="AK96" s="118" t="s">
        <v>1026</v>
      </c>
      <c r="AL96" s="143">
        <v>0.72791773617529765</v>
      </c>
      <c r="AM96" s="175">
        <v>0.72342707540273787</v>
      </c>
      <c r="AN96" s="118">
        <v>0</v>
      </c>
      <c r="AO96" s="118">
        <v>0</v>
      </c>
      <c r="AP96" s="118">
        <v>0</v>
      </c>
      <c r="AQ96" s="118">
        <v>0</v>
      </c>
      <c r="AR96" s="118" t="s">
        <v>1026</v>
      </c>
      <c r="AS96" s="143">
        <v>0.72342707540273787</v>
      </c>
      <c r="AT96" s="175">
        <v>0.21076629016965029</v>
      </c>
      <c r="AU96" s="118">
        <v>0</v>
      </c>
      <c r="AV96" s="118">
        <v>0</v>
      </c>
      <c r="AW96" s="118">
        <v>0</v>
      </c>
      <c r="AX96" s="118">
        <v>0</v>
      </c>
      <c r="AY96" s="118" t="s">
        <v>1026</v>
      </c>
      <c r="AZ96" s="143">
        <v>0.21076629016965029</v>
      </c>
      <c r="BA96" s="175">
        <v>0.68624391478459812</v>
      </c>
      <c r="BB96" s="118">
        <v>0</v>
      </c>
      <c r="BC96" s="118">
        <v>0</v>
      </c>
      <c r="BD96" s="118">
        <v>0</v>
      </c>
      <c r="BE96" s="118">
        <v>0</v>
      </c>
      <c r="BF96" s="118" t="s">
        <v>1026</v>
      </c>
      <c r="BG96" s="143">
        <v>0.68624391478459812</v>
      </c>
      <c r="BH96" s="107">
        <v>262.57</v>
      </c>
      <c r="BI96" s="108">
        <v>0.06</v>
      </c>
      <c r="BJ96" s="133">
        <v>512.22</v>
      </c>
      <c r="BK96" s="124">
        <v>0.11</v>
      </c>
      <c r="BL96" s="108">
        <v>1064.6199999999999</v>
      </c>
      <c r="BM96" s="108">
        <v>0.23</v>
      </c>
      <c r="BN96" s="133">
        <v>3249.73</v>
      </c>
      <c r="BO96" s="124">
        <v>0.69</v>
      </c>
      <c r="BP96" s="108">
        <v>7178.04</v>
      </c>
      <c r="BQ96" s="108">
        <v>1.53</v>
      </c>
      <c r="BR96" s="133">
        <v>14059.72</v>
      </c>
      <c r="BS96" s="124">
        <v>3</v>
      </c>
      <c r="BT96" s="108">
        <v>19516.71</v>
      </c>
      <c r="BU96" s="109">
        <v>4.16</v>
      </c>
      <c r="BV96" s="107">
        <v>0</v>
      </c>
      <c r="BW96" s="108">
        <v>0</v>
      </c>
      <c r="BX96" s="133">
        <v>0</v>
      </c>
      <c r="BY96" s="124">
        <v>0</v>
      </c>
      <c r="BZ96" s="108">
        <v>0</v>
      </c>
      <c r="CA96" s="108">
        <v>0</v>
      </c>
      <c r="CB96" s="133">
        <v>0</v>
      </c>
      <c r="CC96" s="124">
        <v>0</v>
      </c>
      <c r="CD96" s="108">
        <v>0</v>
      </c>
      <c r="CE96" s="108">
        <v>0</v>
      </c>
      <c r="CF96" s="133">
        <v>0</v>
      </c>
      <c r="CG96" s="124">
        <v>0</v>
      </c>
      <c r="CH96" s="108">
        <v>0</v>
      </c>
      <c r="CI96" s="109">
        <v>0</v>
      </c>
      <c r="CJ96" s="107">
        <v>0</v>
      </c>
      <c r="CK96" s="108">
        <v>0</v>
      </c>
      <c r="CL96" s="133">
        <v>0</v>
      </c>
      <c r="CM96" s="124">
        <v>0</v>
      </c>
      <c r="CN96" s="108">
        <v>0</v>
      </c>
      <c r="CO96" s="108">
        <v>0</v>
      </c>
      <c r="CP96" s="133">
        <v>0</v>
      </c>
      <c r="CQ96" s="124">
        <v>0</v>
      </c>
      <c r="CR96" s="108">
        <v>0</v>
      </c>
      <c r="CS96" s="108">
        <v>0</v>
      </c>
      <c r="CT96" s="133">
        <v>0</v>
      </c>
      <c r="CU96" s="124">
        <v>0</v>
      </c>
      <c r="CV96" s="108">
        <v>0</v>
      </c>
      <c r="CW96" s="109">
        <v>0</v>
      </c>
      <c r="CX96" s="107">
        <v>0</v>
      </c>
      <c r="CY96" s="108">
        <v>0</v>
      </c>
      <c r="CZ96" s="133">
        <v>0</v>
      </c>
      <c r="DA96" s="124">
        <v>0</v>
      </c>
      <c r="DB96" s="108">
        <v>0</v>
      </c>
      <c r="DC96" s="108">
        <v>0</v>
      </c>
      <c r="DD96" s="133">
        <v>0</v>
      </c>
      <c r="DE96" s="124">
        <v>0</v>
      </c>
      <c r="DF96" s="108">
        <v>0</v>
      </c>
      <c r="DG96" s="108">
        <v>0</v>
      </c>
      <c r="DH96" s="133">
        <v>0</v>
      </c>
      <c r="DI96" s="124">
        <v>0</v>
      </c>
      <c r="DJ96" s="108">
        <v>0</v>
      </c>
      <c r="DK96" s="108">
        <v>0</v>
      </c>
      <c r="DL96" s="180">
        <v>31.107774852484436</v>
      </c>
      <c r="DM96" s="181">
        <v>38.36110216239485</v>
      </c>
      <c r="DN96" s="184">
        <v>43.789605098920909</v>
      </c>
      <c r="DO96" s="181">
        <v>37.752827371266733</v>
      </c>
      <c r="DP96" s="193" t="s">
        <v>1026</v>
      </c>
      <c r="DQ96" s="193" t="s">
        <v>1026</v>
      </c>
      <c r="DR96" s="288" t="s">
        <v>1026</v>
      </c>
      <c r="DS96" s="288"/>
      <c r="DT96" s="298"/>
      <c r="DU96" s="170"/>
      <c r="DV96" s="170"/>
      <c r="DW96" s="170"/>
      <c r="DX96" s="170"/>
      <c r="DY96" s="170"/>
      <c r="DZ96" s="298"/>
      <c r="EA96" s="170"/>
      <c r="EB96" s="170"/>
      <c r="EC96" s="170"/>
      <c r="ED96" s="170"/>
      <c r="EE96" s="292"/>
    </row>
    <row r="97" spans="1:135" x14ac:dyDescent="0.2">
      <c r="A97" s="125" t="s">
        <v>124</v>
      </c>
      <c r="B97" s="126" t="s">
        <v>574</v>
      </c>
      <c r="C97" s="147">
        <v>24407381</v>
      </c>
      <c r="D97" s="148">
        <v>33.450000227390234</v>
      </c>
      <c r="E97" s="149">
        <v>66.549999772609766</v>
      </c>
      <c r="F97" s="150">
        <v>4.0370081287342634</v>
      </c>
      <c r="G97" s="151">
        <v>46.228727011004416</v>
      </c>
      <c r="H97" s="167">
        <v>35954.502303504123</v>
      </c>
      <c r="I97" s="118">
        <v>1473.0995637550839</v>
      </c>
      <c r="J97" s="113">
        <v>5890.70281807625</v>
      </c>
      <c r="K97" s="113">
        <v>16.383769599564566</v>
      </c>
      <c r="L97" s="117">
        <v>2520.5220704327794</v>
      </c>
      <c r="M97" s="118">
        <v>7.0103099999999987</v>
      </c>
      <c r="N97" s="117">
        <v>3330.9365305592223</v>
      </c>
      <c r="O97" s="118">
        <v>9.2643099393830006</v>
      </c>
      <c r="P97" s="143">
        <v>5284.0718903310608</v>
      </c>
      <c r="Q97" s="170">
        <v>79113.5625</v>
      </c>
      <c r="R97" s="167">
        <v>45.87</v>
      </c>
      <c r="S97" s="138">
        <v>0</v>
      </c>
      <c r="T97" s="113">
        <v>0</v>
      </c>
      <c r="U97" s="138">
        <v>0</v>
      </c>
      <c r="V97" s="113">
        <v>0</v>
      </c>
      <c r="W97" s="138" t="s">
        <v>992</v>
      </c>
      <c r="X97" s="143">
        <v>45.87</v>
      </c>
      <c r="Y97" s="167">
        <f t="shared" si="8"/>
        <v>5.7979944968348497E-2</v>
      </c>
      <c r="Z97" s="138">
        <f t="shared" si="9"/>
        <v>0</v>
      </c>
      <c r="AA97" s="113">
        <f t="shared" si="10"/>
        <v>0</v>
      </c>
      <c r="AB97" s="138">
        <f t="shared" si="11"/>
        <v>0</v>
      </c>
      <c r="AC97" s="113">
        <f t="shared" si="12"/>
        <v>0</v>
      </c>
      <c r="AD97" s="138">
        <f t="shared" si="13"/>
        <v>0</v>
      </c>
      <c r="AE97" s="143">
        <f t="shared" si="14"/>
        <v>5.7979944968348497E-2</v>
      </c>
      <c r="AF97" s="175">
        <v>0.77868467340166969</v>
      </c>
      <c r="AG97" s="118">
        <v>0</v>
      </c>
      <c r="AH97" s="118">
        <v>0</v>
      </c>
      <c r="AI97" s="118">
        <v>0</v>
      </c>
      <c r="AJ97" s="118">
        <v>0</v>
      </c>
      <c r="AK97" s="118" t="s">
        <v>1026</v>
      </c>
      <c r="AL97" s="143">
        <v>0.77868467340166969</v>
      </c>
      <c r="AM97" s="175">
        <v>1.8198610731515641</v>
      </c>
      <c r="AN97" s="118">
        <v>0</v>
      </c>
      <c r="AO97" s="118">
        <v>0</v>
      </c>
      <c r="AP97" s="118">
        <v>0</v>
      </c>
      <c r="AQ97" s="118">
        <v>0</v>
      </c>
      <c r="AR97" s="118" t="s">
        <v>1026</v>
      </c>
      <c r="AS97" s="143">
        <v>1.8198610731515641</v>
      </c>
      <c r="AT97" s="175">
        <v>1.3770901840720153</v>
      </c>
      <c r="AU97" s="118">
        <v>0</v>
      </c>
      <c r="AV97" s="118">
        <v>0</v>
      </c>
      <c r="AW97" s="118">
        <v>0</v>
      </c>
      <c r="AX97" s="118">
        <v>0</v>
      </c>
      <c r="AY97" s="118" t="s">
        <v>1026</v>
      </c>
      <c r="AZ97" s="143">
        <v>1.3770901840720153</v>
      </c>
      <c r="BA97" s="175">
        <v>0.86808054379302024</v>
      </c>
      <c r="BB97" s="118">
        <v>0</v>
      </c>
      <c r="BC97" s="118">
        <v>0</v>
      </c>
      <c r="BD97" s="118">
        <v>0</v>
      </c>
      <c r="BE97" s="118">
        <v>0</v>
      </c>
      <c r="BF97" s="118" t="s">
        <v>1026</v>
      </c>
      <c r="BG97" s="143">
        <v>0.86808054379302024</v>
      </c>
      <c r="BH97" s="107">
        <v>84.58</v>
      </c>
      <c r="BI97" s="108">
        <v>0.11</v>
      </c>
      <c r="BJ97" s="133">
        <v>219.67</v>
      </c>
      <c r="BK97" s="124">
        <v>0.28000000000000003</v>
      </c>
      <c r="BL97" s="108">
        <v>467.44</v>
      </c>
      <c r="BM97" s="108">
        <v>0.59</v>
      </c>
      <c r="BN97" s="133">
        <v>1191.72</v>
      </c>
      <c r="BO97" s="124">
        <v>1.51</v>
      </c>
      <c r="BP97" s="108">
        <v>2217.8000000000002</v>
      </c>
      <c r="BQ97" s="108">
        <v>2.8</v>
      </c>
      <c r="BR97" s="133">
        <v>3745.71</v>
      </c>
      <c r="BS97" s="124">
        <v>4.7300000000000004</v>
      </c>
      <c r="BT97" s="108">
        <v>4834.34</v>
      </c>
      <c r="BU97" s="109">
        <v>6.11</v>
      </c>
      <c r="BV97" s="107">
        <v>0</v>
      </c>
      <c r="BW97" s="108">
        <v>0</v>
      </c>
      <c r="BX97" s="133">
        <v>0</v>
      </c>
      <c r="BY97" s="124">
        <v>0</v>
      </c>
      <c r="BZ97" s="108">
        <v>0</v>
      </c>
      <c r="CA97" s="108">
        <v>0</v>
      </c>
      <c r="CB97" s="133">
        <v>0</v>
      </c>
      <c r="CC97" s="124">
        <v>0</v>
      </c>
      <c r="CD97" s="108">
        <v>0</v>
      </c>
      <c r="CE97" s="108">
        <v>0</v>
      </c>
      <c r="CF97" s="133">
        <v>0</v>
      </c>
      <c r="CG97" s="124">
        <v>0</v>
      </c>
      <c r="CH97" s="108">
        <v>0</v>
      </c>
      <c r="CI97" s="109">
        <v>0</v>
      </c>
      <c r="CJ97" s="107">
        <v>0</v>
      </c>
      <c r="CK97" s="108">
        <v>0</v>
      </c>
      <c r="CL97" s="133">
        <v>0</v>
      </c>
      <c r="CM97" s="124">
        <v>0</v>
      </c>
      <c r="CN97" s="108">
        <v>0</v>
      </c>
      <c r="CO97" s="108">
        <v>0</v>
      </c>
      <c r="CP97" s="133">
        <v>0</v>
      </c>
      <c r="CQ97" s="124">
        <v>0</v>
      </c>
      <c r="CR97" s="108">
        <v>0</v>
      </c>
      <c r="CS97" s="108">
        <v>0</v>
      </c>
      <c r="CT97" s="133">
        <v>0</v>
      </c>
      <c r="CU97" s="124">
        <v>0</v>
      </c>
      <c r="CV97" s="108">
        <v>0</v>
      </c>
      <c r="CW97" s="109">
        <v>0</v>
      </c>
      <c r="CX97" s="107">
        <v>0</v>
      </c>
      <c r="CY97" s="108">
        <v>0</v>
      </c>
      <c r="CZ97" s="133">
        <v>0</v>
      </c>
      <c r="DA97" s="124">
        <v>0</v>
      </c>
      <c r="DB97" s="108">
        <v>0</v>
      </c>
      <c r="DC97" s="108">
        <v>0</v>
      </c>
      <c r="DD97" s="133">
        <v>0</v>
      </c>
      <c r="DE97" s="124">
        <v>0</v>
      </c>
      <c r="DF97" s="108">
        <v>0</v>
      </c>
      <c r="DG97" s="108">
        <v>0</v>
      </c>
      <c r="DH97" s="133">
        <v>0</v>
      </c>
      <c r="DI97" s="124">
        <v>0</v>
      </c>
      <c r="DJ97" s="108">
        <v>0.01</v>
      </c>
      <c r="DK97" s="108">
        <v>0</v>
      </c>
      <c r="DL97" s="180">
        <v>48.194474982626069</v>
      </c>
      <c r="DM97" s="181">
        <v>49.526706094574955</v>
      </c>
      <c r="DN97" s="184">
        <v>55.208809595808731</v>
      </c>
      <c r="DO97" s="181">
        <v>50.976663557669916</v>
      </c>
      <c r="DP97" s="193">
        <v>12</v>
      </c>
      <c r="DQ97" s="193">
        <v>3872840</v>
      </c>
      <c r="DR97" s="288">
        <v>16.047574051861204</v>
      </c>
      <c r="DS97" s="288"/>
      <c r="DT97" s="298"/>
      <c r="DU97" s="170"/>
      <c r="DV97" s="170"/>
      <c r="DW97" s="170"/>
      <c r="DX97" s="170"/>
      <c r="DY97" s="170"/>
      <c r="DZ97" s="298"/>
      <c r="EA97" s="170"/>
      <c r="EB97" s="170"/>
      <c r="EC97" s="170"/>
      <c r="ED97" s="170"/>
      <c r="EE97" s="292"/>
    </row>
    <row r="98" spans="1:135" x14ac:dyDescent="0.2">
      <c r="A98" s="125" t="s">
        <v>72</v>
      </c>
      <c r="B98" s="126" t="s">
        <v>544</v>
      </c>
      <c r="C98" s="147">
        <v>6459000</v>
      </c>
      <c r="D98" s="148">
        <v>83.210992413686327</v>
      </c>
      <c r="E98" s="149">
        <v>16.789007586313669</v>
      </c>
      <c r="F98" s="150">
        <v>2.4972091144991397</v>
      </c>
      <c r="G98" s="151">
        <v>72.752872268528947</v>
      </c>
      <c r="H98" s="167">
        <v>33678.459199999998</v>
      </c>
      <c r="I98" s="118">
        <v>5214.1972670692048</v>
      </c>
      <c r="J98" s="113">
        <v>9168.0859485172696</v>
      </c>
      <c r="K98" s="113">
        <v>27.222403180835752</v>
      </c>
      <c r="L98" s="117">
        <v>5743.9083664028803</v>
      </c>
      <c r="M98" s="118">
        <v>17.055140000000002</v>
      </c>
      <c r="N98" s="117">
        <v>3276.5976169014098</v>
      </c>
      <c r="O98" s="118">
        <v>9.7290603392610375</v>
      </c>
      <c r="P98" s="143">
        <v>13223.786063760001</v>
      </c>
      <c r="Q98" s="170">
        <v>121481.2265625</v>
      </c>
      <c r="R98" s="167">
        <v>46.25</v>
      </c>
      <c r="S98" s="138">
        <v>0</v>
      </c>
      <c r="T98" s="113">
        <v>0</v>
      </c>
      <c r="U98" s="138">
        <v>0</v>
      </c>
      <c r="V98" s="113">
        <v>3.01</v>
      </c>
      <c r="W98" s="138" t="s">
        <v>992</v>
      </c>
      <c r="X98" s="143">
        <v>49.26</v>
      </c>
      <c r="Y98" s="167">
        <f t="shared" si="8"/>
        <v>3.8071726231875977E-2</v>
      </c>
      <c r="Z98" s="138">
        <f t="shared" si="9"/>
        <v>0</v>
      </c>
      <c r="AA98" s="113">
        <f t="shared" si="10"/>
        <v>0</v>
      </c>
      <c r="AB98" s="138">
        <f t="shared" si="11"/>
        <v>0</v>
      </c>
      <c r="AC98" s="113">
        <f t="shared" si="12"/>
        <v>2.4777491017934417E-3</v>
      </c>
      <c r="AD98" s="138">
        <f t="shared" si="13"/>
        <v>0</v>
      </c>
      <c r="AE98" s="143">
        <f t="shared" si="14"/>
        <v>4.054947533366942E-2</v>
      </c>
      <c r="AF98" s="175">
        <v>0.50446734748903499</v>
      </c>
      <c r="AG98" s="118">
        <v>0</v>
      </c>
      <c r="AH98" s="118">
        <v>0</v>
      </c>
      <c r="AI98" s="118">
        <v>0</v>
      </c>
      <c r="AJ98" s="118">
        <v>3.2831280344691786E-2</v>
      </c>
      <c r="AK98" s="118" t="s">
        <v>1026</v>
      </c>
      <c r="AL98" s="143">
        <v>0.53729862783372673</v>
      </c>
      <c r="AM98" s="175">
        <v>0.80520086759260123</v>
      </c>
      <c r="AN98" s="118">
        <v>0</v>
      </c>
      <c r="AO98" s="118">
        <v>0</v>
      </c>
      <c r="AP98" s="118">
        <v>0</v>
      </c>
      <c r="AQ98" s="118">
        <v>5.2403342950350908E-2</v>
      </c>
      <c r="AR98" s="118" t="s">
        <v>1026</v>
      </c>
      <c r="AS98" s="143">
        <v>0.85760421054295222</v>
      </c>
      <c r="AT98" s="175">
        <v>1.4115251674918015</v>
      </c>
      <c r="AU98" s="118">
        <v>0</v>
      </c>
      <c r="AV98" s="118">
        <v>0</v>
      </c>
      <c r="AW98" s="118">
        <v>0</v>
      </c>
      <c r="AX98" s="118">
        <v>9.1863583873520477E-2</v>
      </c>
      <c r="AY98" s="118" t="s">
        <v>1026</v>
      </c>
      <c r="AZ98" s="143">
        <v>1.5033887513653219</v>
      </c>
      <c r="BA98" s="175">
        <v>0.34974854990091586</v>
      </c>
      <c r="BB98" s="118">
        <v>0</v>
      </c>
      <c r="BC98" s="118">
        <v>0</v>
      </c>
      <c r="BD98" s="118">
        <v>0</v>
      </c>
      <c r="BE98" s="118">
        <v>2.2762013734092035E-2</v>
      </c>
      <c r="BF98" s="118" t="s">
        <v>1026</v>
      </c>
      <c r="BG98" s="143">
        <v>0.3725105636350079</v>
      </c>
      <c r="BH98" s="107">
        <v>83.9</v>
      </c>
      <c r="BI98" s="108">
        <v>7.0000000000000007E-2</v>
      </c>
      <c r="BJ98" s="133">
        <v>220.33</v>
      </c>
      <c r="BK98" s="124">
        <v>0.18</v>
      </c>
      <c r="BL98" s="108">
        <v>533.25</v>
      </c>
      <c r="BM98" s="108">
        <v>0.44</v>
      </c>
      <c r="BN98" s="133">
        <v>1624.89</v>
      </c>
      <c r="BO98" s="124">
        <v>1.34</v>
      </c>
      <c r="BP98" s="108">
        <v>3308.78</v>
      </c>
      <c r="BQ98" s="108">
        <v>2.72</v>
      </c>
      <c r="BR98" s="133">
        <v>5948.67</v>
      </c>
      <c r="BS98" s="124">
        <v>4.9000000000000004</v>
      </c>
      <c r="BT98" s="108">
        <v>7943.45</v>
      </c>
      <c r="BU98" s="109">
        <v>6.54</v>
      </c>
      <c r="BV98" s="107">
        <v>0</v>
      </c>
      <c r="BW98" s="108">
        <v>0</v>
      </c>
      <c r="BX98" s="133">
        <v>0</v>
      </c>
      <c r="BY98" s="124">
        <v>0</v>
      </c>
      <c r="BZ98" s="108">
        <v>0</v>
      </c>
      <c r="CA98" s="108">
        <v>0</v>
      </c>
      <c r="CB98" s="133">
        <v>0</v>
      </c>
      <c r="CC98" s="124">
        <v>0</v>
      </c>
      <c r="CD98" s="108">
        <v>0</v>
      </c>
      <c r="CE98" s="108">
        <v>0</v>
      </c>
      <c r="CF98" s="133">
        <v>0</v>
      </c>
      <c r="CG98" s="124">
        <v>0</v>
      </c>
      <c r="CH98" s="108">
        <v>0</v>
      </c>
      <c r="CI98" s="109">
        <v>0</v>
      </c>
      <c r="CJ98" s="107">
        <v>0</v>
      </c>
      <c r="CK98" s="108">
        <v>0</v>
      </c>
      <c r="CL98" s="133">
        <v>0</v>
      </c>
      <c r="CM98" s="124">
        <v>0</v>
      </c>
      <c r="CN98" s="108">
        <v>0</v>
      </c>
      <c r="CO98" s="108">
        <v>0</v>
      </c>
      <c r="CP98" s="133">
        <v>0</v>
      </c>
      <c r="CQ98" s="124">
        <v>0</v>
      </c>
      <c r="CR98" s="108">
        <v>0</v>
      </c>
      <c r="CS98" s="108">
        <v>0</v>
      </c>
      <c r="CT98" s="133">
        <v>0</v>
      </c>
      <c r="CU98" s="124">
        <v>0</v>
      </c>
      <c r="CV98" s="108">
        <v>0</v>
      </c>
      <c r="CW98" s="109">
        <v>0</v>
      </c>
      <c r="CX98" s="107">
        <v>0</v>
      </c>
      <c r="CY98" s="108">
        <v>0</v>
      </c>
      <c r="CZ98" s="133">
        <v>0</v>
      </c>
      <c r="DA98" s="124">
        <v>0</v>
      </c>
      <c r="DB98" s="108">
        <v>0</v>
      </c>
      <c r="DC98" s="108">
        <v>0</v>
      </c>
      <c r="DD98" s="133">
        <v>0</v>
      </c>
      <c r="DE98" s="124">
        <v>0</v>
      </c>
      <c r="DF98" s="108">
        <v>0</v>
      </c>
      <c r="DG98" s="108">
        <v>0</v>
      </c>
      <c r="DH98" s="133">
        <v>0</v>
      </c>
      <c r="DI98" s="124">
        <v>0</v>
      </c>
      <c r="DJ98" s="108">
        <v>0</v>
      </c>
      <c r="DK98" s="108">
        <v>0</v>
      </c>
      <c r="DL98" s="180">
        <v>41.910989930785533</v>
      </c>
      <c r="DM98" s="181">
        <v>33.97954152510458</v>
      </c>
      <c r="DN98" s="184">
        <v>44.823563698322189</v>
      </c>
      <c r="DO98" s="181">
        <v>40.238031718070765</v>
      </c>
      <c r="DP98" s="193" t="s">
        <v>1026</v>
      </c>
      <c r="DQ98" s="193" t="s">
        <v>1026</v>
      </c>
      <c r="DR98" s="288" t="s">
        <v>1026</v>
      </c>
      <c r="DS98" s="288"/>
      <c r="DT98" s="298"/>
      <c r="DU98" s="170"/>
      <c r="DV98" s="170"/>
      <c r="DW98" s="170"/>
      <c r="DX98" s="170"/>
      <c r="DY98" s="170"/>
      <c r="DZ98" s="298"/>
      <c r="EA98" s="170"/>
      <c r="EB98" s="170"/>
      <c r="EC98" s="170"/>
      <c r="ED98" s="170"/>
      <c r="EE98" s="292"/>
    </row>
    <row r="99" spans="1:135" x14ac:dyDescent="0.2">
      <c r="A99" s="125" t="s">
        <v>130</v>
      </c>
      <c r="B99" s="126" t="s">
        <v>530</v>
      </c>
      <c r="C99" s="147">
        <v>1332171</v>
      </c>
      <c r="D99" s="148">
        <v>88.666995453286404</v>
      </c>
      <c r="E99" s="149">
        <v>11.333004546713598</v>
      </c>
      <c r="F99" s="150">
        <v>1.1367314374739377</v>
      </c>
      <c r="G99" s="151">
        <v>1752.8565789473685</v>
      </c>
      <c r="H99" s="167">
        <v>32788.114767178376</v>
      </c>
      <c r="I99" s="118">
        <v>24689.105627648987</v>
      </c>
      <c r="J99" s="113">
        <v>6392.9888593793867</v>
      </c>
      <c r="K99" s="113">
        <v>19.497884842647036</v>
      </c>
      <c r="L99" s="117">
        <v>2158.7498034021642</v>
      </c>
      <c r="M99" s="118">
        <v>6.5839400000000001</v>
      </c>
      <c r="N99" s="117">
        <v>8388.6751398215711</v>
      </c>
      <c r="O99" s="118">
        <v>25.584499747508566</v>
      </c>
      <c r="P99" s="143">
        <v>5347.0436072000002</v>
      </c>
      <c r="Q99" s="170">
        <v>103502.9921875</v>
      </c>
      <c r="R99" s="167">
        <v>25.66</v>
      </c>
      <c r="S99" s="138">
        <v>0</v>
      </c>
      <c r="T99" s="113">
        <v>0</v>
      </c>
      <c r="U99" s="138">
        <v>0</v>
      </c>
      <c r="V99" s="113">
        <v>0</v>
      </c>
      <c r="W99" s="138" t="s">
        <v>992</v>
      </c>
      <c r="X99" s="143">
        <v>25.66</v>
      </c>
      <c r="Y99" s="167">
        <f t="shared" si="8"/>
        <v>2.479155380698158E-2</v>
      </c>
      <c r="Z99" s="138">
        <f t="shared" si="9"/>
        <v>0</v>
      </c>
      <c r="AA99" s="113">
        <f t="shared" si="10"/>
        <v>0</v>
      </c>
      <c r="AB99" s="138">
        <f t="shared" si="11"/>
        <v>0</v>
      </c>
      <c r="AC99" s="113">
        <f t="shared" si="12"/>
        <v>0</v>
      </c>
      <c r="AD99" s="138">
        <f t="shared" si="13"/>
        <v>0</v>
      </c>
      <c r="AE99" s="143">
        <f t="shared" si="14"/>
        <v>2.479155380698158E-2</v>
      </c>
      <c r="AF99" s="175">
        <v>0.40137720500409257</v>
      </c>
      <c r="AG99" s="118">
        <v>0</v>
      </c>
      <c r="AH99" s="118">
        <v>0</v>
      </c>
      <c r="AI99" s="118">
        <v>0</v>
      </c>
      <c r="AJ99" s="118">
        <v>0</v>
      </c>
      <c r="AK99" s="118" t="s">
        <v>1026</v>
      </c>
      <c r="AL99" s="143">
        <v>0.40137720500409257</v>
      </c>
      <c r="AM99" s="175">
        <v>1.188650947856956</v>
      </c>
      <c r="AN99" s="118">
        <v>0</v>
      </c>
      <c r="AO99" s="118">
        <v>0</v>
      </c>
      <c r="AP99" s="118">
        <v>0</v>
      </c>
      <c r="AQ99" s="118">
        <v>0</v>
      </c>
      <c r="AR99" s="118" t="s">
        <v>1026</v>
      </c>
      <c r="AS99" s="143">
        <v>1.188650947856956</v>
      </c>
      <c r="AT99" s="175">
        <v>0.30588858874973424</v>
      </c>
      <c r="AU99" s="118">
        <v>0</v>
      </c>
      <c r="AV99" s="118">
        <v>0</v>
      </c>
      <c r="AW99" s="118">
        <v>0</v>
      </c>
      <c r="AX99" s="118">
        <v>0</v>
      </c>
      <c r="AY99" s="118" t="s">
        <v>1026</v>
      </c>
      <c r="AZ99" s="143">
        <v>0.30588858874973424</v>
      </c>
      <c r="BA99" s="175">
        <v>0.47989135464404703</v>
      </c>
      <c r="BB99" s="118">
        <v>0</v>
      </c>
      <c r="BC99" s="118">
        <v>0</v>
      </c>
      <c r="BD99" s="118">
        <v>0</v>
      </c>
      <c r="BE99" s="118">
        <v>0</v>
      </c>
      <c r="BF99" s="118" t="s">
        <v>1026</v>
      </c>
      <c r="BG99" s="143">
        <v>0.47989135464404703</v>
      </c>
      <c r="BH99" s="107">
        <v>46.04</v>
      </c>
      <c r="BI99" s="108">
        <v>0.04</v>
      </c>
      <c r="BJ99" s="133">
        <v>75.03</v>
      </c>
      <c r="BK99" s="124">
        <v>7.0000000000000007E-2</v>
      </c>
      <c r="BL99" s="108">
        <v>110.75</v>
      </c>
      <c r="BM99" s="108">
        <v>0.11</v>
      </c>
      <c r="BN99" s="133">
        <v>206.41</v>
      </c>
      <c r="BO99" s="124">
        <v>0.2</v>
      </c>
      <c r="BP99" s="108">
        <v>342.93</v>
      </c>
      <c r="BQ99" s="108">
        <v>0.33</v>
      </c>
      <c r="BR99" s="133">
        <v>544.52</v>
      </c>
      <c r="BS99" s="124">
        <v>0.53</v>
      </c>
      <c r="BT99" s="108">
        <v>696.04</v>
      </c>
      <c r="BU99" s="109">
        <v>0.67</v>
      </c>
      <c r="BV99" s="107">
        <v>0</v>
      </c>
      <c r="BW99" s="108">
        <v>0</v>
      </c>
      <c r="BX99" s="133">
        <v>0</v>
      </c>
      <c r="BY99" s="124">
        <v>0</v>
      </c>
      <c r="BZ99" s="108">
        <v>0</v>
      </c>
      <c r="CA99" s="108">
        <v>0</v>
      </c>
      <c r="CB99" s="133">
        <v>0</v>
      </c>
      <c r="CC99" s="124">
        <v>0</v>
      </c>
      <c r="CD99" s="108">
        <v>0</v>
      </c>
      <c r="CE99" s="108">
        <v>0</v>
      </c>
      <c r="CF99" s="133">
        <v>0</v>
      </c>
      <c r="CG99" s="124">
        <v>0</v>
      </c>
      <c r="CH99" s="108">
        <v>0</v>
      </c>
      <c r="CI99" s="109">
        <v>0</v>
      </c>
      <c r="CJ99" s="107">
        <v>0</v>
      </c>
      <c r="CK99" s="108">
        <v>0</v>
      </c>
      <c r="CL99" s="133">
        <v>0</v>
      </c>
      <c r="CM99" s="124">
        <v>0</v>
      </c>
      <c r="CN99" s="108">
        <v>0</v>
      </c>
      <c r="CO99" s="108">
        <v>0</v>
      </c>
      <c r="CP99" s="133">
        <v>0</v>
      </c>
      <c r="CQ99" s="124">
        <v>0</v>
      </c>
      <c r="CR99" s="108">
        <v>0</v>
      </c>
      <c r="CS99" s="108">
        <v>0</v>
      </c>
      <c r="CT99" s="133">
        <v>0</v>
      </c>
      <c r="CU99" s="124">
        <v>0</v>
      </c>
      <c r="CV99" s="108">
        <v>0</v>
      </c>
      <c r="CW99" s="109">
        <v>0</v>
      </c>
      <c r="CX99" s="107">
        <v>0</v>
      </c>
      <c r="CY99" s="108">
        <v>0</v>
      </c>
      <c r="CZ99" s="133">
        <v>0</v>
      </c>
      <c r="DA99" s="124">
        <v>0</v>
      </c>
      <c r="DB99" s="108">
        <v>0</v>
      </c>
      <c r="DC99" s="108">
        <v>0</v>
      </c>
      <c r="DD99" s="133">
        <v>0</v>
      </c>
      <c r="DE99" s="124">
        <v>0</v>
      </c>
      <c r="DF99" s="108">
        <v>0</v>
      </c>
      <c r="DG99" s="108">
        <v>0</v>
      </c>
      <c r="DH99" s="133">
        <v>0</v>
      </c>
      <c r="DI99" s="124">
        <v>0</v>
      </c>
      <c r="DJ99" s="108">
        <v>0</v>
      </c>
      <c r="DK99" s="108">
        <v>0</v>
      </c>
      <c r="DL99" s="180">
        <v>30.847249212100738</v>
      </c>
      <c r="DM99" s="181">
        <v>34.441231726431404</v>
      </c>
      <c r="DN99" s="184">
        <v>46.989915416333112</v>
      </c>
      <c r="DO99" s="181">
        <v>37.426132118288422</v>
      </c>
      <c r="DP99" s="193" t="s">
        <v>1026</v>
      </c>
      <c r="DQ99" s="193" t="s">
        <v>1026</v>
      </c>
      <c r="DR99" s="288" t="s">
        <v>1026</v>
      </c>
      <c r="DS99" s="288"/>
      <c r="DT99" s="298"/>
      <c r="DU99" s="170"/>
      <c r="DV99" s="170"/>
      <c r="DW99" s="170"/>
      <c r="DX99" s="170"/>
      <c r="DY99" s="170"/>
      <c r="DZ99" s="298"/>
      <c r="EA99" s="170"/>
      <c r="EB99" s="170"/>
      <c r="EC99" s="170"/>
      <c r="ED99" s="170"/>
      <c r="EE99" s="292"/>
    </row>
    <row r="100" spans="1:135" x14ac:dyDescent="0.2">
      <c r="A100" s="125" t="s">
        <v>50</v>
      </c>
      <c r="B100" s="126" t="s">
        <v>551</v>
      </c>
      <c r="C100" s="147">
        <v>4467390</v>
      </c>
      <c r="D100" s="148">
        <v>87.548009016450322</v>
      </c>
      <c r="E100" s="149">
        <v>12.451990983549679</v>
      </c>
      <c r="F100" s="150">
        <v>1.0953866357291651</v>
      </c>
      <c r="G100" s="151">
        <v>436.69501466275659</v>
      </c>
      <c r="H100" s="167">
        <v>44352.418120437746</v>
      </c>
      <c r="I100" s="118">
        <v>9928.0380984059466</v>
      </c>
      <c r="J100" s="113">
        <v>12363.319048590583</v>
      </c>
      <c r="K100" s="113">
        <v>27.875186004556362</v>
      </c>
      <c r="L100" s="117">
        <v>976.9285377298221</v>
      </c>
      <c r="M100" s="118">
        <v>2.2026500000000002</v>
      </c>
      <c r="N100" s="117">
        <v>6873.5449764915438</v>
      </c>
      <c r="O100" s="118">
        <v>15.497565336407646</v>
      </c>
      <c r="P100" s="143">
        <v>36748.028736431901</v>
      </c>
      <c r="Q100" s="170">
        <v>207723.71875</v>
      </c>
      <c r="R100" s="167">
        <v>119.65</v>
      </c>
      <c r="S100" s="138">
        <v>0</v>
      </c>
      <c r="T100" s="113">
        <v>0</v>
      </c>
      <c r="U100" s="138">
        <v>2.73</v>
      </c>
      <c r="V100" s="113">
        <v>8.08</v>
      </c>
      <c r="W100" s="138" t="s">
        <v>992</v>
      </c>
      <c r="X100" s="143">
        <v>130.46</v>
      </c>
      <c r="Y100" s="167">
        <f t="shared" si="8"/>
        <v>5.7600547843071004E-2</v>
      </c>
      <c r="Z100" s="138">
        <f t="shared" si="9"/>
        <v>0</v>
      </c>
      <c r="AA100" s="113">
        <f t="shared" si="10"/>
        <v>0</v>
      </c>
      <c r="AB100" s="138">
        <f t="shared" si="11"/>
        <v>1.3142456799965219E-3</v>
      </c>
      <c r="AC100" s="113">
        <f t="shared" si="12"/>
        <v>3.8897820858505112E-3</v>
      </c>
      <c r="AD100" s="138">
        <f t="shared" si="13"/>
        <v>0</v>
      </c>
      <c r="AE100" s="143">
        <f t="shared" si="14"/>
        <v>6.2804575608918028E-2</v>
      </c>
      <c r="AF100" s="175">
        <v>0.96778219125259968</v>
      </c>
      <c r="AG100" s="118">
        <v>0</v>
      </c>
      <c r="AH100" s="118">
        <v>0</v>
      </c>
      <c r="AI100" s="118">
        <v>2.2081449077472604E-2</v>
      </c>
      <c r="AJ100" s="118">
        <v>6.5354618515010482E-2</v>
      </c>
      <c r="AK100" s="118" t="s">
        <v>1026</v>
      </c>
      <c r="AL100" s="143">
        <v>1.0552182588450829</v>
      </c>
      <c r="AM100" s="175">
        <v>12.247569333785828</v>
      </c>
      <c r="AN100" s="118">
        <v>0</v>
      </c>
      <c r="AO100" s="118">
        <v>0</v>
      </c>
      <c r="AP100" s="118">
        <v>0.27944725684275223</v>
      </c>
      <c r="AQ100" s="118">
        <v>0.82708199094851231</v>
      </c>
      <c r="AR100" s="118" t="s">
        <v>1026</v>
      </c>
      <c r="AS100" s="143">
        <v>13.354098581577093</v>
      </c>
      <c r="AT100" s="175">
        <v>1.7407320445158827</v>
      </c>
      <c r="AU100" s="118">
        <v>0</v>
      </c>
      <c r="AV100" s="118">
        <v>0</v>
      </c>
      <c r="AW100" s="118">
        <v>3.9717496711478138E-2</v>
      </c>
      <c r="AX100" s="118">
        <v>0.11755215143910015</v>
      </c>
      <c r="AY100" s="118" t="s">
        <v>1026</v>
      </c>
      <c r="AZ100" s="143">
        <v>1.8980016926664611</v>
      </c>
      <c r="BA100" s="175">
        <v>0.32559569618867557</v>
      </c>
      <c r="BB100" s="118">
        <v>0</v>
      </c>
      <c r="BC100" s="118">
        <v>0</v>
      </c>
      <c r="BD100" s="118">
        <v>7.4289699172175863E-3</v>
      </c>
      <c r="BE100" s="118">
        <v>2.1987573967442529E-2</v>
      </c>
      <c r="BF100" s="118" t="s">
        <v>1026</v>
      </c>
      <c r="BG100" s="143">
        <v>0.35501224007333571</v>
      </c>
      <c r="BH100" s="107">
        <v>189.82</v>
      </c>
      <c r="BI100" s="108">
        <v>0.09</v>
      </c>
      <c r="BJ100" s="133">
        <v>648.08000000000004</v>
      </c>
      <c r="BK100" s="124">
        <v>0.31</v>
      </c>
      <c r="BL100" s="108">
        <v>1728.54</v>
      </c>
      <c r="BM100" s="108">
        <v>0.83</v>
      </c>
      <c r="BN100" s="133">
        <v>4917.75</v>
      </c>
      <c r="BO100" s="124">
        <v>2.37</v>
      </c>
      <c r="BP100" s="108">
        <v>9166.7999999999993</v>
      </c>
      <c r="BQ100" s="108">
        <v>4.41</v>
      </c>
      <c r="BR100" s="133">
        <v>15097.14</v>
      </c>
      <c r="BS100" s="124">
        <v>7.27</v>
      </c>
      <c r="BT100" s="108">
        <v>19284.96</v>
      </c>
      <c r="BU100" s="109">
        <v>9.2799999999999994</v>
      </c>
      <c r="BV100" s="107">
        <v>0</v>
      </c>
      <c r="BW100" s="108">
        <v>0</v>
      </c>
      <c r="BX100" s="133">
        <v>0</v>
      </c>
      <c r="BY100" s="124">
        <v>0</v>
      </c>
      <c r="BZ100" s="108">
        <v>0</v>
      </c>
      <c r="CA100" s="108">
        <v>0</v>
      </c>
      <c r="CB100" s="133">
        <v>0</v>
      </c>
      <c r="CC100" s="124">
        <v>0</v>
      </c>
      <c r="CD100" s="108">
        <v>0</v>
      </c>
      <c r="CE100" s="108">
        <v>0</v>
      </c>
      <c r="CF100" s="133">
        <v>0</v>
      </c>
      <c r="CG100" s="124">
        <v>0</v>
      </c>
      <c r="CH100" s="108">
        <v>0</v>
      </c>
      <c r="CI100" s="109">
        <v>0</v>
      </c>
      <c r="CJ100" s="107">
        <v>0</v>
      </c>
      <c r="CK100" s="108">
        <v>0</v>
      </c>
      <c r="CL100" s="133">
        <v>0</v>
      </c>
      <c r="CM100" s="124">
        <v>0</v>
      </c>
      <c r="CN100" s="108">
        <v>0</v>
      </c>
      <c r="CO100" s="108">
        <v>0</v>
      </c>
      <c r="CP100" s="133">
        <v>0</v>
      </c>
      <c r="CQ100" s="124">
        <v>0</v>
      </c>
      <c r="CR100" s="108">
        <v>0</v>
      </c>
      <c r="CS100" s="108">
        <v>0</v>
      </c>
      <c r="CT100" s="133">
        <v>0</v>
      </c>
      <c r="CU100" s="124">
        <v>0</v>
      </c>
      <c r="CV100" s="108">
        <v>0</v>
      </c>
      <c r="CW100" s="109">
        <v>0</v>
      </c>
      <c r="CX100" s="107">
        <v>0</v>
      </c>
      <c r="CY100" s="108">
        <v>0</v>
      </c>
      <c r="CZ100" s="133">
        <v>0</v>
      </c>
      <c r="DA100" s="124">
        <v>0</v>
      </c>
      <c r="DB100" s="108">
        <v>0</v>
      </c>
      <c r="DC100" s="108">
        <v>0</v>
      </c>
      <c r="DD100" s="133">
        <v>0</v>
      </c>
      <c r="DE100" s="124">
        <v>0</v>
      </c>
      <c r="DF100" s="108">
        <v>17.52</v>
      </c>
      <c r="DG100" s="108">
        <v>0.01</v>
      </c>
      <c r="DH100" s="133">
        <v>358.97</v>
      </c>
      <c r="DI100" s="124">
        <v>0.17</v>
      </c>
      <c r="DJ100" s="108">
        <v>944</v>
      </c>
      <c r="DK100" s="108">
        <v>0.45</v>
      </c>
      <c r="DL100" s="180">
        <v>45.508590813124229</v>
      </c>
      <c r="DM100" s="181">
        <v>35.082177044133111</v>
      </c>
      <c r="DN100" s="184">
        <v>63.043552496303612</v>
      </c>
      <c r="DO100" s="181">
        <v>47.87810678452032</v>
      </c>
      <c r="DP100" s="193" t="s">
        <v>1026</v>
      </c>
      <c r="DQ100" s="193" t="s">
        <v>1026</v>
      </c>
      <c r="DR100" s="288" t="s">
        <v>1026</v>
      </c>
      <c r="DS100" s="288"/>
      <c r="DT100" s="298"/>
      <c r="DU100" s="170"/>
      <c r="DV100" s="170"/>
      <c r="DW100" s="170"/>
      <c r="DX100" s="170"/>
      <c r="DY100" s="170"/>
      <c r="DZ100" s="298"/>
      <c r="EA100" s="170"/>
      <c r="EB100" s="170"/>
      <c r="EC100" s="170"/>
      <c r="ED100" s="170"/>
      <c r="EE100" s="292"/>
    </row>
    <row r="101" spans="1:135" x14ac:dyDescent="0.2">
      <c r="A101" s="125" t="s">
        <v>138</v>
      </c>
      <c r="B101" s="126" t="s">
        <v>562</v>
      </c>
      <c r="C101" s="147">
        <v>2168673</v>
      </c>
      <c r="D101" s="148">
        <v>99.060992597777528</v>
      </c>
      <c r="E101" s="149">
        <v>0.93900740222246504</v>
      </c>
      <c r="F101" s="150">
        <v>5.7186261026910126</v>
      </c>
      <c r="G101" s="151">
        <v>186.7935400516796</v>
      </c>
      <c r="H101" s="167">
        <v>202450.01410958884</v>
      </c>
      <c r="I101" s="118">
        <v>93714.063382521359</v>
      </c>
      <c r="J101" s="113">
        <v>77169.629904317684</v>
      </c>
      <c r="K101" s="113">
        <v>38.117868375422667</v>
      </c>
      <c r="L101" s="117">
        <v>4966.9491361674754</v>
      </c>
      <c r="M101" s="118">
        <v>2.4534200000000004</v>
      </c>
      <c r="N101" s="117">
        <v>116949.89548055171</v>
      </c>
      <c r="O101" s="118">
        <v>57.767294309619167</v>
      </c>
      <c r="P101" s="143">
        <v>41601.456901105907</v>
      </c>
      <c r="Q101" s="170">
        <v>624817.6875</v>
      </c>
      <c r="R101" s="167">
        <v>152.9</v>
      </c>
      <c r="S101" s="138">
        <v>0</v>
      </c>
      <c r="T101" s="113">
        <v>0</v>
      </c>
      <c r="U101" s="138">
        <v>0</v>
      </c>
      <c r="V101" s="113">
        <v>0</v>
      </c>
      <c r="W101" s="138" t="s">
        <v>992</v>
      </c>
      <c r="X101" s="143">
        <v>152.9</v>
      </c>
      <c r="Y101" s="167">
        <f t="shared" si="8"/>
        <v>2.447113823102199E-2</v>
      </c>
      <c r="Z101" s="138">
        <f t="shared" si="9"/>
        <v>0</v>
      </c>
      <c r="AA101" s="113">
        <f t="shared" si="10"/>
        <v>0</v>
      </c>
      <c r="AB101" s="138">
        <f t="shared" si="11"/>
        <v>0</v>
      </c>
      <c r="AC101" s="113">
        <f t="shared" si="12"/>
        <v>0</v>
      </c>
      <c r="AD101" s="138">
        <f t="shared" si="13"/>
        <v>0</v>
      </c>
      <c r="AE101" s="143">
        <f t="shared" si="14"/>
        <v>2.447113823102199E-2</v>
      </c>
      <c r="AF101" s="175">
        <v>0.19813494011773816</v>
      </c>
      <c r="AG101" s="118">
        <v>0</v>
      </c>
      <c r="AH101" s="118">
        <v>0</v>
      </c>
      <c r="AI101" s="118">
        <v>0</v>
      </c>
      <c r="AJ101" s="118">
        <v>0</v>
      </c>
      <c r="AK101" s="118" t="s">
        <v>1026</v>
      </c>
      <c r="AL101" s="143">
        <v>0.19813494011773816</v>
      </c>
      <c r="AM101" s="175">
        <v>3.0783484148577061</v>
      </c>
      <c r="AN101" s="118">
        <v>0</v>
      </c>
      <c r="AO101" s="118">
        <v>0</v>
      </c>
      <c r="AP101" s="118">
        <v>0</v>
      </c>
      <c r="AQ101" s="118">
        <v>0</v>
      </c>
      <c r="AR101" s="118" t="s">
        <v>1026</v>
      </c>
      <c r="AS101" s="143">
        <v>3.0783484148577061</v>
      </c>
      <c r="AT101" s="175">
        <v>0.13073974916499745</v>
      </c>
      <c r="AU101" s="118">
        <v>0</v>
      </c>
      <c r="AV101" s="118">
        <v>0</v>
      </c>
      <c r="AW101" s="118">
        <v>0</v>
      </c>
      <c r="AX101" s="118">
        <v>0</v>
      </c>
      <c r="AY101" s="118" t="s">
        <v>1026</v>
      </c>
      <c r="AZ101" s="143">
        <v>0.13073974916499745</v>
      </c>
      <c r="BA101" s="175">
        <v>0.36753520522964045</v>
      </c>
      <c r="BB101" s="118">
        <v>0</v>
      </c>
      <c r="BC101" s="118">
        <v>0</v>
      </c>
      <c r="BD101" s="118">
        <v>0</v>
      </c>
      <c r="BE101" s="118">
        <v>0</v>
      </c>
      <c r="BF101" s="118" t="s">
        <v>1026</v>
      </c>
      <c r="BG101" s="143">
        <v>0.36753520522964045</v>
      </c>
      <c r="BH101" s="107">
        <v>276.89999999999998</v>
      </c>
      <c r="BI101" s="108">
        <v>0.04</v>
      </c>
      <c r="BJ101" s="133">
        <v>450.54</v>
      </c>
      <c r="BK101" s="124">
        <v>7.0000000000000007E-2</v>
      </c>
      <c r="BL101" s="108">
        <v>656</v>
      </c>
      <c r="BM101" s="108">
        <v>0.1</v>
      </c>
      <c r="BN101" s="133">
        <v>1135.46</v>
      </c>
      <c r="BO101" s="124">
        <v>0.18</v>
      </c>
      <c r="BP101" s="108">
        <v>1822.88</v>
      </c>
      <c r="BQ101" s="108">
        <v>0.28999999999999998</v>
      </c>
      <c r="BR101" s="133">
        <v>2955.51</v>
      </c>
      <c r="BS101" s="124">
        <v>0.47</v>
      </c>
      <c r="BT101" s="108">
        <v>3867.45</v>
      </c>
      <c r="BU101" s="109">
        <v>0.62</v>
      </c>
      <c r="BV101" s="107">
        <v>0</v>
      </c>
      <c r="BW101" s="108">
        <v>0</v>
      </c>
      <c r="BX101" s="133">
        <v>0</v>
      </c>
      <c r="BY101" s="124">
        <v>0</v>
      </c>
      <c r="BZ101" s="108">
        <v>0</v>
      </c>
      <c r="CA101" s="108">
        <v>0</v>
      </c>
      <c r="CB101" s="133">
        <v>0</v>
      </c>
      <c r="CC101" s="124">
        <v>0</v>
      </c>
      <c r="CD101" s="108">
        <v>0</v>
      </c>
      <c r="CE101" s="108">
        <v>0</v>
      </c>
      <c r="CF101" s="133">
        <v>0</v>
      </c>
      <c r="CG101" s="124">
        <v>0</v>
      </c>
      <c r="CH101" s="108">
        <v>0</v>
      </c>
      <c r="CI101" s="109">
        <v>0</v>
      </c>
      <c r="CJ101" s="107">
        <v>0</v>
      </c>
      <c r="CK101" s="108">
        <v>0</v>
      </c>
      <c r="CL101" s="133">
        <v>0</v>
      </c>
      <c r="CM101" s="124">
        <v>0</v>
      </c>
      <c r="CN101" s="108">
        <v>0</v>
      </c>
      <c r="CO101" s="108">
        <v>0</v>
      </c>
      <c r="CP101" s="133">
        <v>0</v>
      </c>
      <c r="CQ101" s="124">
        <v>0</v>
      </c>
      <c r="CR101" s="108">
        <v>0</v>
      </c>
      <c r="CS101" s="108">
        <v>0</v>
      </c>
      <c r="CT101" s="133">
        <v>0</v>
      </c>
      <c r="CU101" s="124">
        <v>0</v>
      </c>
      <c r="CV101" s="108">
        <v>0</v>
      </c>
      <c r="CW101" s="109">
        <v>0</v>
      </c>
      <c r="CX101" s="107">
        <v>0</v>
      </c>
      <c r="CY101" s="108">
        <v>0</v>
      </c>
      <c r="CZ101" s="133">
        <v>0</v>
      </c>
      <c r="DA101" s="124">
        <v>0</v>
      </c>
      <c r="DB101" s="108">
        <v>0</v>
      </c>
      <c r="DC101" s="108">
        <v>0</v>
      </c>
      <c r="DD101" s="133">
        <v>0</v>
      </c>
      <c r="DE101" s="124">
        <v>0</v>
      </c>
      <c r="DF101" s="108">
        <v>0</v>
      </c>
      <c r="DG101" s="108">
        <v>0</v>
      </c>
      <c r="DH101" s="133">
        <v>0</v>
      </c>
      <c r="DI101" s="124">
        <v>0</v>
      </c>
      <c r="DJ101" s="108">
        <v>0</v>
      </c>
      <c r="DK101" s="108">
        <v>0</v>
      </c>
      <c r="DL101" s="180">
        <v>26.58701815179009</v>
      </c>
      <c r="DM101" s="181">
        <v>30.450477635838396</v>
      </c>
      <c r="DN101" s="184">
        <v>53.603742203019799</v>
      </c>
      <c r="DO101" s="181">
        <v>36.880412663549428</v>
      </c>
      <c r="DP101" s="193" t="s">
        <v>1026</v>
      </c>
      <c r="DQ101" s="193" t="s">
        <v>1026</v>
      </c>
      <c r="DR101" s="288" t="s">
        <v>1026</v>
      </c>
      <c r="DS101" s="288"/>
      <c r="DT101" s="298"/>
      <c r="DU101" s="170"/>
      <c r="DV101" s="170"/>
      <c r="DW101" s="170"/>
      <c r="DX101" s="170"/>
      <c r="DY101" s="170"/>
      <c r="DZ101" s="298"/>
      <c r="EA101" s="170"/>
      <c r="EB101" s="170"/>
      <c r="EC101" s="170"/>
      <c r="ED101" s="170"/>
      <c r="EE101" s="292"/>
    </row>
    <row r="102" spans="1:135" x14ac:dyDescent="0.2">
      <c r="A102" s="125" t="s">
        <v>63</v>
      </c>
      <c r="B102" s="126" t="s">
        <v>618</v>
      </c>
      <c r="C102" s="147">
        <v>74932641</v>
      </c>
      <c r="D102" s="148">
        <v>72.369999610717045</v>
      </c>
      <c r="E102" s="149">
        <v>27.630000389282955</v>
      </c>
      <c r="F102" s="150">
        <v>1.9997248905027809</v>
      </c>
      <c r="G102" s="151">
        <v>97.361902472616705</v>
      </c>
      <c r="H102" s="167">
        <v>820206.96263108519</v>
      </c>
      <c r="I102" s="118">
        <v>10971.656306094908</v>
      </c>
      <c r="J102" s="113">
        <v>166743.20480003941</v>
      </c>
      <c r="K102" s="113">
        <v>20.329406161727206</v>
      </c>
      <c r="L102" s="117">
        <v>131015.5131137876</v>
      </c>
      <c r="M102" s="118">
        <v>15.973470000000001</v>
      </c>
      <c r="N102" s="117">
        <v>112327.84961024499</v>
      </c>
      <c r="O102" s="118">
        <v>13.695061701246262</v>
      </c>
      <c r="P102" s="143">
        <v>110926.74895912</v>
      </c>
      <c r="Q102" s="170">
        <v>1947248.625</v>
      </c>
      <c r="R102" s="167">
        <v>2200.39</v>
      </c>
      <c r="S102" s="138">
        <v>0</v>
      </c>
      <c r="T102" s="113">
        <v>0</v>
      </c>
      <c r="U102" s="138">
        <v>2.5</v>
      </c>
      <c r="V102" s="113">
        <v>296.12</v>
      </c>
      <c r="W102" s="138" t="s">
        <v>992</v>
      </c>
      <c r="X102" s="143">
        <v>2499.0099999999998</v>
      </c>
      <c r="Y102" s="167">
        <f t="shared" si="8"/>
        <v>0.1129999514057944</v>
      </c>
      <c r="Z102" s="138">
        <f t="shared" si="9"/>
        <v>0</v>
      </c>
      <c r="AA102" s="113">
        <f t="shared" si="10"/>
        <v>0</v>
      </c>
      <c r="AB102" s="138">
        <f t="shared" si="11"/>
        <v>1.283862763030581E-4</v>
      </c>
      <c r="AC102" s="113">
        <f t="shared" si="12"/>
        <v>1.5207097655544628E-2</v>
      </c>
      <c r="AD102" s="138">
        <f t="shared" si="13"/>
        <v>0</v>
      </c>
      <c r="AE102" s="143">
        <f t="shared" si="14"/>
        <v>0.12833543533764211</v>
      </c>
      <c r="AF102" s="175">
        <v>1.3196279888219347</v>
      </c>
      <c r="AG102" s="118">
        <v>0</v>
      </c>
      <c r="AH102" s="118">
        <v>0</v>
      </c>
      <c r="AI102" s="118">
        <v>1.4993114729910774E-3</v>
      </c>
      <c r="AJ102" s="118">
        <v>0.17759044535284715</v>
      </c>
      <c r="AK102" s="118" t="s">
        <v>1026</v>
      </c>
      <c r="AL102" s="143">
        <v>1.4987177456477729</v>
      </c>
      <c r="AM102" s="175">
        <v>1.679488136713208</v>
      </c>
      <c r="AN102" s="118">
        <v>0</v>
      </c>
      <c r="AO102" s="118">
        <v>0</v>
      </c>
      <c r="AP102" s="118">
        <v>1.9081709795913543E-3</v>
      </c>
      <c r="AQ102" s="118">
        <v>0.22601903619063674</v>
      </c>
      <c r="AR102" s="118" t="s">
        <v>1026</v>
      </c>
      <c r="AS102" s="143">
        <v>1.9074153438834358</v>
      </c>
      <c r="AT102" s="175">
        <v>1.9588997809847779</v>
      </c>
      <c r="AU102" s="118">
        <v>0</v>
      </c>
      <c r="AV102" s="118">
        <v>0</v>
      </c>
      <c r="AW102" s="118">
        <v>2.2256279352578156E-3</v>
      </c>
      <c r="AX102" s="118">
        <v>0.26362117767541776</v>
      </c>
      <c r="AY102" s="118" t="s">
        <v>1026</v>
      </c>
      <c r="AZ102" s="143">
        <v>2.2247465865954537</v>
      </c>
      <c r="BA102" s="175">
        <v>1.9836423771969671</v>
      </c>
      <c r="BB102" s="118">
        <v>0</v>
      </c>
      <c r="BC102" s="118">
        <v>0</v>
      </c>
      <c r="BD102" s="118">
        <v>2.2537395384420113E-3</v>
      </c>
      <c r="BE102" s="118">
        <v>0.26695094084937937</v>
      </c>
      <c r="BF102" s="118" t="s">
        <v>1026</v>
      </c>
      <c r="BG102" s="143">
        <v>2.2528470575847885</v>
      </c>
      <c r="BH102" s="107">
        <v>5287.15</v>
      </c>
      <c r="BI102" s="108">
        <v>0.27</v>
      </c>
      <c r="BJ102" s="133">
        <v>10276.280000000001</v>
      </c>
      <c r="BK102" s="124">
        <v>0.53</v>
      </c>
      <c r="BL102" s="108">
        <v>15838.39</v>
      </c>
      <c r="BM102" s="108">
        <v>0.81</v>
      </c>
      <c r="BN102" s="133">
        <v>25986.42</v>
      </c>
      <c r="BO102" s="124">
        <v>1.33</v>
      </c>
      <c r="BP102" s="108">
        <v>35580.85</v>
      </c>
      <c r="BQ102" s="108">
        <v>1.83</v>
      </c>
      <c r="BR102" s="133">
        <v>47207.75</v>
      </c>
      <c r="BS102" s="124">
        <v>2.42</v>
      </c>
      <c r="BT102" s="108">
        <v>55465</v>
      </c>
      <c r="BU102" s="109">
        <v>2.85</v>
      </c>
      <c r="BV102" s="107">
        <v>0</v>
      </c>
      <c r="BW102" s="108">
        <v>0</v>
      </c>
      <c r="BX102" s="133">
        <v>0</v>
      </c>
      <c r="BY102" s="124">
        <v>0</v>
      </c>
      <c r="BZ102" s="108">
        <v>0</v>
      </c>
      <c r="CA102" s="108">
        <v>0</v>
      </c>
      <c r="CB102" s="133">
        <v>0</v>
      </c>
      <c r="CC102" s="124">
        <v>0</v>
      </c>
      <c r="CD102" s="108">
        <v>0</v>
      </c>
      <c r="CE102" s="108">
        <v>0</v>
      </c>
      <c r="CF102" s="133">
        <v>0</v>
      </c>
      <c r="CG102" s="124">
        <v>0</v>
      </c>
      <c r="CH102" s="108">
        <v>0</v>
      </c>
      <c r="CI102" s="109">
        <v>0</v>
      </c>
      <c r="CJ102" s="107">
        <v>0</v>
      </c>
      <c r="CK102" s="108">
        <v>0</v>
      </c>
      <c r="CL102" s="133">
        <v>0</v>
      </c>
      <c r="CM102" s="124">
        <v>0</v>
      </c>
      <c r="CN102" s="108">
        <v>0</v>
      </c>
      <c r="CO102" s="108">
        <v>0</v>
      </c>
      <c r="CP102" s="133">
        <v>0</v>
      </c>
      <c r="CQ102" s="124">
        <v>0</v>
      </c>
      <c r="CR102" s="108">
        <v>0</v>
      </c>
      <c r="CS102" s="108">
        <v>0</v>
      </c>
      <c r="CT102" s="133">
        <v>0</v>
      </c>
      <c r="CU102" s="124">
        <v>0</v>
      </c>
      <c r="CV102" s="108">
        <v>0</v>
      </c>
      <c r="CW102" s="109">
        <v>0</v>
      </c>
      <c r="CX102" s="107">
        <v>0</v>
      </c>
      <c r="CY102" s="108">
        <v>0</v>
      </c>
      <c r="CZ102" s="133">
        <v>0</v>
      </c>
      <c r="DA102" s="124">
        <v>0</v>
      </c>
      <c r="DB102" s="108">
        <v>0</v>
      </c>
      <c r="DC102" s="108">
        <v>0</v>
      </c>
      <c r="DD102" s="133">
        <v>19.16</v>
      </c>
      <c r="DE102" s="124">
        <v>0</v>
      </c>
      <c r="DF102" s="108">
        <v>143.51</v>
      </c>
      <c r="DG102" s="108">
        <v>0.01</v>
      </c>
      <c r="DH102" s="133">
        <v>561.96</v>
      </c>
      <c r="DI102" s="124">
        <v>0.03</v>
      </c>
      <c r="DJ102" s="108">
        <v>1036.96</v>
      </c>
      <c r="DK102" s="108">
        <v>0.05</v>
      </c>
      <c r="DL102" s="180">
        <v>49.568993303172505</v>
      </c>
      <c r="DM102" s="181">
        <v>48.785185062377089</v>
      </c>
      <c r="DN102" s="184">
        <v>50.128499334185939</v>
      </c>
      <c r="DO102" s="181">
        <v>49.494225899911839</v>
      </c>
      <c r="DP102" s="193">
        <v>13</v>
      </c>
      <c r="DQ102" s="193">
        <v>4500000</v>
      </c>
      <c r="DR102" s="288">
        <v>5.711707431418767</v>
      </c>
      <c r="DS102" s="288"/>
      <c r="DT102" s="298"/>
      <c r="DU102" s="170"/>
      <c r="DV102" s="170"/>
      <c r="DW102" s="170"/>
      <c r="DX102" s="170"/>
      <c r="DY102" s="170"/>
      <c r="DZ102" s="298"/>
      <c r="EA102" s="170"/>
      <c r="EB102" s="170"/>
      <c r="EC102" s="170"/>
      <c r="ED102" s="170"/>
      <c r="EE102" s="292"/>
    </row>
    <row r="103" spans="1:135" x14ac:dyDescent="0.2">
      <c r="A103" s="125" t="s">
        <v>68</v>
      </c>
      <c r="B103" s="126" t="s">
        <v>541</v>
      </c>
      <c r="C103" s="147">
        <v>8059400</v>
      </c>
      <c r="D103" s="148">
        <v>92.011998411792433</v>
      </c>
      <c r="E103" s="149">
        <v>7.9880015882075588</v>
      </c>
      <c r="F103" s="150">
        <v>1.9332982896329045</v>
      </c>
      <c r="G103" s="151">
        <v>372.4306839186691</v>
      </c>
      <c r="H103" s="167">
        <v>291357.07872999925</v>
      </c>
      <c r="I103" s="118">
        <v>36051.1452394999</v>
      </c>
      <c r="J103" s="113">
        <v>59494.018599429801</v>
      </c>
      <c r="K103" s="113">
        <v>20.419623528200919</v>
      </c>
      <c r="L103" s="117">
        <v>63085.188265069024</v>
      </c>
      <c r="M103" s="118">
        <v>21.652190000000001</v>
      </c>
      <c r="N103" s="117">
        <v>54129.51638268627</v>
      </c>
      <c r="O103" s="118">
        <v>18.578411280972556</v>
      </c>
      <c r="P103" s="143">
        <v>81785.519417860007</v>
      </c>
      <c r="Q103" s="170">
        <v>853829.3125</v>
      </c>
      <c r="R103" s="167">
        <v>381.32</v>
      </c>
      <c r="S103" s="138">
        <v>0</v>
      </c>
      <c r="T103" s="113">
        <v>0</v>
      </c>
      <c r="U103" s="138">
        <v>3.52</v>
      </c>
      <c r="V103" s="113">
        <v>9.52</v>
      </c>
      <c r="W103" s="138" t="s">
        <v>992</v>
      </c>
      <c r="X103" s="143">
        <v>394.35999999999996</v>
      </c>
      <c r="Y103" s="167">
        <f t="shared" si="8"/>
        <v>4.4659979976969931E-2</v>
      </c>
      <c r="Z103" s="138">
        <f t="shared" si="9"/>
        <v>0</v>
      </c>
      <c r="AA103" s="113">
        <f t="shared" si="10"/>
        <v>0</v>
      </c>
      <c r="AB103" s="138">
        <f t="shared" si="11"/>
        <v>4.122603837169153E-4</v>
      </c>
      <c r="AC103" s="113">
        <f t="shared" si="12"/>
        <v>1.1149769468707482E-3</v>
      </c>
      <c r="AD103" s="138">
        <f t="shared" si="13"/>
        <v>0</v>
      </c>
      <c r="AE103" s="143">
        <f t="shared" si="14"/>
        <v>4.6187217307557593E-2</v>
      </c>
      <c r="AF103" s="175">
        <v>0.64093838166725314</v>
      </c>
      <c r="AG103" s="118">
        <v>0</v>
      </c>
      <c r="AH103" s="118">
        <v>0</v>
      </c>
      <c r="AI103" s="118">
        <v>5.9165611650811162E-3</v>
      </c>
      <c r="AJ103" s="118">
        <v>1.600160860556029E-2</v>
      </c>
      <c r="AK103" s="118" t="s">
        <v>1026</v>
      </c>
      <c r="AL103" s="143">
        <v>0.66285655143789457</v>
      </c>
      <c r="AM103" s="175">
        <v>0.60445250380768245</v>
      </c>
      <c r="AN103" s="118">
        <v>0</v>
      </c>
      <c r="AO103" s="118">
        <v>0</v>
      </c>
      <c r="AP103" s="118">
        <v>5.5797566699964394E-3</v>
      </c>
      <c r="AQ103" s="118">
        <v>1.5090705539308552E-2</v>
      </c>
      <c r="AR103" s="118" t="s">
        <v>1026</v>
      </c>
      <c r="AS103" s="143">
        <v>0.62512296601698747</v>
      </c>
      <c r="AT103" s="175">
        <v>0.70445853848782591</v>
      </c>
      <c r="AU103" s="118">
        <v>0</v>
      </c>
      <c r="AV103" s="118">
        <v>0</v>
      </c>
      <c r="AW103" s="118">
        <v>6.5029215763063768E-3</v>
      </c>
      <c r="AX103" s="118">
        <v>1.758744699046497E-2</v>
      </c>
      <c r="AY103" s="118" t="s">
        <v>1026</v>
      </c>
      <c r="AZ103" s="143">
        <v>0.72854890705459718</v>
      </c>
      <c r="BA103" s="175">
        <v>0.46624390566226426</v>
      </c>
      <c r="BB103" s="118">
        <v>0</v>
      </c>
      <c r="BC103" s="118">
        <v>0</v>
      </c>
      <c r="BD103" s="118">
        <v>4.3039403858469794E-3</v>
      </c>
      <c r="BE103" s="118">
        <v>1.1640202407177056E-2</v>
      </c>
      <c r="BF103" s="118" t="s">
        <v>1026</v>
      </c>
      <c r="BG103" s="143">
        <v>0.48218804845528818</v>
      </c>
      <c r="BH103" s="107">
        <v>792.17</v>
      </c>
      <c r="BI103" s="108">
        <v>0.09</v>
      </c>
      <c r="BJ103" s="133">
        <v>1976.79</v>
      </c>
      <c r="BK103" s="124">
        <v>0.23</v>
      </c>
      <c r="BL103" s="108">
        <v>4479.83</v>
      </c>
      <c r="BM103" s="108">
        <v>0.52</v>
      </c>
      <c r="BN103" s="133">
        <v>11867.48</v>
      </c>
      <c r="BO103" s="124">
        <v>1.39</v>
      </c>
      <c r="BP103" s="108">
        <v>22039.66</v>
      </c>
      <c r="BQ103" s="108">
        <v>2.58</v>
      </c>
      <c r="BR103" s="133">
        <v>37452.959999999999</v>
      </c>
      <c r="BS103" s="124">
        <v>4.3899999999999997</v>
      </c>
      <c r="BT103" s="108">
        <v>48892.51</v>
      </c>
      <c r="BU103" s="109">
        <v>5.73</v>
      </c>
      <c r="BV103" s="107">
        <v>0</v>
      </c>
      <c r="BW103" s="108">
        <v>0</v>
      </c>
      <c r="BX103" s="133">
        <v>0</v>
      </c>
      <c r="BY103" s="124">
        <v>0</v>
      </c>
      <c r="BZ103" s="108">
        <v>0</v>
      </c>
      <c r="CA103" s="108">
        <v>0</v>
      </c>
      <c r="CB103" s="133">
        <v>0</v>
      </c>
      <c r="CC103" s="124">
        <v>0</v>
      </c>
      <c r="CD103" s="108">
        <v>0</v>
      </c>
      <c r="CE103" s="108">
        <v>0</v>
      </c>
      <c r="CF103" s="133">
        <v>0</v>
      </c>
      <c r="CG103" s="124">
        <v>0</v>
      </c>
      <c r="CH103" s="108">
        <v>0</v>
      </c>
      <c r="CI103" s="109">
        <v>0</v>
      </c>
      <c r="CJ103" s="107">
        <v>0</v>
      </c>
      <c r="CK103" s="108">
        <v>0</v>
      </c>
      <c r="CL103" s="133">
        <v>0</v>
      </c>
      <c r="CM103" s="124">
        <v>0</v>
      </c>
      <c r="CN103" s="108">
        <v>0</v>
      </c>
      <c r="CO103" s="108">
        <v>0</v>
      </c>
      <c r="CP103" s="133">
        <v>0</v>
      </c>
      <c r="CQ103" s="124">
        <v>0</v>
      </c>
      <c r="CR103" s="108">
        <v>0</v>
      </c>
      <c r="CS103" s="108">
        <v>0</v>
      </c>
      <c r="CT103" s="133">
        <v>0</v>
      </c>
      <c r="CU103" s="124">
        <v>0</v>
      </c>
      <c r="CV103" s="108">
        <v>0</v>
      </c>
      <c r="CW103" s="109">
        <v>0</v>
      </c>
      <c r="CX103" s="107">
        <v>0</v>
      </c>
      <c r="CY103" s="108">
        <v>0</v>
      </c>
      <c r="CZ103" s="133">
        <v>0</v>
      </c>
      <c r="DA103" s="124">
        <v>0</v>
      </c>
      <c r="DB103" s="108">
        <v>0</v>
      </c>
      <c r="DC103" s="108">
        <v>0</v>
      </c>
      <c r="DD103" s="133">
        <v>2.5099999999999998</v>
      </c>
      <c r="DE103" s="124">
        <v>0</v>
      </c>
      <c r="DF103" s="108">
        <v>75.48</v>
      </c>
      <c r="DG103" s="108">
        <v>0.01</v>
      </c>
      <c r="DH103" s="133">
        <v>544.34</v>
      </c>
      <c r="DI103" s="124">
        <v>0.06</v>
      </c>
      <c r="DJ103" s="108">
        <v>1175.54</v>
      </c>
      <c r="DK103" s="108">
        <v>0.14000000000000001</v>
      </c>
      <c r="DL103" s="180">
        <v>38.246075586256971</v>
      </c>
      <c r="DM103" s="181">
        <v>36.753484882099841</v>
      </c>
      <c r="DN103" s="184">
        <v>42.725151207605393</v>
      </c>
      <c r="DO103" s="181">
        <v>39.241570558654068</v>
      </c>
      <c r="DP103" s="193" t="s">
        <v>1026</v>
      </c>
      <c r="DQ103" s="193" t="s">
        <v>1026</v>
      </c>
      <c r="DR103" s="288" t="s">
        <v>1026</v>
      </c>
      <c r="DS103" s="288"/>
      <c r="DT103" s="298"/>
      <c r="DU103" s="170"/>
      <c r="DV103" s="170"/>
      <c r="DW103" s="170"/>
      <c r="DX103" s="170"/>
      <c r="DY103" s="170"/>
      <c r="DZ103" s="298"/>
      <c r="EA103" s="170"/>
      <c r="EB103" s="170"/>
      <c r="EC103" s="170"/>
      <c r="ED103" s="170"/>
      <c r="EE103" s="292"/>
    </row>
    <row r="104" spans="1:135" x14ac:dyDescent="0.2">
      <c r="A104" s="125" t="s">
        <v>324</v>
      </c>
      <c r="B104" s="126" t="s">
        <v>930</v>
      </c>
      <c r="C104" s="147" t="s">
        <v>1026</v>
      </c>
      <c r="D104" s="148" t="s">
        <v>1026</v>
      </c>
      <c r="E104" s="149" t="s">
        <v>1026</v>
      </c>
      <c r="F104" s="150" t="s">
        <v>1026</v>
      </c>
      <c r="G104" s="151" t="s">
        <v>1026</v>
      </c>
      <c r="H104" s="167" t="s">
        <v>1026</v>
      </c>
      <c r="I104" s="118" t="s">
        <v>1026</v>
      </c>
      <c r="J104" s="113" t="s">
        <v>1026</v>
      </c>
      <c r="K104" s="113" t="s">
        <v>1026</v>
      </c>
      <c r="L104" s="117" t="s">
        <v>1026</v>
      </c>
      <c r="M104" s="118">
        <v>0</v>
      </c>
      <c r="N104" s="117">
        <v>0</v>
      </c>
      <c r="O104" s="118">
        <v>0</v>
      </c>
      <c r="P104" s="143" t="s">
        <v>1026</v>
      </c>
      <c r="Q104" s="108">
        <v>41119.1015625</v>
      </c>
      <c r="R104" s="167">
        <v>179.86</v>
      </c>
      <c r="S104" s="138">
        <v>563.47</v>
      </c>
      <c r="T104" s="113">
        <v>340.04</v>
      </c>
      <c r="U104" s="138">
        <v>0.28000000000000003</v>
      </c>
      <c r="V104" s="113">
        <v>0</v>
      </c>
      <c r="W104" s="138" t="s">
        <v>992</v>
      </c>
      <c r="X104" s="143">
        <v>1083.6500000000001</v>
      </c>
      <c r="Y104" s="167">
        <f t="shared" si="8"/>
        <v>0.43741228082675232</v>
      </c>
      <c r="Z104" s="138">
        <f t="shared" si="9"/>
        <v>1.3703363609332266</v>
      </c>
      <c r="AA104" s="113">
        <f t="shared" si="10"/>
        <v>0.82696359375252337</v>
      </c>
      <c r="AB104" s="138">
        <f t="shared" si="11"/>
        <v>6.8094873029851362E-4</v>
      </c>
      <c r="AC104" s="113">
        <f t="shared" si="12"/>
        <v>0</v>
      </c>
      <c r="AD104" s="138">
        <f t="shared" si="13"/>
        <v>0</v>
      </c>
      <c r="AE104" s="143">
        <f t="shared" si="14"/>
        <v>2.6353931842428011</v>
      </c>
      <c r="AF104" s="175" t="s">
        <v>1026</v>
      </c>
      <c r="AG104" s="118" t="s">
        <v>1026</v>
      </c>
      <c r="AH104" s="118" t="s">
        <v>1026</v>
      </c>
      <c r="AI104" s="118" t="s">
        <v>1026</v>
      </c>
      <c r="AJ104" s="118" t="s">
        <v>1026</v>
      </c>
      <c r="AK104" s="118" t="s">
        <v>1026</v>
      </c>
      <c r="AL104" s="143" t="s">
        <v>1026</v>
      </c>
      <c r="AM104" s="175" t="s">
        <v>1026</v>
      </c>
      <c r="AN104" s="118" t="s">
        <v>1026</v>
      </c>
      <c r="AO104" s="118" t="s">
        <v>1026</v>
      </c>
      <c r="AP104" s="118" t="s">
        <v>1026</v>
      </c>
      <c r="AQ104" s="118" t="s">
        <v>1026</v>
      </c>
      <c r="AR104" s="118" t="s">
        <v>1026</v>
      </c>
      <c r="AS104" s="143" t="s">
        <v>1026</v>
      </c>
      <c r="AT104" s="175" t="s">
        <v>1026</v>
      </c>
      <c r="AU104" s="118" t="s">
        <v>1026</v>
      </c>
      <c r="AV104" s="118" t="s">
        <v>1026</v>
      </c>
      <c r="AW104" s="118" t="s">
        <v>1026</v>
      </c>
      <c r="AX104" s="118" t="s">
        <v>1026</v>
      </c>
      <c r="AY104" s="118" t="s">
        <v>1026</v>
      </c>
      <c r="AZ104" s="143" t="s">
        <v>1026</v>
      </c>
      <c r="BA104" s="175" t="s">
        <v>1026</v>
      </c>
      <c r="BB104" s="118" t="s">
        <v>1026</v>
      </c>
      <c r="BC104" s="118" t="s">
        <v>1026</v>
      </c>
      <c r="BD104" s="118" t="s">
        <v>1026</v>
      </c>
      <c r="BE104" s="118" t="s">
        <v>1026</v>
      </c>
      <c r="BF104" s="118" t="s">
        <v>1026</v>
      </c>
      <c r="BG104" s="143" t="s">
        <v>1026</v>
      </c>
      <c r="BH104" s="107">
        <v>765.66</v>
      </c>
      <c r="BI104" s="108">
        <v>1.86</v>
      </c>
      <c r="BJ104" s="133">
        <v>1919.23</v>
      </c>
      <c r="BK104" s="124">
        <v>4.67</v>
      </c>
      <c r="BL104" s="108">
        <v>3234.05</v>
      </c>
      <c r="BM104" s="108">
        <v>7.87</v>
      </c>
      <c r="BN104" s="133">
        <v>5448.45</v>
      </c>
      <c r="BO104" s="124">
        <v>13.25</v>
      </c>
      <c r="BP104" s="108">
        <v>7348</v>
      </c>
      <c r="BQ104" s="108">
        <v>17.87</v>
      </c>
      <c r="BR104" s="133">
        <v>9158.08</v>
      </c>
      <c r="BS104" s="124">
        <v>22.27</v>
      </c>
      <c r="BT104" s="108">
        <v>10552.74</v>
      </c>
      <c r="BU104" s="109">
        <v>25.66</v>
      </c>
      <c r="BV104" s="107">
        <v>2161.1999999999998</v>
      </c>
      <c r="BW104" s="108">
        <v>5.26</v>
      </c>
      <c r="BX104" s="133">
        <v>10628.97</v>
      </c>
      <c r="BY104" s="124">
        <v>25.85</v>
      </c>
      <c r="BZ104" s="108">
        <v>15108.87</v>
      </c>
      <c r="CA104" s="108">
        <v>36.74</v>
      </c>
      <c r="CB104" s="133">
        <v>19213.25</v>
      </c>
      <c r="CC104" s="124">
        <v>46.73</v>
      </c>
      <c r="CD104" s="108">
        <v>21398.94</v>
      </c>
      <c r="CE104" s="108">
        <v>52.04</v>
      </c>
      <c r="CF104" s="133">
        <v>24515.25</v>
      </c>
      <c r="CG104" s="124">
        <v>59.62</v>
      </c>
      <c r="CH104" s="108">
        <v>24567.71</v>
      </c>
      <c r="CI104" s="109">
        <v>59.75</v>
      </c>
      <c r="CJ104" s="107">
        <v>2111.91</v>
      </c>
      <c r="CK104" s="108">
        <v>5.14</v>
      </c>
      <c r="CL104" s="133">
        <v>4628.3</v>
      </c>
      <c r="CM104" s="124">
        <v>11.26</v>
      </c>
      <c r="CN104" s="108">
        <v>5973.07</v>
      </c>
      <c r="CO104" s="108">
        <v>14.53</v>
      </c>
      <c r="CP104" s="133">
        <v>6945.34</v>
      </c>
      <c r="CQ104" s="124">
        <v>16.89</v>
      </c>
      <c r="CR104" s="108">
        <v>7560.2</v>
      </c>
      <c r="CS104" s="108">
        <v>18.39</v>
      </c>
      <c r="CT104" s="133">
        <v>7560.85</v>
      </c>
      <c r="CU104" s="124">
        <v>18.39</v>
      </c>
      <c r="CV104" s="108">
        <v>7561.51</v>
      </c>
      <c r="CW104" s="109">
        <v>18.39</v>
      </c>
      <c r="CX104" s="107">
        <v>0</v>
      </c>
      <c r="CY104" s="108">
        <v>0</v>
      </c>
      <c r="CZ104" s="133">
        <v>0</v>
      </c>
      <c r="DA104" s="124">
        <v>0</v>
      </c>
      <c r="DB104" s="108">
        <v>0</v>
      </c>
      <c r="DC104" s="108">
        <v>0</v>
      </c>
      <c r="DD104" s="133">
        <v>0.91</v>
      </c>
      <c r="DE104" s="124">
        <v>0</v>
      </c>
      <c r="DF104" s="108">
        <v>19.350000000000001</v>
      </c>
      <c r="DG104" s="108">
        <v>0.05</v>
      </c>
      <c r="DH104" s="133">
        <v>55.2</v>
      </c>
      <c r="DI104" s="124">
        <v>0.13</v>
      </c>
      <c r="DJ104" s="108">
        <v>78.69</v>
      </c>
      <c r="DK104" s="108">
        <v>0.19</v>
      </c>
      <c r="DL104" s="180">
        <v>46.261542477354034</v>
      </c>
      <c r="DM104" s="181">
        <v>9.3876641377023244E-4</v>
      </c>
      <c r="DN104" s="184">
        <v>5.972489807771807E-4</v>
      </c>
      <c r="DO104" s="181">
        <v>15.421026164249525</v>
      </c>
      <c r="DP104" s="193" t="s">
        <v>1026</v>
      </c>
      <c r="DQ104" s="193" t="s">
        <v>1026</v>
      </c>
      <c r="DR104" s="288" t="s">
        <v>1026</v>
      </c>
      <c r="DS104" s="288"/>
      <c r="DT104" s="298"/>
      <c r="DU104" s="170"/>
      <c r="DV104" s="170"/>
      <c r="DW104" s="170"/>
      <c r="DX104" s="170"/>
      <c r="DY104" s="170"/>
      <c r="DZ104" s="298"/>
      <c r="EA104" s="170"/>
      <c r="EB104" s="170"/>
      <c r="EC104" s="170"/>
      <c r="ED104" s="170"/>
      <c r="EE104" s="292"/>
    </row>
    <row r="105" spans="1:135" x14ac:dyDescent="0.2">
      <c r="A105" s="125" t="s">
        <v>328</v>
      </c>
      <c r="B105" s="126" t="s">
        <v>929</v>
      </c>
      <c r="C105" s="147">
        <v>58435</v>
      </c>
      <c r="D105" s="148">
        <v>100</v>
      </c>
      <c r="E105" s="149">
        <v>0</v>
      </c>
      <c r="F105" s="150">
        <v>1.4913426697402141</v>
      </c>
      <c r="G105" s="151">
        <v>243.47916666666666</v>
      </c>
      <c r="H105" s="167">
        <v>1012.4440410205256</v>
      </c>
      <c r="I105" s="118">
        <v>30190.667691084705</v>
      </c>
      <c r="J105" s="113" t="s">
        <v>1026</v>
      </c>
      <c r="K105" s="113" t="s">
        <v>478</v>
      </c>
      <c r="L105" s="117">
        <v>0</v>
      </c>
      <c r="M105" s="118">
        <v>0</v>
      </c>
      <c r="N105" s="117">
        <v>0</v>
      </c>
      <c r="O105" s="118">
        <v>0</v>
      </c>
      <c r="P105" s="143" t="s">
        <v>1026</v>
      </c>
      <c r="Q105" s="170">
        <v>8554.02734375</v>
      </c>
      <c r="R105" s="167">
        <v>3.26</v>
      </c>
      <c r="S105" s="138">
        <v>315.81</v>
      </c>
      <c r="T105" s="113">
        <v>70.7</v>
      </c>
      <c r="U105" s="138">
        <v>0.01</v>
      </c>
      <c r="V105" s="113">
        <v>0</v>
      </c>
      <c r="W105" s="138" t="s">
        <v>992</v>
      </c>
      <c r="X105" s="143">
        <v>389.78</v>
      </c>
      <c r="Y105" s="167">
        <f t="shared" si="8"/>
        <v>3.8110703520043331E-2</v>
      </c>
      <c r="Z105" s="138">
        <f t="shared" si="9"/>
        <v>3.6919451775045653</v>
      </c>
      <c r="AA105" s="113">
        <f t="shared" si="10"/>
        <v>0.82651126959112386</v>
      </c>
      <c r="AB105" s="138">
        <f t="shared" si="11"/>
        <v>1.1690399852774027E-4</v>
      </c>
      <c r="AC105" s="113">
        <f t="shared" si="12"/>
        <v>0</v>
      </c>
      <c r="AD105" s="138">
        <f t="shared" si="13"/>
        <v>0</v>
      </c>
      <c r="AE105" s="143">
        <f t="shared" si="14"/>
        <v>4.5566840546142604</v>
      </c>
      <c r="AF105" s="175" t="s">
        <v>1026</v>
      </c>
      <c r="AG105" s="118" t="s">
        <v>1026</v>
      </c>
      <c r="AH105" s="118" t="s">
        <v>1026</v>
      </c>
      <c r="AI105" s="118" t="s">
        <v>1026</v>
      </c>
      <c r="AJ105" s="118" t="s">
        <v>1026</v>
      </c>
      <c r="AK105" s="118" t="s">
        <v>1026</v>
      </c>
      <c r="AL105" s="143" t="s">
        <v>1026</v>
      </c>
      <c r="AM105" s="175" t="s">
        <v>1026</v>
      </c>
      <c r="AN105" s="118" t="s">
        <v>1026</v>
      </c>
      <c r="AO105" s="118" t="s">
        <v>1026</v>
      </c>
      <c r="AP105" s="118" t="s">
        <v>1026</v>
      </c>
      <c r="AQ105" s="118" t="s">
        <v>1026</v>
      </c>
      <c r="AR105" s="118" t="s">
        <v>1026</v>
      </c>
      <c r="AS105" s="143" t="s">
        <v>1026</v>
      </c>
      <c r="AT105" s="175" t="s">
        <v>1026</v>
      </c>
      <c r="AU105" s="118" t="s">
        <v>1026</v>
      </c>
      <c r="AV105" s="118" t="s">
        <v>1026</v>
      </c>
      <c r="AW105" s="118" t="s">
        <v>1026</v>
      </c>
      <c r="AX105" s="118" t="s">
        <v>1026</v>
      </c>
      <c r="AY105" s="118" t="s">
        <v>1026</v>
      </c>
      <c r="AZ105" s="143" t="s">
        <v>1026</v>
      </c>
      <c r="BA105" s="175" t="s">
        <v>1026</v>
      </c>
      <c r="BB105" s="118" t="s">
        <v>1026</v>
      </c>
      <c r="BC105" s="118" t="s">
        <v>1026</v>
      </c>
      <c r="BD105" s="118" t="s">
        <v>1026</v>
      </c>
      <c r="BE105" s="118" t="s">
        <v>1026</v>
      </c>
      <c r="BF105" s="118" t="s">
        <v>1026</v>
      </c>
      <c r="BG105" s="143" t="s">
        <v>1026</v>
      </c>
      <c r="BH105" s="107">
        <v>3.65</v>
      </c>
      <c r="BI105" s="108">
        <v>0.04</v>
      </c>
      <c r="BJ105" s="133">
        <v>16.420000000000002</v>
      </c>
      <c r="BK105" s="124">
        <v>0.19</v>
      </c>
      <c r="BL105" s="108">
        <v>49.25</v>
      </c>
      <c r="BM105" s="108">
        <v>0.57999999999999996</v>
      </c>
      <c r="BN105" s="133">
        <v>173.93</v>
      </c>
      <c r="BO105" s="124">
        <v>2.0299999999999998</v>
      </c>
      <c r="BP105" s="108">
        <v>348.98</v>
      </c>
      <c r="BQ105" s="108">
        <v>4.08</v>
      </c>
      <c r="BR105" s="133">
        <v>583.32000000000005</v>
      </c>
      <c r="BS105" s="124">
        <v>6.82</v>
      </c>
      <c r="BT105" s="108">
        <v>742.22</v>
      </c>
      <c r="BU105" s="109">
        <v>8.68</v>
      </c>
      <c r="BV105" s="107">
        <v>1627.1</v>
      </c>
      <c r="BW105" s="108">
        <v>19.02</v>
      </c>
      <c r="BX105" s="133">
        <v>4244.32</v>
      </c>
      <c r="BY105" s="124">
        <v>49.62</v>
      </c>
      <c r="BZ105" s="108">
        <v>0</v>
      </c>
      <c r="CA105" s="108">
        <v>0</v>
      </c>
      <c r="CB105" s="133">
        <v>0</v>
      </c>
      <c r="CC105" s="124">
        <v>0</v>
      </c>
      <c r="CD105" s="108">
        <v>0</v>
      </c>
      <c r="CE105" s="108">
        <v>0</v>
      </c>
      <c r="CF105" s="133">
        <v>0</v>
      </c>
      <c r="CG105" s="124">
        <v>0</v>
      </c>
      <c r="CH105" s="108">
        <v>0</v>
      </c>
      <c r="CI105" s="109">
        <v>0</v>
      </c>
      <c r="CJ105" s="107">
        <v>417.31</v>
      </c>
      <c r="CK105" s="108">
        <v>4.88</v>
      </c>
      <c r="CL105" s="133">
        <v>911.45</v>
      </c>
      <c r="CM105" s="124">
        <v>10.66</v>
      </c>
      <c r="CN105" s="108">
        <v>1368.18</v>
      </c>
      <c r="CO105" s="108">
        <v>15.99</v>
      </c>
      <c r="CP105" s="133">
        <v>1818.12</v>
      </c>
      <c r="CQ105" s="124">
        <v>21.25</v>
      </c>
      <c r="CR105" s="108">
        <v>2054.46</v>
      </c>
      <c r="CS105" s="108">
        <v>24.02</v>
      </c>
      <c r="CT105" s="133">
        <v>2186.9699999999998</v>
      </c>
      <c r="CU105" s="124">
        <v>25.57</v>
      </c>
      <c r="CV105" s="108">
        <v>2319.4699999999998</v>
      </c>
      <c r="CW105" s="109">
        <v>27.12</v>
      </c>
      <c r="CX105" s="107">
        <v>0</v>
      </c>
      <c r="CY105" s="108">
        <v>0</v>
      </c>
      <c r="CZ105" s="133">
        <v>0</v>
      </c>
      <c r="DA105" s="124">
        <v>0</v>
      </c>
      <c r="DB105" s="108">
        <v>0</v>
      </c>
      <c r="DC105" s="108">
        <v>0</v>
      </c>
      <c r="DD105" s="133">
        <v>0</v>
      </c>
      <c r="DE105" s="124">
        <v>0</v>
      </c>
      <c r="DF105" s="108">
        <v>0</v>
      </c>
      <c r="DG105" s="108">
        <v>0</v>
      </c>
      <c r="DH105" s="133">
        <v>0</v>
      </c>
      <c r="DI105" s="124">
        <v>0</v>
      </c>
      <c r="DJ105" s="108">
        <v>0</v>
      </c>
      <c r="DK105" s="108">
        <v>0</v>
      </c>
      <c r="DL105" s="180">
        <v>48.749991485695936</v>
      </c>
      <c r="DM105" s="181">
        <v>49.80509961298781</v>
      </c>
      <c r="DN105" s="184">
        <v>5.972489807771807E-4</v>
      </c>
      <c r="DO105" s="181">
        <v>32.851896115888174</v>
      </c>
      <c r="DP105" s="193" t="s">
        <v>1026</v>
      </c>
      <c r="DQ105" s="193" t="s">
        <v>1026</v>
      </c>
      <c r="DR105" s="288" t="s">
        <v>1026</v>
      </c>
      <c r="DS105" s="288"/>
      <c r="DT105" s="298"/>
      <c r="DU105" s="170"/>
      <c r="DV105" s="170"/>
      <c r="DW105" s="170"/>
      <c r="DX105" s="170"/>
      <c r="DY105" s="170"/>
      <c r="DZ105" s="298"/>
      <c r="EA105" s="170"/>
      <c r="EB105" s="170"/>
      <c r="EC105" s="170"/>
      <c r="ED105" s="170"/>
      <c r="EE105" s="292"/>
    </row>
    <row r="106" spans="1:135" x14ac:dyDescent="0.2">
      <c r="A106" s="125" t="s">
        <v>326</v>
      </c>
      <c r="B106" s="126" t="s">
        <v>931</v>
      </c>
      <c r="C106" s="147" t="s">
        <v>1026</v>
      </c>
      <c r="D106" s="148" t="s">
        <v>1026</v>
      </c>
      <c r="E106" s="149" t="s">
        <v>1026</v>
      </c>
      <c r="F106" s="150" t="s">
        <v>1026</v>
      </c>
      <c r="G106" s="151" t="s">
        <v>1026</v>
      </c>
      <c r="H106" s="167" t="s">
        <v>1026</v>
      </c>
      <c r="I106" s="118" t="s">
        <v>1026</v>
      </c>
      <c r="J106" s="113" t="s">
        <v>1026</v>
      </c>
      <c r="K106" s="113" t="s">
        <v>1026</v>
      </c>
      <c r="L106" s="117" t="s">
        <v>1026</v>
      </c>
      <c r="M106" s="118">
        <v>0</v>
      </c>
      <c r="N106" s="117">
        <v>0</v>
      </c>
      <c r="O106" s="118">
        <v>0</v>
      </c>
      <c r="P106" s="143" t="s">
        <v>1026</v>
      </c>
      <c r="Q106" s="170">
        <v>39559.8984375</v>
      </c>
      <c r="R106" s="167">
        <v>78.91</v>
      </c>
      <c r="S106" s="138">
        <v>257.35000000000002</v>
      </c>
      <c r="T106" s="113">
        <v>94.11</v>
      </c>
      <c r="U106" s="138">
        <v>0.03</v>
      </c>
      <c r="V106" s="113">
        <v>0</v>
      </c>
      <c r="W106" s="138" t="s">
        <v>992</v>
      </c>
      <c r="X106" s="143">
        <v>430.4</v>
      </c>
      <c r="Y106" s="167">
        <f t="shared" si="8"/>
        <v>0.19946967286750883</v>
      </c>
      <c r="Z106" s="138">
        <f t="shared" si="9"/>
        <v>0.65053250934550011</v>
      </c>
      <c r="AA106" s="113">
        <f t="shared" si="10"/>
        <v>0.23789242065088401</v>
      </c>
      <c r="AB106" s="138">
        <f t="shared" si="11"/>
        <v>7.5834370625082564E-5</v>
      </c>
      <c r="AC106" s="113">
        <f t="shared" si="12"/>
        <v>0</v>
      </c>
      <c r="AD106" s="138">
        <f t="shared" si="13"/>
        <v>0</v>
      </c>
      <c r="AE106" s="143">
        <f t="shared" si="14"/>
        <v>1.087970437234518</v>
      </c>
      <c r="AF106" s="175" t="s">
        <v>1026</v>
      </c>
      <c r="AG106" s="118" t="s">
        <v>1026</v>
      </c>
      <c r="AH106" s="118" t="s">
        <v>1026</v>
      </c>
      <c r="AI106" s="118" t="s">
        <v>1026</v>
      </c>
      <c r="AJ106" s="118" t="s">
        <v>1026</v>
      </c>
      <c r="AK106" s="118" t="s">
        <v>1026</v>
      </c>
      <c r="AL106" s="143" t="s">
        <v>1026</v>
      </c>
      <c r="AM106" s="175" t="s">
        <v>1026</v>
      </c>
      <c r="AN106" s="118" t="s">
        <v>1026</v>
      </c>
      <c r="AO106" s="118" t="s">
        <v>1026</v>
      </c>
      <c r="AP106" s="118" t="s">
        <v>1026</v>
      </c>
      <c r="AQ106" s="118" t="s">
        <v>1026</v>
      </c>
      <c r="AR106" s="118" t="s">
        <v>1026</v>
      </c>
      <c r="AS106" s="143" t="s">
        <v>1026</v>
      </c>
      <c r="AT106" s="175" t="s">
        <v>1026</v>
      </c>
      <c r="AU106" s="118" t="s">
        <v>1026</v>
      </c>
      <c r="AV106" s="118" t="s">
        <v>1026</v>
      </c>
      <c r="AW106" s="118" t="s">
        <v>1026</v>
      </c>
      <c r="AX106" s="118" t="s">
        <v>1026</v>
      </c>
      <c r="AY106" s="118" t="s">
        <v>1026</v>
      </c>
      <c r="AZ106" s="143" t="s">
        <v>1026</v>
      </c>
      <c r="BA106" s="175" t="s">
        <v>1026</v>
      </c>
      <c r="BB106" s="118" t="s">
        <v>1026</v>
      </c>
      <c r="BC106" s="118" t="s">
        <v>1026</v>
      </c>
      <c r="BD106" s="118" t="s">
        <v>1026</v>
      </c>
      <c r="BE106" s="118" t="s">
        <v>1026</v>
      </c>
      <c r="BF106" s="118" t="s">
        <v>1026</v>
      </c>
      <c r="BG106" s="143" t="s">
        <v>1026</v>
      </c>
      <c r="BH106" s="107">
        <v>234.26</v>
      </c>
      <c r="BI106" s="108">
        <v>0.59</v>
      </c>
      <c r="BJ106" s="133">
        <v>813.13</v>
      </c>
      <c r="BK106" s="124">
        <v>2.06</v>
      </c>
      <c r="BL106" s="108">
        <v>1666.77</v>
      </c>
      <c r="BM106" s="108">
        <v>4.21</v>
      </c>
      <c r="BN106" s="133">
        <v>3460.03</v>
      </c>
      <c r="BO106" s="124">
        <v>8.75</v>
      </c>
      <c r="BP106" s="108">
        <v>5200.3</v>
      </c>
      <c r="BQ106" s="108">
        <v>13.15</v>
      </c>
      <c r="BR106" s="133">
        <v>7179.18</v>
      </c>
      <c r="BS106" s="124">
        <v>18.149999999999999</v>
      </c>
      <c r="BT106" s="108">
        <v>8282.15</v>
      </c>
      <c r="BU106" s="109">
        <v>20.94</v>
      </c>
      <c r="BV106" s="107">
        <v>781.25</v>
      </c>
      <c r="BW106" s="108">
        <v>1.97</v>
      </c>
      <c r="BX106" s="133">
        <v>3268.98</v>
      </c>
      <c r="BY106" s="124">
        <v>8.26</v>
      </c>
      <c r="BZ106" s="108">
        <v>6671.59</v>
      </c>
      <c r="CA106" s="108">
        <v>16.86</v>
      </c>
      <c r="CB106" s="133">
        <v>13990.26</v>
      </c>
      <c r="CC106" s="124">
        <v>35.36</v>
      </c>
      <c r="CD106" s="108">
        <v>17977.759999999998</v>
      </c>
      <c r="CE106" s="108">
        <v>45.44</v>
      </c>
      <c r="CF106" s="133">
        <v>19166.439999999999</v>
      </c>
      <c r="CG106" s="124">
        <v>48.45</v>
      </c>
      <c r="CH106" s="108">
        <v>20355.12</v>
      </c>
      <c r="CI106" s="109">
        <v>51.45</v>
      </c>
      <c r="CJ106" s="107">
        <v>480</v>
      </c>
      <c r="CK106" s="108">
        <v>1.21</v>
      </c>
      <c r="CL106" s="133">
        <v>1514.38</v>
      </c>
      <c r="CM106" s="124">
        <v>3.83</v>
      </c>
      <c r="CN106" s="108">
        <v>2199.04</v>
      </c>
      <c r="CO106" s="108">
        <v>5.56</v>
      </c>
      <c r="CP106" s="133">
        <v>2821.37</v>
      </c>
      <c r="CQ106" s="124">
        <v>7.13</v>
      </c>
      <c r="CR106" s="108">
        <v>3361.5</v>
      </c>
      <c r="CS106" s="108">
        <v>8.5</v>
      </c>
      <c r="CT106" s="133">
        <v>3587.77</v>
      </c>
      <c r="CU106" s="124">
        <v>9.07</v>
      </c>
      <c r="CV106" s="108">
        <v>3814.04</v>
      </c>
      <c r="CW106" s="109">
        <v>9.64</v>
      </c>
      <c r="CX106" s="107">
        <v>0</v>
      </c>
      <c r="CY106" s="108">
        <v>0</v>
      </c>
      <c r="CZ106" s="133">
        <v>0</v>
      </c>
      <c r="DA106" s="124">
        <v>0</v>
      </c>
      <c r="DB106" s="108">
        <v>0</v>
      </c>
      <c r="DC106" s="108">
        <v>0</v>
      </c>
      <c r="DD106" s="133">
        <v>0</v>
      </c>
      <c r="DE106" s="124">
        <v>0</v>
      </c>
      <c r="DF106" s="108">
        <v>0.21</v>
      </c>
      <c r="DG106" s="108">
        <v>0</v>
      </c>
      <c r="DH106" s="133">
        <v>3.15</v>
      </c>
      <c r="DI106" s="124">
        <v>0.01</v>
      </c>
      <c r="DJ106" s="108">
        <v>6.96</v>
      </c>
      <c r="DK106" s="108">
        <v>0.02</v>
      </c>
      <c r="DL106" s="180">
        <v>42.240859028785039</v>
      </c>
      <c r="DM106" s="181">
        <v>9.3876641377023244E-4</v>
      </c>
      <c r="DN106" s="184">
        <v>5.972489807771807E-4</v>
      </c>
      <c r="DO106" s="181">
        <v>14.08079834805986</v>
      </c>
      <c r="DP106" s="193">
        <v>2</v>
      </c>
      <c r="DQ106" s="193">
        <v>296828</v>
      </c>
      <c r="DR106" s="288">
        <v>63.971551724137932</v>
      </c>
      <c r="DS106" s="288"/>
      <c r="DT106" s="298"/>
      <c r="DU106" s="170"/>
      <c r="DV106" s="170"/>
      <c r="DW106" s="170"/>
      <c r="DX106" s="170"/>
      <c r="DY106" s="170"/>
      <c r="DZ106" s="298"/>
      <c r="EA106" s="170"/>
      <c r="EB106" s="170"/>
      <c r="EC106" s="170"/>
      <c r="ED106" s="170"/>
      <c r="EE106" s="292"/>
    </row>
    <row r="107" spans="1:135" x14ac:dyDescent="0.2">
      <c r="A107" s="125" t="s">
        <v>330</v>
      </c>
      <c r="B107" s="126" t="s">
        <v>946</v>
      </c>
      <c r="C107" s="147">
        <v>33098</v>
      </c>
      <c r="D107" s="148">
        <v>91.482869055532063</v>
      </c>
      <c r="E107" s="149">
        <v>8.5171309444679437</v>
      </c>
      <c r="F107" s="150">
        <v>2.4776832920713674</v>
      </c>
      <c r="G107" s="151">
        <v>34.840000000000003</v>
      </c>
      <c r="H107" s="167" t="s">
        <v>1026</v>
      </c>
      <c r="I107" s="118" t="s">
        <v>478</v>
      </c>
      <c r="J107" s="113" t="s">
        <v>1026</v>
      </c>
      <c r="K107" s="113" t="s">
        <v>478</v>
      </c>
      <c r="L107" s="117" t="s">
        <v>1026</v>
      </c>
      <c r="M107" s="118">
        <v>0</v>
      </c>
      <c r="N107" s="117">
        <v>0</v>
      </c>
      <c r="O107" s="118">
        <v>0</v>
      </c>
      <c r="P107" s="143" t="s">
        <v>1026</v>
      </c>
      <c r="Q107" s="170">
        <v>1049.283447265625</v>
      </c>
      <c r="R107" s="167">
        <v>0.1</v>
      </c>
      <c r="S107" s="138">
        <v>20.61</v>
      </c>
      <c r="T107" s="113">
        <v>0</v>
      </c>
      <c r="U107" s="138">
        <v>0.01</v>
      </c>
      <c r="V107" s="113">
        <v>0</v>
      </c>
      <c r="W107" s="138" t="s">
        <v>992</v>
      </c>
      <c r="X107" s="143">
        <v>20.720000000000002</v>
      </c>
      <c r="Y107" s="167">
        <f t="shared" si="8"/>
        <v>9.5303133067232218E-3</v>
      </c>
      <c r="Z107" s="138">
        <f t="shared" si="9"/>
        <v>1.964197572515656</v>
      </c>
      <c r="AA107" s="113">
        <f t="shared" si="10"/>
        <v>0</v>
      </c>
      <c r="AB107" s="138">
        <f t="shared" si="11"/>
        <v>9.5303133067232222E-4</v>
      </c>
      <c r="AC107" s="113">
        <f t="shared" si="12"/>
        <v>0</v>
      </c>
      <c r="AD107" s="138">
        <f t="shared" si="13"/>
        <v>0</v>
      </c>
      <c r="AE107" s="143">
        <f t="shared" si="14"/>
        <v>1.9746809171530519</v>
      </c>
      <c r="AF107" s="175" t="s">
        <v>1026</v>
      </c>
      <c r="AG107" s="118" t="s">
        <v>1026</v>
      </c>
      <c r="AH107" s="118" t="s">
        <v>1026</v>
      </c>
      <c r="AI107" s="118" t="s">
        <v>1026</v>
      </c>
      <c r="AJ107" s="118" t="s">
        <v>1026</v>
      </c>
      <c r="AK107" s="118" t="s">
        <v>1026</v>
      </c>
      <c r="AL107" s="143" t="s">
        <v>1026</v>
      </c>
      <c r="AM107" s="175" t="s">
        <v>1026</v>
      </c>
      <c r="AN107" s="118" t="s">
        <v>1026</v>
      </c>
      <c r="AO107" s="118" t="s">
        <v>1026</v>
      </c>
      <c r="AP107" s="118" t="s">
        <v>1026</v>
      </c>
      <c r="AQ107" s="118" t="s">
        <v>1026</v>
      </c>
      <c r="AR107" s="118" t="s">
        <v>1026</v>
      </c>
      <c r="AS107" s="143" t="s">
        <v>1026</v>
      </c>
      <c r="AT107" s="175" t="s">
        <v>1026</v>
      </c>
      <c r="AU107" s="118" t="s">
        <v>1026</v>
      </c>
      <c r="AV107" s="118" t="s">
        <v>1026</v>
      </c>
      <c r="AW107" s="118" t="s">
        <v>1026</v>
      </c>
      <c r="AX107" s="118" t="s">
        <v>1026</v>
      </c>
      <c r="AY107" s="118" t="s">
        <v>1026</v>
      </c>
      <c r="AZ107" s="143" t="s">
        <v>1026</v>
      </c>
      <c r="BA107" s="175" t="s">
        <v>1026</v>
      </c>
      <c r="BB107" s="118" t="s">
        <v>1026</v>
      </c>
      <c r="BC107" s="118" t="s">
        <v>1026</v>
      </c>
      <c r="BD107" s="118" t="s">
        <v>1026</v>
      </c>
      <c r="BE107" s="118" t="s">
        <v>1026</v>
      </c>
      <c r="BF107" s="118" t="s">
        <v>1026</v>
      </c>
      <c r="BG107" s="143" t="s">
        <v>1026</v>
      </c>
      <c r="BH107" s="107">
        <v>0.17</v>
      </c>
      <c r="BI107" s="108">
        <v>0.02</v>
      </c>
      <c r="BJ107" s="133">
        <v>0.32</v>
      </c>
      <c r="BK107" s="124">
        <v>0.03</v>
      </c>
      <c r="BL107" s="108">
        <v>0.56999999999999995</v>
      </c>
      <c r="BM107" s="108">
        <v>0.05</v>
      </c>
      <c r="BN107" s="133">
        <v>1.33</v>
      </c>
      <c r="BO107" s="124">
        <v>0.13</v>
      </c>
      <c r="BP107" s="108">
        <v>2.67</v>
      </c>
      <c r="BQ107" s="108">
        <v>0.25</v>
      </c>
      <c r="BR107" s="133">
        <v>5.28</v>
      </c>
      <c r="BS107" s="124">
        <v>0.5</v>
      </c>
      <c r="BT107" s="108">
        <v>7.77</v>
      </c>
      <c r="BU107" s="109">
        <v>0.74</v>
      </c>
      <c r="BV107" s="107">
        <v>103.6</v>
      </c>
      <c r="BW107" s="108">
        <v>9.8699999999999992</v>
      </c>
      <c r="BX107" s="133">
        <v>377.63</v>
      </c>
      <c r="BY107" s="124">
        <v>35.99</v>
      </c>
      <c r="BZ107" s="108">
        <v>524.11</v>
      </c>
      <c r="CA107" s="108">
        <v>49.95</v>
      </c>
      <c r="CB107" s="133">
        <v>602.15</v>
      </c>
      <c r="CC107" s="124">
        <v>57.39</v>
      </c>
      <c r="CD107" s="108">
        <v>648.87</v>
      </c>
      <c r="CE107" s="108">
        <v>61.84</v>
      </c>
      <c r="CF107" s="133">
        <v>742.31</v>
      </c>
      <c r="CG107" s="124">
        <v>70.739999999999995</v>
      </c>
      <c r="CH107" s="108">
        <v>0</v>
      </c>
      <c r="CI107" s="109">
        <v>0</v>
      </c>
      <c r="CJ107" s="107">
        <v>0</v>
      </c>
      <c r="CK107" s="108">
        <v>0</v>
      </c>
      <c r="CL107" s="133">
        <v>0</v>
      </c>
      <c r="CM107" s="124">
        <v>0</v>
      </c>
      <c r="CN107" s="108">
        <v>0</v>
      </c>
      <c r="CO107" s="108">
        <v>0</v>
      </c>
      <c r="CP107" s="133">
        <v>0</v>
      </c>
      <c r="CQ107" s="124">
        <v>0</v>
      </c>
      <c r="CR107" s="108">
        <v>0</v>
      </c>
      <c r="CS107" s="108">
        <v>0</v>
      </c>
      <c r="CT107" s="133">
        <v>0</v>
      </c>
      <c r="CU107" s="124">
        <v>0</v>
      </c>
      <c r="CV107" s="108">
        <v>0</v>
      </c>
      <c r="CW107" s="109">
        <v>0</v>
      </c>
      <c r="CX107" s="107">
        <v>0</v>
      </c>
      <c r="CY107" s="108">
        <v>0</v>
      </c>
      <c r="CZ107" s="133">
        <v>0</v>
      </c>
      <c r="DA107" s="124">
        <v>0</v>
      </c>
      <c r="DB107" s="108">
        <v>0</v>
      </c>
      <c r="DC107" s="108">
        <v>0</v>
      </c>
      <c r="DD107" s="133">
        <v>0</v>
      </c>
      <c r="DE107" s="124">
        <v>0</v>
      </c>
      <c r="DF107" s="108">
        <v>0</v>
      </c>
      <c r="DG107" s="108">
        <v>0</v>
      </c>
      <c r="DH107" s="133">
        <v>0</v>
      </c>
      <c r="DI107" s="124">
        <v>0</v>
      </c>
      <c r="DJ107" s="108">
        <v>0.31</v>
      </c>
      <c r="DK107" s="108">
        <v>0.03</v>
      </c>
      <c r="DL107" s="180">
        <v>44.949857303482133</v>
      </c>
      <c r="DM107" s="181">
        <v>39.187458660053053</v>
      </c>
      <c r="DN107" s="184">
        <v>5.972489807771807E-4</v>
      </c>
      <c r="DO107" s="181">
        <v>28.045971070838657</v>
      </c>
      <c r="DP107" s="193" t="s">
        <v>1026</v>
      </c>
      <c r="DQ107" s="193" t="s">
        <v>1026</v>
      </c>
      <c r="DR107" s="288" t="s">
        <v>1026</v>
      </c>
      <c r="DS107" s="288"/>
      <c r="DT107" s="298"/>
      <c r="DU107" s="170"/>
      <c r="DV107" s="170"/>
      <c r="DW107" s="170"/>
      <c r="DX107" s="170"/>
      <c r="DY107" s="170"/>
      <c r="DZ107" s="298"/>
      <c r="EA107" s="170"/>
      <c r="EB107" s="170"/>
      <c r="EC107" s="170"/>
      <c r="ED107" s="170"/>
      <c r="EE107" s="292"/>
    </row>
    <row r="108" spans="1:135" x14ac:dyDescent="0.2">
      <c r="A108" s="125" t="s">
        <v>160</v>
      </c>
      <c r="B108" s="126" t="s">
        <v>974</v>
      </c>
      <c r="C108" s="147">
        <v>2107158</v>
      </c>
      <c r="D108" s="148">
        <v>56.981014238134961</v>
      </c>
      <c r="E108" s="149">
        <v>43.018985761865032</v>
      </c>
      <c r="F108" s="150">
        <v>0.11383363020961146</v>
      </c>
      <c r="G108" s="151">
        <v>83.551070578905637</v>
      </c>
      <c r="H108" s="167">
        <v>10220.78106921699</v>
      </c>
      <c r="I108" s="118">
        <v>4838.4621046228949</v>
      </c>
      <c r="J108" s="113">
        <v>2972.8395310754104</v>
      </c>
      <c r="K108" s="113">
        <v>29.086226492308171</v>
      </c>
      <c r="L108" s="117">
        <v>2205.3164676647048</v>
      </c>
      <c r="M108" s="118">
        <v>21.576789999999999</v>
      </c>
      <c r="N108" s="117">
        <v>3418.7895801349996</v>
      </c>
      <c r="O108" s="118">
        <v>33.44939645005929</v>
      </c>
      <c r="P108" s="143">
        <v>2484.6109239699999</v>
      </c>
      <c r="Q108" s="108">
        <v>32996.3671875</v>
      </c>
      <c r="R108" s="167">
        <v>26.26</v>
      </c>
      <c r="S108" s="138">
        <v>0</v>
      </c>
      <c r="T108" s="113">
        <v>0</v>
      </c>
      <c r="U108" s="138">
        <v>0</v>
      </c>
      <c r="V108" s="113">
        <v>7.23</v>
      </c>
      <c r="W108" s="138" t="s">
        <v>992</v>
      </c>
      <c r="X108" s="143">
        <v>33.49</v>
      </c>
      <c r="Y108" s="167">
        <f t="shared" si="8"/>
        <v>7.9584518655581166E-2</v>
      </c>
      <c r="Z108" s="138">
        <f t="shared" si="9"/>
        <v>0</v>
      </c>
      <c r="AA108" s="113">
        <f t="shared" si="10"/>
        <v>0</v>
      </c>
      <c r="AB108" s="138">
        <f t="shared" si="11"/>
        <v>0</v>
      </c>
      <c r="AC108" s="113">
        <f t="shared" si="12"/>
        <v>2.1911503041883162E-2</v>
      </c>
      <c r="AD108" s="138">
        <f t="shared" si="13"/>
        <v>0</v>
      </c>
      <c r="AE108" s="143">
        <f t="shared" si="14"/>
        <v>0.10149602169746434</v>
      </c>
      <c r="AF108" s="175">
        <v>0.88333055738466226</v>
      </c>
      <c r="AG108" s="118">
        <v>0</v>
      </c>
      <c r="AH108" s="118">
        <v>0</v>
      </c>
      <c r="AI108" s="118">
        <v>0</v>
      </c>
      <c r="AJ108" s="118">
        <v>0.24320182520529732</v>
      </c>
      <c r="AK108" s="118" t="s">
        <v>1026</v>
      </c>
      <c r="AL108" s="143">
        <v>1.1265323825899596</v>
      </c>
      <c r="AM108" s="175">
        <v>1.1907588042367332</v>
      </c>
      <c r="AN108" s="118">
        <v>0</v>
      </c>
      <c r="AO108" s="118">
        <v>0</v>
      </c>
      <c r="AP108" s="118">
        <v>0</v>
      </c>
      <c r="AQ108" s="118">
        <v>0.3278441033751554</v>
      </c>
      <c r="AR108" s="118" t="s">
        <v>1026</v>
      </c>
      <c r="AS108" s="143">
        <v>1.5186029076118885</v>
      </c>
      <c r="AT108" s="175">
        <v>0.76810810915607908</v>
      </c>
      <c r="AU108" s="118">
        <v>0</v>
      </c>
      <c r="AV108" s="118">
        <v>0</v>
      </c>
      <c r="AW108" s="118">
        <v>0</v>
      </c>
      <c r="AX108" s="118">
        <v>0.21147835602431272</v>
      </c>
      <c r="AY108" s="118" t="s">
        <v>1026</v>
      </c>
      <c r="AZ108" s="143">
        <v>0.97958646518039183</v>
      </c>
      <c r="BA108" s="175">
        <v>1.0569059222375485</v>
      </c>
      <c r="BB108" s="118">
        <v>0</v>
      </c>
      <c r="BC108" s="118">
        <v>0</v>
      </c>
      <c r="BD108" s="118">
        <v>0</v>
      </c>
      <c r="BE108" s="118">
        <v>0.2909912344926685</v>
      </c>
      <c r="BF108" s="118" t="s">
        <v>1026</v>
      </c>
      <c r="BG108" s="143">
        <v>1.3478971567302169</v>
      </c>
      <c r="BH108" s="107">
        <v>65.819999999999993</v>
      </c>
      <c r="BI108" s="108">
        <v>0.2</v>
      </c>
      <c r="BJ108" s="133">
        <v>150.37</v>
      </c>
      <c r="BK108" s="124">
        <v>0.46</v>
      </c>
      <c r="BL108" s="108">
        <v>264.33</v>
      </c>
      <c r="BM108" s="108">
        <v>0.8</v>
      </c>
      <c r="BN108" s="133">
        <v>520.05999999999995</v>
      </c>
      <c r="BO108" s="124">
        <v>1.58</v>
      </c>
      <c r="BP108" s="108">
        <v>808.89</v>
      </c>
      <c r="BQ108" s="108">
        <v>2.4500000000000002</v>
      </c>
      <c r="BR108" s="133">
        <v>1210.3</v>
      </c>
      <c r="BS108" s="124">
        <v>3.67</v>
      </c>
      <c r="BT108" s="108">
        <v>1473.03</v>
      </c>
      <c r="BU108" s="109">
        <v>4.46</v>
      </c>
      <c r="BV108" s="107">
        <v>0</v>
      </c>
      <c r="BW108" s="108">
        <v>0</v>
      </c>
      <c r="BX108" s="133">
        <v>0</v>
      </c>
      <c r="BY108" s="124">
        <v>0</v>
      </c>
      <c r="BZ108" s="108">
        <v>0</v>
      </c>
      <c r="CA108" s="108">
        <v>0</v>
      </c>
      <c r="CB108" s="133">
        <v>0</v>
      </c>
      <c r="CC108" s="124">
        <v>0</v>
      </c>
      <c r="CD108" s="108">
        <v>0</v>
      </c>
      <c r="CE108" s="108">
        <v>0</v>
      </c>
      <c r="CF108" s="133">
        <v>0</v>
      </c>
      <c r="CG108" s="124">
        <v>0</v>
      </c>
      <c r="CH108" s="108">
        <v>0</v>
      </c>
      <c r="CI108" s="109">
        <v>0</v>
      </c>
      <c r="CJ108" s="107">
        <v>0</v>
      </c>
      <c r="CK108" s="108">
        <v>0</v>
      </c>
      <c r="CL108" s="133">
        <v>0</v>
      </c>
      <c r="CM108" s="124">
        <v>0</v>
      </c>
      <c r="CN108" s="108">
        <v>0</v>
      </c>
      <c r="CO108" s="108">
        <v>0</v>
      </c>
      <c r="CP108" s="133">
        <v>0</v>
      </c>
      <c r="CQ108" s="124">
        <v>0</v>
      </c>
      <c r="CR108" s="108">
        <v>0</v>
      </c>
      <c r="CS108" s="108">
        <v>0</v>
      </c>
      <c r="CT108" s="133">
        <v>0</v>
      </c>
      <c r="CU108" s="124">
        <v>0</v>
      </c>
      <c r="CV108" s="108">
        <v>0</v>
      </c>
      <c r="CW108" s="109">
        <v>0</v>
      </c>
      <c r="CX108" s="107">
        <v>0</v>
      </c>
      <c r="CY108" s="108">
        <v>0</v>
      </c>
      <c r="CZ108" s="133">
        <v>0</v>
      </c>
      <c r="DA108" s="124">
        <v>0</v>
      </c>
      <c r="DB108" s="108">
        <v>0</v>
      </c>
      <c r="DC108" s="108">
        <v>0</v>
      </c>
      <c r="DD108" s="133">
        <v>0</v>
      </c>
      <c r="DE108" s="124">
        <v>0</v>
      </c>
      <c r="DF108" s="108">
        <v>0</v>
      </c>
      <c r="DG108" s="108">
        <v>0</v>
      </c>
      <c r="DH108" s="133">
        <v>0</v>
      </c>
      <c r="DI108" s="124">
        <v>0</v>
      </c>
      <c r="DJ108" s="108">
        <v>0</v>
      </c>
      <c r="DK108" s="108">
        <v>0</v>
      </c>
      <c r="DL108" s="180">
        <v>43.79368619330733</v>
      </c>
      <c r="DM108" s="181">
        <v>44.786544814796599</v>
      </c>
      <c r="DN108" s="184">
        <v>48.615661908258566</v>
      </c>
      <c r="DO108" s="181">
        <v>45.73196430545417</v>
      </c>
      <c r="DP108" s="193" t="s">
        <v>1026</v>
      </c>
      <c r="DQ108" s="193" t="s">
        <v>1026</v>
      </c>
      <c r="DR108" s="288" t="s">
        <v>1026</v>
      </c>
      <c r="DS108" s="288"/>
      <c r="DT108" s="298"/>
      <c r="DU108" s="170"/>
      <c r="DV108" s="170"/>
      <c r="DW108" s="170"/>
      <c r="DX108" s="170"/>
      <c r="DY108" s="170"/>
      <c r="DZ108" s="298"/>
      <c r="EA108" s="170"/>
      <c r="EB108" s="170"/>
      <c r="EC108" s="170"/>
      <c r="ED108" s="170"/>
      <c r="EE108" s="292"/>
    </row>
    <row r="109" spans="1:135" x14ac:dyDescent="0.2">
      <c r="A109" s="125" t="s">
        <v>176</v>
      </c>
      <c r="B109" s="126" t="s">
        <v>586</v>
      </c>
      <c r="C109" s="147">
        <v>10521468</v>
      </c>
      <c r="D109" s="148">
        <v>73.060004554497525</v>
      </c>
      <c r="E109" s="149">
        <v>26.939995445502475</v>
      </c>
      <c r="F109" s="150">
        <v>2.6346698634614311E-2</v>
      </c>
      <c r="G109" s="151">
        <v>136.23550433769262</v>
      </c>
      <c r="H109" s="167">
        <v>198449.88439281777</v>
      </c>
      <c r="I109" s="118">
        <v>19844.761647883512</v>
      </c>
      <c r="J109" s="113">
        <v>43860.879636529375</v>
      </c>
      <c r="K109" s="113">
        <v>22.101741087291245</v>
      </c>
      <c r="L109" s="117">
        <v>50035.526561753053</v>
      </c>
      <c r="M109" s="118">
        <v>25.213180000000001</v>
      </c>
      <c r="N109" s="117">
        <v>50632.196180543382</v>
      </c>
      <c r="O109" s="118">
        <v>25.513845138009987</v>
      </c>
      <c r="P109" s="143">
        <v>55797.600727237601</v>
      </c>
      <c r="Q109" s="108">
        <v>1007263.1875</v>
      </c>
      <c r="R109" s="167">
        <v>149.9</v>
      </c>
      <c r="S109" s="138">
        <v>0</v>
      </c>
      <c r="T109" s="113">
        <v>0</v>
      </c>
      <c r="U109" s="138">
        <v>0</v>
      </c>
      <c r="V109" s="113">
        <v>419.82</v>
      </c>
      <c r="W109" s="138" t="s">
        <v>992</v>
      </c>
      <c r="X109" s="143">
        <v>569.72</v>
      </c>
      <c r="Y109" s="167">
        <f t="shared" si="8"/>
        <v>1.4881909898052341E-2</v>
      </c>
      <c r="Z109" s="138">
        <f t="shared" si="9"/>
        <v>0</v>
      </c>
      <c r="AA109" s="113">
        <f t="shared" si="10"/>
        <v>0</v>
      </c>
      <c r="AB109" s="138">
        <f t="shared" si="11"/>
        <v>0</v>
      </c>
      <c r="AC109" s="113">
        <f t="shared" si="12"/>
        <v>4.1679275606406489E-2</v>
      </c>
      <c r="AD109" s="138">
        <f t="shared" si="13"/>
        <v>0</v>
      </c>
      <c r="AE109" s="143">
        <f t="shared" si="14"/>
        <v>5.6561185504458836E-2</v>
      </c>
      <c r="AF109" s="175">
        <v>0.34176241161191012</v>
      </c>
      <c r="AG109" s="118">
        <v>0</v>
      </c>
      <c r="AH109" s="118">
        <v>0</v>
      </c>
      <c r="AI109" s="118">
        <v>0</v>
      </c>
      <c r="AJ109" s="118">
        <v>0.95716274611682539</v>
      </c>
      <c r="AK109" s="118" t="s">
        <v>1026</v>
      </c>
      <c r="AL109" s="143">
        <v>1.2989251577287355</v>
      </c>
      <c r="AM109" s="175">
        <v>0.29958713398368214</v>
      </c>
      <c r="AN109" s="118">
        <v>0</v>
      </c>
      <c r="AO109" s="118">
        <v>0</v>
      </c>
      <c r="AP109" s="118">
        <v>0</v>
      </c>
      <c r="AQ109" s="118">
        <v>0.83904383314896225</v>
      </c>
      <c r="AR109" s="118" t="s">
        <v>1026</v>
      </c>
      <c r="AS109" s="143">
        <v>1.1386309671326444</v>
      </c>
      <c r="AT109" s="175">
        <v>0.29605668192920026</v>
      </c>
      <c r="AU109" s="118">
        <v>0</v>
      </c>
      <c r="AV109" s="118">
        <v>0</v>
      </c>
      <c r="AW109" s="118">
        <v>0</v>
      </c>
      <c r="AX109" s="118">
        <v>0.82915621219157332</v>
      </c>
      <c r="AY109" s="118" t="s">
        <v>1026</v>
      </c>
      <c r="AZ109" s="143">
        <v>1.1252128941207737</v>
      </c>
      <c r="BA109" s="175">
        <v>0.26864954414935321</v>
      </c>
      <c r="BB109" s="118">
        <v>0</v>
      </c>
      <c r="BC109" s="118">
        <v>0</v>
      </c>
      <c r="BD109" s="118">
        <v>0</v>
      </c>
      <c r="BE109" s="118">
        <v>0.75239794279373884</v>
      </c>
      <c r="BF109" s="118" t="s">
        <v>1026</v>
      </c>
      <c r="BG109" s="143">
        <v>1.0210474869430921</v>
      </c>
      <c r="BH109" s="107">
        <v>376.54</v>
      </c>
      <c r="BI109" s="108">
        <v>0.04</v>
      </c>
      <c r="BJ109" s="133">
        <v>699.14</v>
      </c>
      <c r="BK109" s="124">
        <v>7.0000000000000007E-2</v>
      </c>
      <c r="BL109" s="108">
        <v>1165.73</v>
      </c>
      <c r="BM109" s="108">
        <v>0.12</v>
      </c>
      <c r="BN109" s="133">
        <v>2545.33</v>
      </c>
      <c r="BO109" s="124">
        <v>0.25</v>
      </c>
      <c r="BP109" s="108">
        <v>4557.63</v>
      </c>
      <c r="BQ109" s="108">
        <v>0.45</v>
      </c>
      <c r="BR109" s="133">
        <v>7667.18</v>
      </c>
      <c r="BS109" s="124">
        <v>0.76</v>
      </c>
      <c r="BT109" s="108">
        <v>9988.6</v>
      </c>
      <c r="BU109" s="109">
        <v>0.99</v>
      </c>
      <c r="BV109" s="107">
        <v>0</v>
      </c>
      <c r="BW109" s="108">
        <v>0</v>
      </c>
      <c r="BX109" s="133">
        <v>0</v>
      </c>
      <c r="BY109" s="124">
        <v>0</v>
      </c>
      <c r="BZ109" s="108">
        <v>0</v>
      </c>
      <c r="CA109" s="108">
        <v>0</v>
      </c>
      <c r="CB109" s="133">
        <v>0</v>
      </c>
      <c r="CC109" s="124">
        <v>0</v>
      </c>
      <c r="CD109" s="108">
        <v>0</v>
      </c>
      <c r="CE109" s="108">
        <v>0</v>
      </c>
      <c r="CF109" s="133">
        <v>0</v>
      </c>
      <c r="CG109" s="124">
        <v>0</v>
      </c>
      <c r="CH109" s="108">
        <v>0</v>
      </c>
      <c r="CI109" s="109">
        <v>0</v>
      </c>
      <c r="CJ109" s="107">
        <v>0</v>
      </c>
      <c r="CK109" s="108">
        <v>0</v>
      </c>
      <c r="CL109" s="133">
        <v>0</v>
      </c>
      <c r="CM109" s="124">
        <v>0</v>
      </c>
      <c r="CN109" s="108">
        <v>0</v>
      </c>
      <c r="CO109" s="108">
        <v>0</v>
      </c>
      <c r="CP109" s="133">
        <v>0</v>
      </c>
      <c r="CQ109" s="124">
        <v>0</v>
      </c>
      <c r="CR109" s="108">
        <v>0</v>
      </c>
      <c r="CS109" s="108">
        <v>0</v>
      </c>
      <c r="CT109" s="133">
        <v>0</v>
      </c>
      <c r="CU109" s="124">
        <v>0</v>
      </c>
      <c r="CV109" s="108">
        <v>0</v>
      </c>
      <c r="CW109" s="109">
        <v>0</v>
      </c>
      <c r="CX109" s="107">
        <v>0</v>
      </c>
      <c r="CY109" s="108">
        <v>0</v>
      </c>
      <c r="CZ109" s="133">
        <v>0</v>
      </c>
      <c r="DA109" s="124">
        <v>0</v>
      </c>
      <c r="DB109" s="108">
        <v>0</v>
      </c>
      <c r="DC109" s="108">
        <v>0</v>
      </c>
      <c r="DD109" s="133">
        <v>0</v>
      </c>
      <c r="DE109" s="124">
        <v>0</v>
      </c>
      <c r="DF109" s="108">
        <v>0</v>
      </c>
      <c r="DG109" s="108">
        <v>0</v>
      </c>
      <c r="DH109" s="133">
        <v>0</v>
      </c>
      <c r="DI109" s="124">
        <v>0</v>
      </c>
      <c r="DJ109" s="108">
        <v>0</v>
      </c>
      <c r="DK109" s="108">
        <v>0</v>
      </c>
      <c r="DL109" s="180">
        <v>43.352992071426655</v>
      </c>
      <c r="DM109" s="181">
        <v>44.212036447473203</v>
      </c>
      <c r="DN109" s="184">
        <v>46.704598053835852</v>
      </c>
      <c r="DO109" s="181">
        <v>44.756542190911908</v>
      </c>
      <c r="DP109" s="193" t="s">
        <v>1026</v>
      </c>
      <c r="DQ109" s="193" t="s">
        <v>1026</v>
      </c>
      <c r="DR109" s="288" t="s">
        <v>1026</v>
      </c>
      <c r="DS109" s="288"/>
      <c r="DT109" s="298"/>
      <c r="DU109" s="170"/>
      <c r="DV109" s="170"/>
      <c r="DW109" s="170"/>
      <c r="DX109" s="170"/>
      <c r="DY109" s="170"/>
      <c r="DZ109" s="298"/>
      <c r="EA109" s="170"/>
      <c r="EB109" s="170"/>
      <c r="EC109" s="170"/>
      <c r="ED109" s="170"/>
      <c r="EE109" s="292"/>
    </row>
    <row r="110" spans="1:135" x14ac:dyDescent="0.2">
      <c r="A110" s="125" t="s">
        <v>208</v>
      </c>
      <c r="B110" s="126" t="s">
        <v>577</v>
      </c>
      <c r="C110" s="147">
        <v>9466000</v>
      </c>
      <c r="D110" s="148">
        <v>75.877001901542357</v>
      </c>
      <c r="E110" s="149">
        <v>24.122998098457636</v>
      </c>
      <c r="F110" s="150">
        <v>0.56294466305705682</v>
      </c>
      <c r="G110" s="151">
        <v>46.651224680893009</v>
      </c>
      <c r="H110" s="167">
        <v>71709.513654339331</v>
      </c>
      <c r="I110" s="118">
        <v>7575.4821101140215</v>
      </c>
      <c r="J110" s="113">
        <v>26490.102395227957</v>
      </c>
      <c r="K110" s="113">
        <v>36.940847936743708</v>
      </c>
      <c r="L110" s="117">
        <v>15416.763801984125</v>
      </c>
      <c r="M110" s="118">
        <v>21.498910000000002</v>
      </c>
      <c r="N110" s="117">
        <v>20749.524649844894</v>
      </c>
      <c r="O110" s="118">
        <v>28.935525556432616</v>
      </c>
      <c r="P110" s="143">
        <v>4937.8262222780504</v>
      </c>
      <c r="Q110" s="108">
        <v>229399.859375</v>
      </c>
      <c r="R110" s="167">
        <v>0.14000000000000001</v>
      </c>
      <c r="S110" s="138">
        <v>0</v>
      </c>
      <c r="T110" s="113">
        <v>0</v>
      </c>
      <c r="U110" s="138">
        <v>0</v>
      </c>
      <c r="V110" s="113">
        <v>449.46</v>
      </c>
      <c r="W110" s="138" t="s">
        <v>992</v>
      </c>
      <c r="X110" s="143">
        <v>449.59999999999997</v>
      </c>
      <c r="Y110" s="167">
        <f t="shared" si="8"/>
        <v>6.1028808117594346E-5</v>
      </c>
      <c r="Z110" s="138">
        <f t="shared" si="9"/>
        <v>0</v>
      </c>
      <c r="AA110" s="113">
        <f t="shared" si="10"/>
        <v>0</v>
      </c>
      <c r="AB110" s="138">
        <f t="shared" si="11"/>
        <v>0</v>
      </c>
      <c r="AC110" s="113">
        <f t="shared" si="12"/>
        <v>0.19592862926095678</v>
      </c>
      <c r="AD110" s="138">
        <f t="shared" si="13"/>
        <v>0</v>
      </c>
      <c r="AE110" s="143">
        <f t="shared" si="14"/>
        <v>0.19598965806907437</v>
      </c>
      <c r="AF110" s="175">
        <v>5.2849927837659173E-4</v>
      </c>
      <c r="AG110" s="118">
        <v>0</v>
      </c>
      <c r="AH110" s="118">
        <v>0</v>
      </c>
      <c r="AI110" s="118">
        <v>0</v>
      </c>
      <c r="AJ110" s="118">
        <v>1.6967091832795922</v>
      </c>
      <c r="AK110" s="118" t="s">
        <v>1026</v>
      </c>
      <c r="AL110" s="143">
        <v>1.6972376825579689</v>
      </c>
      <c r="AM110" s="175">
        <v>9.0810238645533457E-4</v>
      </c>
      <c r="AN110" s="118">
        <v>0</v>
      </c>
      <c r="AO110" s="118">
        <v>0</v>
      </c>
      <c r="AP110" s="118">
        <v>0</v>
      </c>
      <c r="AQ110" s="118">
        <v>2.9153978472586757</v>
      </c>
      <c r="AR110" s="118" t="s">
        <v>1026</v>
      </c>
      <c r="AS110" s="143">
        <v>2.9163059496451313</v>
      </c>
      <c r="AT110" s="175">
        <v>6.7471425183249451E-4</v>
      </c>
      <c r="AU110" s="118">
        <v>0</v>
      </c>
      <c r="AV110" s="118">
        <v>0</v>
      </c>
      <c r="AW110" s="118">
        <v>0</v>
      </c>
      <c r="AX110" s="118">
        <v>2.1661219116330925</v>
      </c>
      <c r="AY110" s="118" t="s">
        <v>1026</v>
      </c>
      <c r="AZ110" s="143">
        <v>2.1667966258849249</v>
      </c>
      <c r="BA110" s="175">
        <v>2.8352557116805835E-3</v>
      </c>
      <c r="BB110" s="118">
        <v>0</v>
      </c>
      <c r="BC110" s="118">
        <v>0</v>
      </c>
      <c r="BD110" s="118">
        <v>0</v>
      </c>
      <c r="BE110" s="118">
        <v>9.1023859440853929</v>
      </c>
      <c r="BF110" s="118" t="s">
        <v>1026</v>
      </c>
      <c r="BG110" s="143">
        <v>9.1052211997970733</v>
      </c>
      <c r="BH110" s="107">
        <v>0.61</v>
      </c>
      <c r="BI110" s="108">
        <v>0</v>
      </c>
      <c r="BJ110" s="133">
        <v>1.65</v>
      </c>
      <c r="BK110" s="124">
        <v>0</v>
      </c>
      <c r="BL110" s="108">
        <v>2.95</v>
      </c>
      <c r="BM110" s="108">
        <v>0</v>
      </c>
      <c r="BN110" s="133">
        <v>5.59</v>
      </c>
      <c r="BO110" s="124">
        <v>0</v>
      </c>
      <c r="BP110" s="108">
        <v>8.44</v>
      </c>
      <c r="BQ110" s="108">
        <v>0</v>
      </c>
      <c r="BR110" s="133">
        <v>11.92</v>
      </c>
      <c r="BS110" s="124">
        <v>0.01</v>
      </c>
      <c r="BT110" s="108">
        <v>14.49</v>
      </c>
      <c r="BU110" s="109">
        <v>0.01</v>
      </c>
      <c r="BV110" s="107">
        <v>0</v>
      </c>
      <c r="BW110" s="108">
        <v>0</v>
      </c>
      <c r="BX110" s="133">
        <v>0</v>
      </c>
      <c r="BY110" s="124">
        <v>0</v>
      </c>
      <c r="BZ110" s="108">
        <v>0</v>
      </c>
      <c r="CA110" s="108">
        <v>0</v>
      </c>
      <c r="CB110" s="133">
        <v>0</v>
      </c>
      <c r="CC110" s="124">
        <v>0</v>
      </c>
      <c r="CD110" s="108">
        <v>0</v>
      </c>
      <c r="CE110" s="108">
        <v>0</v>
      </c>
      <c r="CF110" s="133">
        <v>0</v>
      </c>
      <c r="CG110" s="124">
        <v>0</v>
      </c>
      <c r="CH110" s="108">
        <v>0</v>
      </c>
      <c r="CI110" s="109">
        <v>0</v>
      </c>
      <c r="CJ110" s="107">
        <v>0</v>
      </c>
      <c r="CK110" s="108">
        <v>0</v>
      </c>
      <c r="CL110" s="133">
        <v>0</v>
      </c>
      <c r="CM110" s="124">
        <v>0</v>
      </c>
      <c r="CN110" s="108">
        <v>0</v>
      </c>
      <c r="CO110" s="108">
        <v>0</v>
      </c>
      <c r="CP110" s="133">
        <v>0</v>
      </c>
      <c r="CQ110" s="124">
        <v>0</v>
      </c>
      <c r="CR110" s="108">
        <v>0</v>
      </c>
      <c r="CS110" s="108">
        <v>0</v>
      </c>
      <c r="CT110" s="133">
        <v>0</v>
      </c>
      <c r="CU110" s="124">
        <v>0</v>
      </c>
      <c r="CV110" s="108">
        <v>0</v>
      </c>
      <c r="CW110" s="109">
        <v>0</v>
      </c>
      <c r="CX110" s="107">
        <v>0</v>
      </c>
      <c r="CY110" s="108">
        <v>0</v>
      </c>
      <c r="CZ110" s="133">
        <v>0</v>
      </c>
      <c r="DA110" s="124">
        <v>0</v>
      </c>
      <c r="DB110" s="108">
        <v>0</v>
      </c>
      <c r="DC110" s="108">
        <v>0</v>
      </c>
      <c r="DD110" s="133">
        <v>0</v>
      </c>
      <c r="DE110" s="124">
        <v>0</v>
      </c>
      <c r="DF110" s="108">
        <v>0</v>
      </c>
      <c r="DG110" s="108">
        <v>0</v>
      </c>
      <c r="DH110" s="133">
        <v>0</v>
      </c>
      <c r="DI110" s="124">
        <v>0</v>
      </c>
      <c r="DJ110" s="108">
        <v>0</v>
      </c>
      <c r="DK110" s="108">
        <v>0</v>
      </c>
      <c r="DL110" s="180">
        <v>50.896853064359178</v>
      </c>
      <c r="DM110" s="181">
        <v>57.267408331970721</v>
      </c>
      <c r="DN110" s="184">
        <v>52.946134069410355</v>
      </c>
      <c r="DO110" s="181">
        <v>53.703465155246754</v>
      </c>
      <c r="DP110" s="193" t="s">
        <v>1026</v>
      </c>
      <c r="DQ110" s="193" t="s">
        <v>1026</v>
      </c>
      <c r="DR110" s="288" t="s">
        <v>1026</v>
      </c>
      <c r="DS110" s="288"/>
      <c r="DT110" s="298"/>
      <c r="DU110" s="170"/>
      <c r="DV110" s="170"/>
      <c r="DW110" s="170"/>
      <c r="DX110" s="170"/>
      <c r="DY110" s="170"/>
      <c r="DZ110" s="298"/>
      <c r="EA110" s="170"/>
      <c r="EB110" s="170"/>
      <c r="EC110" s="170"/>
      <c r="ED110" s="170"/>
      <c r="EE110" s="292"/>
    </row>
    <row r="111" spans="1:135" x14ac:dyDescent="0.2">
      <c r="A111" s="125" t="s">
        <v>954</v>
      </c>
      <c r="B111" s="126" t="s">
        <v>608</v>
      </c>
      <c r="C111" s="147">
        <v>19963581</v>
      </c>
      <c r="D111" s="148">
        <v>54.234999221832993</v>
      </c>
      <c r="E111" s="149">
        <v>45.765000778167</v>
      </c>
      <c r="F111" s="150">
        <v>-0.29929542168261364</v>
      </c>
      <c r="G111" s="151">
        <v>86.790631249456567</v>
      </c>
      <c r="H111" s="167">
        <v>189638.16201327139</v>
      </c>
      <c r="I111" s="118">
        <v>9499.2056792451913</v>
      </c>
      <c r="J111" s="113">
        <v>44534.648804306955</v>
      </c>
      <c r="K111" s="113">
        <v>23.484012042465537</v>
      </c>
      <c r="L111" s="117">
        <v>38813.04918833101</v>
      </c>
      <c r="M111" s="118">
        <v>20.466898000000004</v>
      </c>
      <c r="N111" s="117">
        <v>37577.737943601867</v>
      </c>
      <c r="O111" s="118">
        <v>19.815493645720991</v>
      </c>
      <c r="P111" s="143">
        <v>44811.115233900004</v>
      </c>
      <c r="Q111" s="108">
        <v>555697.4375</v>
      </c>
      <c r="R111" s="167">
        <v>255.64</v>
      </c>
      <c r="S111" s="138">
        <v>0</v>
      </c>
      <c r="T111" s="113">
        <v>0</v>
      </c>
      <c r="U111" s="138">
        <v>0</v>
      </c>
      <c r="V111" s="113">
        <v>519.75</v>
      </c>
      <c r="W111" s="138" t="s">
        <v>992</v>
      </c>
      <c r="X111" s="143">
        <v>775.39</v>
      </c>
      <c r="Y111" s="167">
        <f t="shared" si="8"/>
        <v>4.6003451293582756E-2</v>
      </c>
      <c r="Z111" s="138">
        <f t="shared" si="9"/>
        <v>0</v>
      </c>
      <c r="AA111" s="113">
        <f t="shared" si="10"/>
        <v>0</v>
      </c>
      <c r="AB111" s="138">
        <f t="shared" si="11"/>
        <v>0</v>
      </c>
      <c r="AC111" s="113">
        <f t="shared" si="12"/>
        <v>9.3531113322796275E-2</v>
      </c>
      <c r="AD111" s="138">
        <f t="shared" si="13"/>
        <v>0</v>
      </c>
      <c r="AE111" s="143">
        <f t="shared" si="14"/>
        <v>0.13953456461637903</v>
      </c>
      <c r="AF111" s="175">
        <v>0.57402496003353909</v>
      </c>
      <c r="AG111" s="118">
        <v>0</v>
      </c>
      <c r="AH111" s="118">
        <v>0</v>
      </c>
      <c r="AI111" s="118">
        <v>0</v>
      </c>
      <c r="AJ111" s="118">
        <v>1.167068819345298</v>
      </c>
      <c r="AK111" s="118" t="s">
        <v>1026</v>
      </c>
      <c r="AL111" s="143">
        <v>1.741093779378837</v>
      </c>
      <c r="AM111" s="175">
        <v>0.65864446454481895</v>
      </c>
      <c r="AN111" s="118">
        <v>0</v>
      </c>
      <c r="AO111" s="118">
        <v>0</v>
      </c>
      <c r="AP111" s="118">
        <v>0</v>
      </c>
      <c r="AQ111" s="118">
        <v>1.3391114866498579</v>
      </c>
      <c r="AR111" s="118" t="s">
        <v>1026</v>
      </c>
      <c r="AS111" s="143">
        <v>1.997755951194677</v>
      </c>
      <c r="AT111" s="175">
        <v>0.68029640417332848</v>
      </c>
      <c r="AU111" s="118">
        <v>0</v>
      </c>
      <c r="AV111" s="118">
        <v>0</v>
      </c>
      <c r="AW111" s="118">
        <v>0</v>
      </c>
      <c r="AX111" s="118">
        <v>1.3831327494487855</v>
      </c>
      <c r="AY111" s="118" t="s">
        <v>1026</v>
      </c>
      <c r="AZ111" s="143">
        <v>2.0634291536221139</v>
      </c>
      <c r="BA111" s="175">
        <v>0.5704834585473697</v>
      </c>
      <c r="BB111" s="118">
        <v>0</v>
      </c>
      <c r="BC111" s="118">
        <v>0</v>
      </c>
      <c r="BD111" s="118">
        <v>0</v>
      </c>
      <c r="BE111" s="118">
        <v>1.1598684774682968</v>
      </c>
      <c r="BF111" s="118" t="s">
        <v>1026</v>
      </c>
      <c r="BG111" s="143">
        <v>1.7303519360156665</v>
      </c>
      <c r="BH111" s="107">
        <v>833.92</v>
      </c>
      <c r="BI111" s="108">
        <v>0.15</v>
      </c>
      <c r="BJ111" s="133">
        <v>1977.69</v>
      </c>
      <c r="BK111" s="124">
        <v>0.36</v>
      </c>
      <c r="BL111" s="108">
        <v>3564.6</v>
      </c>
      <c r="BM111" s="108">
        <v>0.64</v>
      </c>
      <c r="BN111" s="133">
        <v>7088.18</v>
      </c>
      <c r="BO111" s="124">
        <v>1.28</v>
      </c>
      <c r="BP111" s="108">
        <v>11359.32</v>
      </c>
      <c r="BQ111" s="108">
        <v>2.04</v>
      </c>
      <c r="BR111" s="133">
        <v>17100.22</v>
      </c>
      <c r="BS111" s="124">
        <v>3.08</v>
      </c>
      <c r="BT111" s="108">
        <v>21264.65</v>
      </c>
      <c r="BU111" s="109">
        <v>3.83</v>
      </c>
      <c r="BV111" s="107">
        <v>0</v>
      </c>
      <c r="BW111" s="108">
        <v>0</v>
      </c>
      <c r="BX111" s="133">
        <v>0</v>
      </c>
      <c r="BY111" s="124">
        <v>0</v>
      </c>
      <c r="BZ111" s="108">
        <v>0</v>
      </c>
      <c r="CA111" s="108">
        <v>0</v>
      </c>
      <c r="CB111" s="133">
        <v>0</v>
      </c>
      <c r="CC111" s="124">
        <v>0</v>
      </c>
      <c r="CD111" s="108">
        <v>0</v>
      </c>
      <c r="CE111" s="108">
        <v>0</v>
      </c>
      <c r="CF111" s="133">
        <v>0</v>
      </c>
      <c r="CG111" s="124">
        <v>0</v>
      </c>
      <c r="CH111" s="108">
        <v>0</v>
      </c>
      <c r="CI111" s="109">
        <v>0</v>
      </c>
      <c r="CJ111" s="107">
        <v>0</v>
      </c>
      <c r="CK111" s="108">
        <v>0</v>
      </c>
      <c r="CL111" s="133">
        <v>0</v>
      </c>
      <c r="CM111" s="124">
        <v>0</v>
      </c>
      <c r="CN111" s="108">
        <v>0</v>
      </c>
      <c r="CO111" s="108">
        <v>0</v>
      </c>
      <c r="CP111" s="133">
        <v>0</v>
      </c>
      <c r="CQ111" s="124">
        <v>0</v>
      </c>
      <c r="CR111" s="108">
        <v>0</v>
      </c>
      <c r="CS111" s="108">
        <v>0</v>
      </c>
      <c r="CT111" s="133">
        <v>0</v>
      </c>
      <c r="CU111" s="124">
        <v>0</v>
      </c>
      <c r="CV111" s="108">
        <v>0</v>
      </c>
      <c r="CW111" s="109">
        <v>0</v>
      </c>
      <c r="CX111" s="107">
        <v>0</v>
      </c>
      <c r="CY111" s="108">
        <v>0</v>
      </c>
      <c r="CZ111" s="133">
        <v>0</v>
      </c>
      <c r="DA111" s="124">
        <v>0</v>
      </c>
      <c r="DB111" s="108">
        <v>0</v>
      </c>
      <c r="DC111" s="108">
        <v>0</v>
      </c>
      <c r="DD111" s="133">
        <v>0</v>
      </c>
      <c r="DE111" s="124">
        <v>0</v>
      </c>
      <c r="DF111" s="108">
        <v>0</v>
      </c>
      <c r="DG111" s="108">
        <v>0</v>
      </c>
      <c r="DH111" s="133">
        <v>0</v>
      </c>
      <c r="DI111" s="124">
        <v>0</v>
      </c>
      <c r="DJ111" s="108">
        <v>0</v>
      </c>
      <c r="DK111" s="108">
        <v>0</v>
      </c>
      <c r="DL111" s="180">
        <v>49.11920962596723</v>
      </c>
      <c r="DM111" s="181">
        <v>48.251985924464989</v>
      </c>
      <c r="DN111" s="184">
        <v>50.435604553095928</v>
      </c>
      <c r="DO111" s="181">
        <v>49.268933367842713</v>
      </c>
      <c r="DP111" s="193" t="s">
        <v>1026</v>
      </c>
      <c r="DQ111" s="193" t="s">
        <v>1026</v>
      </c>
      <c r="DR111" s="288" t="s">
        <v>1026</v>
      </c>
      <c r="DS111" s="288"/>
      <c r="DT111" s="298"/>
      <c r="DU111" s="170"/>
      <c r="DV111" s="170"/>
      <c r="DW111" s="170"/>
      <c r="DX111" s="170"/>
      <c r="DY111" s="170"/>
      <c r="DZ111" s="298"/>
      <c r="EA111" s="170"/>
      <c r="EB111" s="170"/>
      <c r="EC111" s="170"/>
      <c r="ED111" s="170"/>
      <c r="EE111" s="292"/>
    </row>
    <row r="112" spans="1:135" x14ac:dyDescent="0.2">
      <c r="A112" s="125" t="s">
        <v>162</v>
      </c>
      <c r="B112" s="126" t="s">
        <v>591</v>
      </c>
      <c r="C112" s="147">
        <v>80621788</v>
      </c>
      <c r="D112" s="148">
        <v>74.88999995882007</v>
      </c>
      <c r="E112" s="149">
        <v>25.110000041179937</v>
      </c>
      <c r="F112" s="150">
        <v>0.51345571108144505</v>
      </c>
      <c r="G112" s="151">
        <v>231.31287083261606</v>
      </c>
      <c r="H112" s="167">
        <v>3634822.5793191567</v>
      </c>
      <c r="I112" s="118">
        <v>46268.641069539553</v>
      </c>
      <c r="J112" s="113">
        <v>625923.45862895844</v>
      </c>
      <c r="K112" s="113">
        <v>17.22019286966686</v>
      </c>
      <c r="L112" s="117">
        <v>1170528.8213810488</v>
      </c>
      <c r="M112" s="118">
        <v>32.203189999999999</v>
      </c>
      <c r="N112" s="117">
        <v>930909.13951817399</v>
      </c>
      <c r="O112" s="118">
        <v>25.610854978581752</v>
      </c>
      <c r="P112" s="143">
        <v>67365.131129200003</v>
      </c>
      <c r="Q112" s="108">
        <v>15114873</v>
      </c>
      <c r="R112" s="167">
        <v>2350.12</v>
      </c>
      <c r="S112" s="138">
        <v>0</v>
      </c>
      <c r="T112" s="113">
        <v>0</v>
      </c>
      <c r="U112" s="138">
        <v>0</v>
      </c>
      <c r="V112" s="113">
        <v>2697.57</v>
      </c>
      <c r="W112" s="138" t="s">
        <v>992</v>
      </c>
      <c r="X112" s="143">
        <v>5047.6900000000005</v>
      </c>
      <c r="Y112" s="167">
        <f t="shared" si="8"/>
        <v>1.5548393956072272E-2</v>
      </c>
      <c r="Z112" s="138">
        <f t="shared" si="9"/>
        <v>0</v>
      </c>
      <c r="AA112" s="113">
        <f t="shared" si="10"/>
        <v>0</v>
      </c>
      <c r="AB112" s="138">
        <f t="shared" si="11"/>
        <v>0</v>
      </c>
      <c r="AC112" s="113">
        <f t="shared" si="12"/>
        <v>1.7847123161405326E-2</v>
      </c>
      <c r="AD112" s="138">
        <f t="shared" si="13"/>
        <v>0</v>
      </c>
      <c r="AE112" s="143">
        <f t="shared" si="14"/>
        <v>3.3395517117477604E-2</v>
      </c>
      <c r="AF112" s="175">
        <v>0.37546443859889411</v>
      </c>
      <c r="AG112" s="118">
        <v>0</v>
      </c>
      <c r="AH112" s="118">
        <v>0</v>
      </c>
      <c r="AI112" s="118">
        <v>0</v>
      </c>
      <c r="AJ112" s="118">
        <v>0.43097442072371572</v>
      </c>
      <c r="AK112" s="118" t="s">
        <v>1026</v>
      </c>
      <c r="AL112" s="143">
        <v>0.80643885932260995</v>
      </c>
      <c r="AM112" s="175">
        <v>0.20077421051685082</v>
      </c>
      <c r="AN112" s="118">
        <v>0</v>
      </c>
      <c r="AO112" s="118">
        <v>0</v>
      </c>
      <c r="AP112" s="118">
        <v>0</v>
      </c>
      <c r="AQ112" s="118">
        <v>0.23045737539527403</v>
      </c>
      <c r="AR112" s="118" t="s">
        <v>1026</v>
      </c>
      <c r="AS112" s="143">
        <v>0.43123158591212496</v>
      </c>
      <c r="AT112" s="175">
        <v>0.25245428369264805</v>
      </c>
      <c r="AU112" s="118">
        <v>0</v>
      </c>
      <c r="AV112" s="118">
        <v>0</v>
      </c>
      <c r="AW112" s="118">
        <v>0</v>
      </c>
      <c r="AX112" s="118">
        <v>0.28977801221247285</v>
      </c>
      <c r="AY112" s="118" t="s">
        <v>1026</v>
      </c>
      <c r="AZ112" s="143">
        <v>0.5422322959051209</v>
      </c>
      <c r="BA112" s="175">
        <v>3.4886297415389724</v>
      </c>
      <c r="BB112" s="118">
        <v>0</v>
      </c>
      <c r="BC112" s="118">
        <v>0</v>
      </c>
      <c r="BD112" s="118">
        <v>0</v>
      </c>
      <c r="BE112" s="118">
        <v>4.0044010228768263</v>
      </c>
      <c r="BF112" s="118" t="s">
        <v>1026</v>
      </c>
      <c r="BG112" s="143">
        <v>7.4930307644157992</v>
      </c>
      <c r="BH112" s="107">
        <v>7321.13</v>
      </c>
      <c r="BI112" s="108">
        <v>0.05</v>
      </c>
      <c r="BJ112" s="133">
        <v>19494.64</v>
      </c>
      <c r="BK112" s="124">
        <v>0.13</v>
      </c>
      <c r="BL112" s="108">
        <v>36199.910000000003</v>
      </c>
      <c r="BM112" s="108">
        <v>0.24</v>
      </c>
      <c r="BN112" s="133">
        <v>71437.86</v>
      </c>
      <c r="BO112" s="124">
        <v>0.47</v>
      </c>
      <c r="BP112" s="108">
        <v>109076.74</v>
      </c>
      <c r="BQ112" s="108">
        <v>0.72</v>
      </c>
      <c r="BR112" s="133">
        <v>155254.12</v>
      </c>
      <c r="BS112" s="124">
        <v>1.03</v>
      </c>
      <c r="BT112" s="108">
        <v>187935.09</v>
      </c>
      <c r="BU112" s="109">
        <v>1.24</v>
      </c>
      <c r="BV112" s="107">
        <v>0</v>
      </c>
      <c r="BW112" s="108">
        <v>0</v>
      </c>
      <c r="BX112" s="133">
        <v>0</v>
      </c>
      <c r="BY112" s="124">
        <v>0</v>
      </c>
      <c r="BZ112" s="108">
        <v>0</v>
      </c>
      <c r="CA112" s="108">
        <v>0</v>
      </c>
      <c r="CB112" s="133">
        <v>0</v>
      </c>
      <c r="CC112" s="124">
        <v>0</v>
      </c>
      <c r="CD112" s="108">
        <v>0</v>
      </c>
      <c r="CE112" s="108">
        <v>0</v>
      </c>
      <c r="CF112" s="133">
        <v>0</v>
      </c>
      <c r="CG112" s="124">
        <v>0</v>
      </c>
      <c r="CH112" s="108">
        <v>0</v>
      </c>
      <c r="CI112" s="109">
        <v>0</v>
      </c>
      <c r="CJ112" s="107">
        <v>0</v>
      </c>
      <c r="CK112" s="108">
        <v>0</v>
      </c>
      <c r="CL112" s="133">
        <v>0</v>
      </c>
      <c r="CM112" s="124">
        <v>0</v>
      </c>
      <c r="CN112" s="108">
        <v>0</v>
      </c>
      <c r="CO112" s="108">
        <v>0</v>
      </c>
      <c r="CP112" s="133">
        <v>0</v>
      </c>
      <c r="CQ112" s="124">
        <v>0</v>
      </c>
      <c r="CR112" s="108">
        <v>0</v>
      </c>
      <c r="CS112" s="108">
        <v>0</v>
      </c>
      <c r="CT112" s="133">
        <v>0</v>
      </c>
      <c r="CU112" s="124">
        <v>0</v>
      </c>
      <c r="CV112" s="108">
        <v>0</v>
      </c>
      <c r="CW112" s="109">
        <v>0</v>
      </c>
      <c r="CX112" s="107">
        <v>0</v>
      </c>
      <c r="CY112" s="108">
        <v>0</v>
      </c>
      <c r="CZ112" s="133">
        <v>0</v>
      </c>
      <c r="DA112" s="124">
        <v>0</v>
      </c>
      <c r="DB112" s="108">
        <v>0</v>
      </c>
      <c r="DC112" s="108">
        <v>0</v>
      </c>
      <c r="DD112" s="133">
        <v>0</v>
      </c>
      <c r="DE112" s="124">
        <v>0</v>
      </c>
      <c r="DF112" s="108">
        <v>0</v>
      </c>
      <c r="DG112" s="108">
        <v>0</v>
      </c>
      <c r="DH112" s="133">
        <v>0</v>
      </c>
      <c r="DI112" s="124">
        <v>0</v>
      </c>
      <c r="DJ112" s="108">
        <v>0</v>
      </c>
      <c r="DK112" s="108">
        <v>0</v>
      </c>
      <c r="DL112" s="180">
        <v>36.131912542369065</v>
      </c>
      <c r="DM112" s="181">
        <v>48.036612536907626</v>
      </c>
      <c r="DN112" s="184">
        <v>40.261011213911104</v>
      </c>
      <c r="DO112" s="181">
        <v>41.476512097729263</v>
      </c>
      <c r="DP112" s="193">
        <v>1</v>
      </c>
      <c r="DQ112" s="193">
        <v>187351</v>
      </c>
      <c r="DR112" s="288">
        <v>0.22995799996352115</v>
      </c>
      <c r="DS112" s="288"/>
      <c r="DT112" s="298"/>
      <c r="DU112" s="170"/>
      <c r="DV112" s="170"/>
      <c r="DW112" s="170"/>
      <c r="DX112" s="170"/>
      <c r="DY112" s="170"/>
      <c r="DZ112" s="298"/>
      <c r="EA112" s="170"/>
      <c r="EB112" s="170"/>
      <c r="EC112" s="170"/>
      <c r="ED112" s="170"/>
      <c r="EE112" s="292"/>
    </row>
    <row r="113" spans="1:135" x14ac:dyDescent="0.2">
      <c r="A113" s="125" t="s">
        <v>150</v>
      </c>
      <c r="B113" s="126" t="s">
        <v>596</v>
      </c>
      <c r="C113" s="147">
        <v>59831093</v>
      </c>
      <c r="D113" s="148">
        <v>68.686000772207194</v>
      </c>
      <c r="E113" s="149">
        <v>31.313999227792817</v>
      </c>
      <c r="F113" s="150">
        <v>0.67180034294226387</v>
      </c>
      <c r="G113" s="151">
        <v>203.41025702046645</v>
      </c>
      <c r="H113" s="167">
        <v>2071306.8901247899</v>
      </c>
      <c r="I113" s="118">
        <v>35925.877481659161</v>
      </c>
      <c r="J113" s="113">
        <v>357421.60085036181</v>
      </c>
      <c r="K113" s="113">
        <v>17.255849558286762</v>
      </c>
      <c r="L113" s="117">
        <v>664861.96334841882</v>
      </c>
      <c r="M113" s="118">
        <v>32.098669999999998</v>
      </c>
      <c r="N113" s="117">
        <v>382960.78825540387</v>
      </c>
      <c r="O113" s="118">
        <v>18.488848276477835</v>
      </c>
      <c r="P113" s="143">
        <v>50774.984519739999</v>
      </c>
      <c r="Q113" s="108">
        <v>8604332</v>
      </c>
      <c r="R113" s="167">
        <v>9772.86</v>
      </c>
      <c r="S113" s="138">
        <v>0</v>
      </c>
      <c r="T113" s="113">
        <v>0</v>
      </c>
      <c r="U113" s="138">
        <v>1.47</v>
      </c>
      <c r="V113" s="113">
        <v>777.37</v>
      </c>
      <c r="W113" s="138" t="s">
        <v>992</v>
      </c>
      <c r="X113" s="143">
        <v>10551.7</v>
      </c>
      <c r="Y113" s="167">
        <f t="shared" si="8"/>
        <v>0.11358069400390408</v>
      </c>
      <c r="Z113" s="138">
        <f t="shared" si="9"/>
        <v>0</v>
      </c>
      <c r="AA113" s="113">
        <f t="shared" si="10"/>
        <v>0</v>
      </c>
      <c r="AB113" s="138">
        <f t="shared" si="11"/>
        <v>1.7084417477149883E-5</v>
      </c>
      <c r="AC113" s="113">
        <f t="shared" si="12"/>
        <v>9.0346351117088462E-3</v>
      </c>
      <c r="AD113" s="138">
        <f t="shared" si="13"/>
        <v>0</v>
      </c>
      <c r="AE113" s="143">
        <f t="shared" si="14"/>
        <v>0.12263241353309008</v>
      </c>
      <c r="AF113" s="175">
        <v>2.7342667529743139</v>
      </c>
      <c r="AG113" s="118">
        <v>0</v>
      </c>
      <c r="AH113" s="118">
        <v>0</v>
      </c>
      <c r="AI113" s="118">
        <v>4.1127900398371013E-4</v>
      </c>
      <c r="AJ113" s="118">
        <v>0.21749384988218826</v>
      </c>
      <c r="AK113" s="118" t="s">
        <v>1026</v>
      </c>
      <c r="AL113" s="143">
        <v>2.9521718818604858</v>
      </c>
      <c r="AM113" s="175">
        <v>1.4699081220982051</v>
      </c>
      <c r="AN113" s="118">
        <v>0</v>
      </c>
      <c r="AO113" s="118">
        <v>0</v>
      </c>
      <c r="AP113" s="118">
        <v>2.210985258649322E-4</v>
      </c>
      <c r="AQ113" s="118">
        <v>0.11692201432083153</v>
      </c>
      <c r="AR113" s="118" t="s">
        <v>1026</v>
      </c>
      <c r="AS113" s="143">
        <v>1.5870512349449017</v>
      </c>
      <c r="AT113" s="175">
        <v>2.5519218415338893</v>
      </c>
      <c r="AU113" s="118">
        <v>0</v>
      </c>
      <c r="AV113" s="118">
        <v>0</v>
      </c>
      <c r="AW113" s="118">
        <v>3.8385130934596599E-4</v>
      </c>
      <c r="AX113" s="118">
        <v>0.20298945057569631</v>
      </c>
      <c r="AY113" s="118" t="s">
        <v>1026</v>
      </c>
      <c r="AZ113" s="143">
        <v>2.7552951434189317</v>
      </c>
      <c r="BA113" s="175">
        <v>19.247391392508582</v>
      </c>
      <c r="BB113" s="118">
        <v>0</v>
      </c>
      <c r="BC113" s="118">
        <v>0</v>
      </c>
      <c r="BD113" s="118">
        <v>2.8951264365792216E-3</v>
      </c>
      <c r="BE113" s="118">
        <v>1.5310098217711492</v>
      </c>
      <c r="BF113" s="118" t="s">
        <v>1026</v>
      </c>
      <c r="BG113" s="143">
        <v>20.78129634071631</v>
      </c>
      <c r="BH113" s="107">
        <v>29692.46</v>
      </c>
      <c r="BI113" s="108">
        <v>0.35</v>
      </c>
      <c r="BJ113" s="133">
        <v>61507.199999999997</v>
      </c>
      <c r="BK113" s="124">
        <v>0.71</v>
      </c>
      <c r="BL113" s="108">
        <v>97000.14</v>
      </c>
      <c r="BM113" s="108">
        <v>1.1299999999999999</v>
      </c>
      <c r="BN113" s="133">
        <v>157836.13</v>
      </c>
      <c r="BO113" s="124">
        <v>1.83</v>
      </c>
      <c r="BP113" s="108">
        <v>212653.16</v>
      </c>
      <c r="BQ113" s="108">
        <v>2.4700000000000002</v>
      </c>
      <c r="BR113" s="133">
        <v>273285.71000000002</v>
      </c>
      <c r="BS113" s="124">
        <v>3.18</v>
      </c>
      <c r="BT113" s="108">
        <v>316387.42</v>
      </c>
      <c r="BU113" s="109">
        <v>3.68</v>
      </c>
      <c r="BV113" s="107">
        <v>0</v>
      </c>
      <c r="BW113" s="108">
        <v>0</v>
      </c>
      <c r="BX113" s="133">
        <v>0</v>
      </c>
      <c r="BY113" s="124">
        <v>0</v>
      </c>
      <c r="BZ113" s="108">
        <v>0</v>
      </c>
      <c r="CA113" s="108">
        <v>0</v>
      </c>
      <c r="CB113" s="133">
        <v>0</v>
      </c>
      <c r="CC113" s="124">
        <v>0</v>
      </c>
      <c r="CD113" s="108">
        <v>0</v>
      </c>
      <c r="CE113" s="108">
        <v>0</v>
      </c>
      <c r="CF113" s="133">
        <v>0</v>
      </c>
      <c r="CG113" s="124">
        <v>0</v>
      </c>
      <c r="CH113" s="108">
        <v>0</v>
      </c>
      <c r="CI113" s="109">
        <v>0</v>
      </c>
      <c r="CJ113" s="107">
        <v>0</v>
      </c>
      <c r="CK113" s="108">
        <v>0</v>
      </c>
      <c r="CL113" s="133">
        <v>0</v>
      </c>
      <c r="CM113" s="124">
        <v>0</v>
      </c>
      <c r="CN113" s="108">
        <v>0</v>
      </c>
      <c r="CO113" s="108">
        <v>0</v>
      </c>
      <c r="CP113" s="133">
        <v>0</v>
      </c>
      <c r="CQ113" s="124">
        <v>0</v>
      </c>
      <c r="CR113" s="108">
        <v>0</v>
      </c>
      <c r="CS113" s="108">
        <v>0</v>
      </c>
      <c r="CT113" s="133">
        <v>0</v>
      </c>
      <c r="CU113" s="124">
        <v>0</v>
      </c>
      <c r="CV113" s="108">
        <v>0</v>
      </c>
      <c r="CW113" s="109">
        <v>0</v>
      </c>
      <c r="CX113" s="107">
        <v>0</v>
      </c>
      <c r="CY113" s="108">
        <v>0</v>
      </c>
      <c r="CZ113" s="133">
        <v>0</v>
      </c>
      <c r="DA113" s="124">
        <v>0</v>
      </c>
      <c r="DB113" s="108">
        <v>1.48</v>
      </c>
      <c r="DC113" s="108">
        <v>0</v>
      </c>
      <c r="DD113" s="133">
        <v>17.18</v>
      </c>
      <c r="DE113" s="124">
        <v>0</v>
      </c>
      <c r="DF113" s="108">
        <v>47.83</v>
      </c>
      <c r="DG113" s="108">
        <v>0</v>
      </c>
      <c r="DH113" s="133">
        <v>139.32</v>
      </c>
      <c r="DI113" s="124">
        <v>0</v>
      </c>
      <c r="DJ113" s="108">
        <v>257.47000000000003</v>
      </c>
      <c r="DK113" s="108">
        <v>0</v>
      </c>
      <c r="DL113" s="180">
        <v>51.045974213756793</v>
      </c>
      <c r="DM113" s="181">
        <v>59.991464583612839</v>
      </c>
      <c r="DN113" s="184">
        <v>48.908243416629681</v>
      </c>
      <c r="DO113" s="181">
        <v>53.315227404666437</v>
      </c>
      <c r="DP113" s="193">
        <v>14</v>
      </c>
      <c r="DQ113" s="193">
        <v>8363679</v>
      </c>
      <c r="DR113" s="288">
        <v>13.707173191175336</v>
      </c>
      <c r="DS113" s="288"/>
      <c r="DT113" s="298"/>
      <c r="DU113" s="170"/>
      <c r="DV113" s="170"/>
      <c r="DW113" s="170"/>
      <c r="DX113" s="170"/>
      <c r="DY113" s="170"/>
      <c r="DZ113" s="298"/>
      <c r="EA113" s="170"/>
      <c r="EB113" s="170"/>
      <c r="EC113" s="170"/>
      <c r="ED113" s="170"/>
      <c r="EE113" s="292"/>
    </row>
    <row r="114" spans="1:135" x14ac:dyDescent="0.2">
      <c r="A114" s="125" t="s">
        <v>170</v>
      </c>
      <c r="B114" s="126" t="s">
        <v>604</v>
      </c>
      <c r="C114" s="147">
        <v>16804224</v>
      </c>
      <c r="D114" s="148">
        <v>89.271001148282707</v>
      </c>
      <c r="E114" s="149">
        <v>10.728998851717282</v>
      </c>
      <c r="F114" s="150">
        <v>1.076285185656662</v>
      </c>
      <c r="G114" s="151">
        <v>498.34590747330958</v>
      </c>
      <c r="H114" s="167">
        <v>800173.47530951351</v>
      </c>
      <c r="I114" s="118">
        <v>50793.142960035388</v>
      </c>
      <c r="J114" s="113">
        <v>128833.32280701945</v>
      </c>
      <c r="K114" s="113">
        <v>16.100674014117462</v>
      </c>
      <c r="L114" s="117">
        <v>232931.29883607468</v>
      </c>
      <c r="M114" s="118">
        <v>29.110099999999999</v>
      </c>
      <c r="N114" s="117">
        <v>228300.56523027419</v>
      </c>
      <c r="O114" s="118">
        <v>28.531383790491894</v>
      </c>
      <c r="P114" s="143">
        <v>22591.409434019999</v>
      </c>
      <c r="Q114" s="108">
        <v>3410955.25</v>
      </c>
      <c r="R114" s="167">
        <v>237.82</v>
      </c>
      <c r="S114" s="138">
        <v>0</v>
      </c>
      <c r="T114" s="113">
        <v>0</v>
      </c>
      <c r="U114" s="138">
        <v>0</v>
      </c>
      <c r="V114" s="113">
        <v>984.03</v>
      </c>
      <c r="W114" s="138" t="s">
        <v>992</v>
      </c>
      <c r="X114" s="143">
        <v>1221.8499999999999</v>
      </c>
      <c r="Y114" s="167">
        <f t="shared" si="8"/>
        <v>6.9722404009844455E-3</v>
      </c>
      <c r="Z114" s="138">
        <f t="shared" si="9"/>
        <v>0</v>
      </c>
      <c r="AA114" s="113">
        <f t="shared" si="10"/>
        <v>0</v>
      </c>
      <c r="AB114" s="138">
        <f t="shared" si="11"/>
        <v>0</v>
      </c>
      <c r="AC114" s="113">
        <f t="shared" si="12"/>
        <v>2.8849103194772196E-2</v>
      </c>
      <c r="AD114" s="138">
        <f t="shared" si="13"/>
        <v>0</v>
      </c>
      <c r="AE114" s="143">
        <f t="shared" si="14"/>
        <v>3.5821343595756637E-2</v>
      </c>
      <c r="AF114" s="175">
        <v>0.18459509917029202</v>
      </c>
      <c r="AG114" s="118">
        <v>0</v>
      </c>
      <c r="AH114" s="118">
        <v>0</v>
      </c>
      <c r="AI114" s="118">
        <v>0</v>
      </c>
      <c r="AJ114" s="118">
        <v>0.76380083860290326</v>
      </c>
      <c r="AK114" s="118" t="s">
        <v>1026</v>
      </c>
      <c r="AL114" s="143">
        <v>0.9483959377731952</v>
      </c>
      <c r="AM114" s="175">
        <v>0.10209877383947691</v>
      </c>
      <c r="AN114" s="118">
        <v>0</v>
      </c>
      <c r="AO114" s="118">
        <v>0</v>
      </c>
      <c r="AP114" s="118">
        <v>0</v>
      </c>
      <c r="AQ114" s="118">
        <v>0.42245503498974207</v>
      </c>
      <c r="AR114" s="118" t="s">
        <v>1026</v>
      </c>
      <c r="AS114" s="143">
        <v>0.52455380882921898</v>
      </c>
      <c r="AT114" s="175">
        <v>0.10416969391211278</v>
      </c>
      <c r="AU114" s="118">
        <v>0</v>
      </c>
      <c r="AV114" s="118">
        <v>0</v>
      </c>
      <c r="AW114" s="118">
        <v>0</v>
      </c>
      <c r="AX114" s="118">
        <v>0.43102390000982393</v>
      </c>
      <c r="AY114" s="118" t="s">
        <v>1026</v>
      </c>
      <c r="AZ114" s="143">
        <v>0.53519359392193666</v>
      </c>
      <c r="BA114" s="175">
        <v>1.05270103087004</v>
      </c>
      <c r="BB114" s="118">
        <v>0</v>
      </c>
      <c r="BC114" s="118">
        <v>0</v>
      </c>
      <c r="BD114" s="118">
        <v>0</v>
      </c>
      <c r="BE114" s="118">
        <v>4.355770731675408</v>
      </c>
      <c r="BF114" s="118" t="s">
        <v>1026</v>
      </c>
      <c r="BG114" s="143">
        <v>5.4084717625454468</v>
      </c>
      <c r="BH114" s="107">
        <v>541.79999999999995</v>
      </c>
      <c r="BI114" s="108">
        <v>0.02</v>
      </c>
      <c r="BJ114" s="133">
        <v>1843.5</v>
      </c>
      <c r="BK114" s="124">
        <v>0.05</v>
      </c>
      <c r="BL114" s="108">
        <v>4272.62</v>
      </c>
      <c r="BM114" s="108">
        <v>0.13</v>
      </c>
      <c r="BN114" s="133">
        <v>10728.96</v>
      </c>
      <c r="BO114" s="124">
        <v>0.31</v>
      </c>
      <c r="BP114" s="108">
        <v>19173.2</v>
      </c>
      <c r="BQ114" s="108">
        <v>0.56000000000000005</v>
      </c>
      <c r="BR114" s="133">
        <v>31876.31</v>
      </c>
      <c r="BS114" s="124">
        <v>0.93</v>
      </c>
      <c r="BT114" s="108">
        <v>41287.14</v>
      </c>
      <c r="BU114" s="109">
        <v>1.21</v>
      </c>
      <c r="BV114" s="107">
        <v>0</v>
      </c>
      <c r="BW114" s="108">
        <v>0</v>
      </c>
      <c r="BX114" s="133">
        <v>0</v>
      </c>
      <c r="BY114" s="124">
        <v>0</v>
      </c>
      <c r="BZ114" s="108">
        <v>0</v>
      </c>
      <c r="CA114" s="108">
        <v>0</v>
      </c>
      <c r="CB114" s="133">
        <v>0</v>
      </c>
      <c r="CC114" s="124">
        <v>0</v>
      </c>
      <c r="CD114" s="108">
        <v>0</v>
      </c>
      <c r="CE114" s="108">
        <v>0</v>
      </c>
      <c r="CF114" s="133">
        <v>0</v>
      </c>
      <c r="CG114" s="124">
        <v>0</v>
      </c>
      <c r="CH114" s="108">
        <v>0</v>
      </c>
      <c r="CI114" s="109">
        <v>0</v>
      </c>
      <c r="CJ114" s="107">
        <v>0</v>
      </c>
      <c r="CK114" s="108">
        <v>0</v>
      </c>
      <c r="CL114" s="133">
        <v>0</v>
      </c>
      <c r="CM114" s="124">
        <v>0</v>
      </c>
      <c r="CN114" s="108">
        <v>0</v>
      </c>
      <c r="CO114" s="108">
        <v>0</v>
      </c>
      <c r="CP114" s="133">
        <v>0</v>
      </c>
      <c r="CQ114" s="124">
        <v>0</v>
      </c>
      <c r="CR114" s="108">
        <v>0</v>
      </c>
      <c r="CS114" s="108">
        <v>0</v>
      </c>
      <c r="CT114" s="133">
        <v>0</v>
      </c>
      <c r="CU114" s="124">
        <v>0</v>
      </c>
      <c r="CV114" s="108">
        <v>0</v>
      </c>
      <c r="CW114" s="109">
        <v>0</v>
      </c>
      <c r="CX114" s="107">
        <v>0</v>
      </c>
      <c r="CY114" s="108">
        <v>0</v>
      </c>
      <c r="CZ114" s="133">
        <v>0</v>
      </c>
      <c r="DA114" s="124">
        <v>0</v>
      </c>
      <c r="DB114" s="108">
        <v>0</v>
      </c>
      <c r="DC114" s="108">
        <v>0</v>
      </c>
      <c r="DD114" s="133">
        <v>0</v>
      </c>
      <c r="DE114" s="124">
        <v>0</v>
      </c>
      <c r="DF114" s="108">
        <v>0</v>
      </c>
      <c r="DG114" s="108">
        <v>0</v>
      </c>
      <c r="DH114" s="133">
        <v>0</v>
      </c>
      <c r="DI114" s="124">
        <v>0</v>
      </c>
      <c r="DJ114" s="108">
        <v>0</v>
      </c>
      <c r="DK114" s="108">
        <v>0</v>
      </c>
      <c r="DL114" s="180">
        <v>36.844299191801724</v>
      </c>
      <c r="DM114" s="181">
        <v>48.940047060699591</v>
      </c>
      <c r="DN114" s="184">
        <v>41.561112880193924</v>
      </c>
      <c r="DO114" s="181">
        <v>42.448486377565075</v>
      </c>
      <c r="DP114" s="193">
        <v>2</v>
      </c>
      <c r="DQ114" s="193">
        <v>3797</v>
      </c>
      <c r="DR114" s="288">
        <v>25.277944211437319</v>
      </c>
      <c r="DS114" s="288"/>
      <c r="DT114" s="298"/>
      <c r="DU114" s="170"/>
      <c r="DV114" s="170"/>
      <c r="DW114" s="170"/>
      <c r="DX114" s="170"/>
      <c r="DY114" s="170"/>
      <c r="DZ114" s="298"/>
      <c r="EA114" s="170"/>
      <c r="EB114" s="170"/>
      <c r="EC114" s="170"/>
      <c r="ED114" s="170"/>
      <c r="EE114" s="292"/>
    </row>
    <row r="115" spans="1:135" x14ac:dyDescent="0.2">
      <c r="A115" s="125" t="s">
        <v>148</v>
      </c>
      <c r="B115" s="126" t="s">
        <v>613</v>
      </c>
      <c r="C115" s="147">
        <v>2060484</v>
      </c>
      <c r="D115" s="148">
        <v>49.76398749031781</v>
      </c>
      <c r="E115" s="149">
        <v>50.23601250968219</v>
      </c>
      <c r="F115" s="150">
        <v>-2.3208236492731221E-2</v>
      </c>
      <c r="G115" s="151">
        <v>102.30804369414102</v>
      </c>
      <c r="H115" s="167">
        <v>45378.388796442116</v>
      </c>
      <c r="I115" s="118">
        <v>23289.335727825113</v>
      </c>
      <c r="J115" s="113">
        <v>8712.7761768980581</v>
      </c>
      <c r="K115" s="113">
        <v>19.200276625029009</v>
      </c>
      <c r="L115" s="117">
        <v>12824.173179335161</v>
      </c>
      <c r="M115" s="118">
        <v>28.260529999999996</v>
      </c>
      <c r="N115" s="117">
        <v>10481.925676870769</v>
      </c>
      <c r="O115" s="118">
        <v>23.098937522639858</v>
      </c>
      <c r="P115" s="143">
        <v>799.29656599999998</v>
      </c>
      <c r="Q115" s="108">
        <v>139899.734375</v>
      </c>
      <c r="R115" s="167">
        <v>159.19</v>
      </c>
      <c r="S115" s="138">
        <v>0</v>
      </c>
      <c r="T115" s="113">
        <v>0</v>
      </c>
      <c r="U115" s="138">
        <v>0</v>
      </c>
      <c r="V115" s="113">
        <v>39.17</v>
      </c>
      <c r="W115" s="138" t="s">
        <v>992</v>
      </c>
      <c r="X115" s="143">
        <v>198.36</v>
      </c>
      <c r="Y115" s="167">
        <f t="shared" si="8"/>
        <v>0.11378863634815246</v>
      </c>
      <c r="Z115" s="138">
        <f t="shared" si="9"/>
        <v>0</v>
      </c>
      <c r="AA115" s="113">
        <f t="shared" si="10"/>
        <v>0</v>
      </c>
      <c r="AB115" s="138">
        <f t="shared" si="11"/>
        <v>0</v>
      </c>
      <c r="AC115" s="113">
        <f t="shared" si="12"/>
        <v>2.7998623567794034E-2</v>
      </c>
      <c r="AD115" s="138">
        <f t="shared" si="13"/>
        <v>0</v>
      </c>
      <c r="AE115" s="143">
        <f t="shared" si="14"/>
        <v>0.14178725991594651</v>
      </c>
      <c r="AF115" s="175">
        <v>1.8270869900467841</v>
      </c>
      <c r="AG115" s="118">
        <v>0</v>
      </c>
      <c r="AH115" s="118">
        <v>0</v>
      </c>
      <c r="AI115" s="118">
        <v>0</v>
      </c>
      <c r="AJ115" s="118">
        <v>0.44956968025713007</v>
      </c>
      <c r="AK115" s="118" t="s">
        <v>1026</v>
      </c>
      <c r="AL115" s="143">
        <v>2.2766566703039142</v>
      </c>
      <c r="AM115" s="175">
        <v>1.2413275910568515</v>
      </c>
      <c r="AN115" s="118">
        <v>0</v>
      </c>
      <c r="AO115" s="118">
        <v>0</v>
      </c>
      <c r="AP115" s="118">
        <v>0</v>
      </c>
      <c r="AQ115" s="118">
        <v>0.3054387947842005</v>
      </c>
      <c r="AR115" s="118" t="s">
        <v>1026</v>
      </c>
      <c r="AS115" s="143">
        <v>1.5467663858410521</v>
      </c>
      <c r="AT115" s="175">
        <v>1.5187094901012876</v>
      </c>
      <c r="AU115" s="118">
        <v>0</v>
      </c>
      <c r="AV115" s="118">
        <v>0</v>
      </c>
      <c r="AW115" s="118">
        <v>0</v>
      </c>
      <c r="AX115" s="118">
        <v>0.37369087711079491</v>
      </c>
      <c r="AY115" s="118" t="s">
        <v>1026</v>
      </c>
      <c r="AZ115" s="143">
        <v>1.8924003672120826</v>
      </c>
      <c r="BA115" s="175">
        <v>19.916262219998078</v>
      </c>
      <c r="BB115" s="118">
        <v>0</v>
      </c>
      <c r="BC115" s="118">
        <v>0</v>
      </c>
      <c r="BD115" s="118">
        <v>0</v>
      </c>
      <c r="BE115" s="118">
        <v>4.9005590247963111</v>
      </c>
      <c r="BF115" s="118" t="s">
        <v>1026</v>
      </c>
      <c r="BG115" s="143">
        <v>24.81682124479439</v>
      </c>
      <c r="BH115" s="107">
        <v>359.01</v>
      </c>
      <c r="BI115" s="108">
        <v>0.26</v>
      </c>
      <c r="BJ115" s="133">
        <v>1058.53</v>
      </c>
      <c r="BK115" s="124">
        <v>0.76</v>
      </c>
      <c r="BL115" s="108">
        <v>2270.52</v>
      </c>
      <c r="BM115" s="108">
        <v>1.62</v>
      </c>
      <c r="BN115" s="133">
        <v>5421.33</v>
      </c>
      <c r="BO115" s="124">
        <v>3.88</v>
      </c>
      <c r="BP115" s="108">
        <v>9093.68</v>
      </c>
      <c r="BQ115" s="108">
        <v>6.5</v>
      </c>
      <c r="BR115" s="133">
        <v>13439.31</v>
      </c>
      <c r="BS115" s="124">
        <v>9.61</v>
      </c>
      <c r="BT115" s="108">
        <v>16194.2</v>
      </c>
      <c r="BU115" s="109">
        <v>11.58</v>
      </c>
      <c r="BV115" s="107">
        <v>0</v>
      </c>
      <c r="BW115" s="108">
        <v>0</v>
      </c>
      <c r="BX115" s="133">
        <v>0</v>
      </c>
      <c r="BY115" s="124">
        <v>0</v>
      </c>
      <c r="BZ115" s="108">
        <v>0</v>
      </c>
      <c r="CA115" s="108">
        <v>0</v>
      </c>
      <c r="CB115" s="133">
        <v>0</v>
      </c>
      <c r="CC115" s="124">
        <v>0</v>
      </c>
      <c r="CD115" s="108">
        <v>0</v>
      </c>
      <c r="CE115" s="108">
        <v>0</v>
      </c>
      <c r="CF115" s="133">
        <v>0</v>
      </c>
      <c r="CG115" s="124">
        <v>0</v>
      </c>
      <c r="CH115" s="108">
        <v>0</v>
      </c>
      <c r="CI115" s="109">
        <v>0</v>
      </c>
      <c r="CJ115" s="107">
        <v>0</v>
      </c>
      <c r="CK115" s="108">
        <v>0</v>
      </c>
      <c r="CL115" s="133">
        <v>0</v>
      </c>
      <c r="CM115" s="124">
        <v>0</v>
      </c>
      <c r="CN115" s="108">
        <v>0</v>
      </c>
      <c r="CO115" s="108">
        <v>0</v>
      </c>
      <c r="CP115" s="133">
        <v>0</v>
      </c>
      <c r="CQ115" s="124">
        <v>0</v>
      </c>
      <c r="CR115" s="108">
        <v>0</v>
      </c>
      <c r="CS115" s="108">
        <v>0</v>
      </c>
      <c r="CT115" s="133">
        <v>0</v>
      </c>
      <c r="CU115" s="124">
        <v>0</v>
      </c>
      <c r="CV115" s="108">
        <v>0</v>
      </c>
      <c r="CW115" s="109">
        <v>0</v>
      </c>
      <c r="CX115" s="107">
        <v>0</v>
      </c>
      <c r="CY115" s="108">
        <v>0</v>
      </c>
      <c r="CZ115" s="133">
        <v>0</v>
      </c>
      <c r="DA115" s="124">
        <v>0</v>
      </c>
      <c r="DB115" s="108">
        <v>0</v>
      </c>
      <c r="DC115" s="108">
        <v>0</v>
      </c>
      <c r="DD115" s="133">
        <v>0</v>
      </c>
      <c r="DE115" s="124">
        <v>0</v>
      </c>
      <c r="DF115" s="108">
        <v>0</v>
      </c>
      <c r="DG115" s="108">
        <v>0</v>
      </c>
      <c r="DH115" s="133">
        <v>0</v>
      </c>
      <c r="DI115" s="124">
        <v>0</v>
      </c>
      <c r="DJ115" s="108">
        <v>0</v>
      </c>
      <c r="DK115" s="108">
        <v>0</v>
      </c>
      <c r="DL115" s="180">
        <v>49.700186079986324</v>
      </c>
      <c r="DM115" s="181">
        <v>65.776539693759332</v>
      </c>
      <c r="DN115" s="184">
        <v>48.73761210246834</v>
      </c>
      <c r="DO115" s="181">
        <v>54.738112625404661</v>
      </c>
      <c r="DP115" s="193" t="s">
        <v>1026</v>
      </c>
      <c r="DQ115" s="193" t="s">
        <v>1026</v>
      </c>
      <c r="DR115" s="288" t="s">
        <v>1026</v>
      </c>
      <c r="DS115" s="288"/>
      <c r="DT115" s="298"/>
      <c r="DU115" s="170"/>
      <c r="DV115" s="170"/>
      <c r="DW115" s="170"/>
      <c r="DX115" s="170"/>
      <c r="DY115" s="170"/>
      <c r="DZ115" s="298"/>
      <c r="EA115" s="170"/>
      <c r="EB115" s="170"/>
      <c r="EC115" s="170"/>
      <c r="ED115" s="170"/>
      <c r="EE115" s="292"/>
    </row>
    <row r="116" spans="1:135" x14ac:dyDescent="0.2">
      <c r="A116" s="125" t="s">
        <v>214</v>
      </c>
      <c r="B116" s="126" t="s">
        <v>610</v>
      </c>
      <c r="C116" s="147">
        <v>31448</v>
      </c>
      <c r="D116" s="148">
        <v>94.142711778173492</v>
      </c>
      <c r="E116" s="149">
        <v>5.857288221826507</v>
      </c>
      <c r="F116" s="150">
        <v>0.66082894633305067</v>
      </c>
      <c r="G116" s="151">
        <v>524.13333333333333</v>
      </c>
      <c r="H116" s="167">
        <v>1899.8095796103707</v>
      </c>
      <c r="I116" s="118">
        <v>62188.928593746787</v>
      </c>
      <c r="J116" s="113" t="s">
        <v>1026</v>
      </c>
      <c r="K116" s="113" t="s">
        <v>478</v>
      </c>
      <c r="L116" s="117">
        <v>64.004964698989312</v>
      </c>
      <c r="M116" s="118">
        <v>3.3690199999999999</v>
      </c>
      <c r="N116" s="117">
        <v>0</v>
      </c>
      <c r="O116" s="118">
        <v>0</v>
      </c>
      <c r="P116" s="143">
        <v>539.28927526975201</v>
      </c>
      <c r="Q116" s="108">
        <v>4049.351806640625</v>
      </c>
      <c r="R116" s="167">
        <v>5.92</v>
      </c>
      <c r="S116" s="138">
        <v>0</v>
      </c>
      <c r="T116" s="113">
        <v>0</v>
      </c>
      <c r="U116" s="138">
        <v>0</v>
      </c>
      <c r="V116" s="113">
        <v>0</v>
      </c>
      <c r="W116" s="138" t="s">
        <v>992</v>
      </c>
      <c r="X116" s="143">
        <v>5.92</v>
      </c>
      <c r="Y116" s="167">
        <f t="shared" si="8"/>
        <v>0.14619623788408939</v>
      </c>
      <c r="Z116" s="138">
        <f t="shared" si="9"/>
        <v>0</v>
      </c>
      <c r="AA116" s="113">
        <f t="shared" si="10"/>
        <v>0</v>
      </c>
      <c r="AB116" s="138">
        <f t="shared" si="11"/>
        <v>0</v>
      </c>
      <c r="AC116" s="113">
        <f t="shared" si="12"/>
        <v>0</v>
      </c>
      <c r="AD116" s="138">
        <f t="shared" si="13"/>
        <v>0</v>
      </c>
      <c r="AE116" s="143">
        <f t="shared" si="14"/>
        <v>0.14619623788408939</v>
      </c>
      <c r="AF116" s="175" t="s">
        <v>1026</v>
      </c>
      <c r="AG116" s="118" t="s">
        <v>1026</v>
      </c>
      <c r="AH116" s="118" t="s">
        <v>1026</v>
      </c>
      <c r="AI116" s="118" t="s">
        <v>1026</v>
      </c>
      <c r="AJ116" s="118" t="s">
        <v>1026</v>
      </c>
      <c r="AK116" s="118" t="s">
        <v>1026</v>
      </c>
      <c r="AL116" s="143" t="s">
        <v>1026</v>
      </c>
      <c r="AM116" s="175">
        <v>9.2492825015080147</v>
      </c>
      <c r="AN116" s="118">
        <v>0</v>
      </c>
      <c r="AO116" s="118">
        <v>0</v>
      </c>
      <c r="AP116" s="118">
        <v>0</v>
      </c>
      <c r="AQ116" s="118">
        <v>0</v>
      </c>
      <c r="AR116" s="118" t="s">
        <v>1026</v>
      </c>
      <c r="AS116" s="143">
        <v>9.2492825015080147</v>
      </c>
      <c r="AT116" s="175" t="s">
        <v>1026</v>
      </c>
      <c r="AU116" s="118" t="s">
        <v>1026</v>
      </c>
      <c r="AV116" s="118" t="s">
        <v>1026</v>
      </c>
      <c r="AW116" s="118" t="s">
        <v>1026</v>
      </c>
      <c r="AX116" s="118" t="s">
        <v>1026</v>
      </c>
      <c r="AY116" s="118" t="s">
        <v>1026</v>
      </c>
      <c r="AZ116" s="143" t="s">
        <v>1026</v>
      </c>
      <c r="BA116" s="175">
        <v>1.0977410958226124</v>
      </c>
      <c r="BB116" s="118">
        <v>0</v>
      </c>
      <c r="BC116" s="118">
        <v>0</v>
      </c>
      <c r="BD116" s="118">
        <v>0</v>
      </c>
      <c r="BE116" s="118">
        <v>0</v>
      </c>
      <c r="BF116" s="118" t="s">
        <v>1026</v>
      </c>
      <c r="BG116" s="143">
        <v>1.0977410958226124</v>
      </c>
      <c r="BH116" s="107">
        <v>11.69</v>
      </c>
      <c r="BI116" s="108">
        <v>0.28999999999999998</v>
      </c>
      <c r="BJ116" s="133">
        <v>36.979999999999997</v>
      </c>
      <c r="BK116" s="124">
        <v>0.91</v>
      </c>
      <c r="BL116" s="108">
        <v>81.53</v>
      </c>
      <c r="BM116" s="108">
        <v>2.0099999999999998</v>
      </c>
      <c r="BN116" s="133">
        <v>205.21</v>
      </c>
      <c r="BO116" s="124">
        <v>5.07</v>
      </c>
      <c r="BP116" s="108">
        <v>362.63</v>
      </c>
      <c r="BQ116" s="108">
        <v>8.9600000000000009</v>
      </c>
      <c r="BR116" s="133">
        <v>565.92999999999995</v>
      </c>
      <c r="BS116" s="124">
        <v>13.98</v>
      </c>
      <c r="BT116" s="108">
        <v>696.67</v>
      </c>
      <c r="BU116" s="109">
        <v>17.2</v>
      </c>
      <c r="BV116" s="107">
        <v>0</v>
      </c>
      <c r="BW116" s="108">
        <v>0</v>
      </c>
      <c r="BX116" s="133">
        <v>0</v>
      </c>
      <c r="BY116" s="124">
        <v>0</v>
      </c>
      <c r="BZ116" s="108">
        <v>0</v>
      </c>
      <c r="CA116" s="108">
        <v>0</v>
      </c>
      <c r="CB116" s="133">
        <v>0</v>
      </c>
      <c r="CC116" s="124">
        <v>0</v>
      </c>
      <c r="CD116" s="108">
        <v>0</v>
      </c>
      <c r="CE116" s="108">
        <v>0</v>
      </c>
      <c r="CF116" s="133">
        <v>0</v>
      </c>
      <c r="CG116" s="124">
        <v>0</v>
      </c>
      <c r="CH116" s="108">
        <v>0</v>
      </c>
      <c r="CI116" s="109">
        <v>0</v>
      </c>
      <c r="CJ116" s="107">
        <v>0</v>
      </c>
      <c r="CK116" s="108">
        <v>0</v>
      </c>
      <c r="CL116" s="133">
        <v>0</v>
      </c>
      <c r="CM116" s="124">
        <v>0</v>
      </c>
      <c r="CN116" s="108">
        <v>0</v>
      </c>
      <c r="CO116" s="108">
        <v>0</v>
      </c>
      <c r="CP116" s="133">
        <v>0</v>
      </c>
      <c r="CQ116" s="124">
        <v>0</v>
      </c>
      <c r="CR116" s="108">
        <v>0</v>
      </c>
      <c r="CS116" s="108">
        <v>0</v>
      </c>
      <c r="CT116" s="133">
        <v>0</v>
      </c>
      <c r="CU116" s="124">
        <v>0</v>
      </c>
      <c r="CV116" s="108">
        <v>0</v>
      </c>
      <c r="CW116" s="109">
        <v>0</v>
      </c>
      <c r="CX116" s="107">
        <v>0</v>
      </c>
      <c r="CY116" s="108">
        <v>0</v>
      </c>
      <c r="CZ116" s="133">
        <v>0</v>
      </c>
      <c r="DA116" s="124">
        <v>0</v>
      </c>
      <c r="DB116" s="108">
        <v>0</v>
      </c>
      <c r="DC116" s="108">
        <v>0</v>
      </c>
      <c r="DD116" s="133">
        <v>0</v>
      </c>
      <c r="DE116" s="124">
        <v>0</v>
      </c>
      <c r="DF116" s="108">
        <v>0</v>
      </c>
      <c r="DG116" s="108">
        <v>0</v>
      </c>
      <c r="DH116" s="133">
        <v>0</v>
      </c>
      <c r="DI116" s="124">
        <v>0</v>
      </c>
      <c r="DJ116" s="108">
        <v>0</v>
      </c>
      <c r="DK116" s="108">
        <v>0</v>
      </c>
      <c r="DL116" s="180">
        <v>33.119321802540895</v>
      </c>
      <c r="DM116" s="181">
        <v>44.151542375198822</v>
      </c>
      <c r="DN116" s="184">
        <v>60.606129193831507</v>
      </c>
      <c r="DO116" s="181">
        <v>45.958997790523746</v>
      </c>
      <c r="DP116" s="193" t="s">
        <v>1026</v>
      </c>
      <c r="DQ116" s="193" t="s">
        <v>1026</v>
      </c>
      <c r="DR116" s="288" t="s">
        <v>1026</v>
      </c>
      <c r="DS116" s="288"/>
      <c r="DT116" s="298"/>
      <c r="DU116" s="170"/>
      <c r="DV116" s="170"/>
      <c r="DW116" s="170"/>
      <c r="DX116" s="170"/>
      <c r="DY116" s="170"/>
      <c r="DZ116" s="298"/>
      <c r="EA116" s="170"/>
      <c r="EB116" s="170"/>
      <c r="EC116" s="170"/>
      <c r="ED116" s="170"/>
      <c r="EE116" s="292"/>
    </row>
    <row r="117" spans="1:135" x14ac:dyDescent="0.2">
      <c r="A117" s="125" t="s">
        <v>180</v>
      </c>
      <c r="B117" s="126" t="s">
        <v>579</v>
      </c>
      <c r="C117" s="147">
        <v>3829307</v>
      </c>
      <c r="D117" s="148">
        <v>39.485995768947227</v>
      </c>
      <c r="E117" s="149">
        <v>60.514004231052773</v>
      </c>
      <c r="F117" s="150">
        <v>0.15361916396648823</v>
      </c>
      <c r="G117" s="151">
        <v>75.084450980392162</v>
      </c>
      <c r="H117" s="167">
        <v>17827.710270857377</v>
      </c>
      <c r="I117" s="118">
        <v>4661.7642446572854</v>
      </c>
      <c r="J117" s="113">
        <v>3947.1088414775672</v>
      </c>
      <c r="K117" s="113">
        <v>22.140301707336089</v>
      </c>
      <c r="L117" s="117">
        <v>3110.2223338537774</v>
      </c>
      <c r="M117" s="118">
        <v>17.445999999999998</v>
      </c>
      <c r="N117" s="117">
        <v>1643.4798857759952</v>
      </c>
      <c r="O117" s="118">
        <v>9.2186818206405388</v>
      </c>
      <c r="P117" s="143">
        <v>4868.3730317356794</v>
      </c>
      <c r="Q117" s="108">
        <v>30656.20703125</v>
      </c>
      <c r="R117" s="167">
        <v>14.91</v>
      </c>
      <c r="S117" s="138">
        <v>0</v>
      </c>
      <c r="T117" s="113">
        <v>0</v>
      </c>
      <c r="U117" s="138">
        <v>0</v>
      </c>
      <c r="V117" s="113">
        <v>54.71</v>
      </c>
      <c r="W117" s="138" t="s">
        <v>992</v>
      </c>
      <c r="X117" s="143">
        <v>69.62</v>
      </c>
      <c r="Y117" s="167">
        <f t="shared" si="8"/>
        <v>4.8636153796851649E-2</v>
      </c>
      <c r="Z117" s="138">
        <f t="shared" si="9"/>
        <v>0</v>
      </c>
      <c r="AA117" s="113">
        <f t="shared" si="10"/>
        <v>0</v>
      </c>
      <c r="AB117" s="138">
        <f t="shared" si="11"/>
        <v>0</v>
      </c>
      <c r="AC117" s="113">
        <f t="shared" si="12"/>
        <v>0.17846304320762937</v>
      </c>
      <c r="AD117" s="138">
        <f t="shared" si="13"/>
        <v>0</v>
      </c>
      <c r="AE117" s="143">
        <f t="shared" si="14"/>
        <v>0.22709919700448106</v>
      </c>
      <c r="AF117" s="175">
        <v>0.37774484056078289</v>
      </c>
      <c r="AG117" s="118">
        <v>0</v>
      </c>
      <c r="AH117" s="118">
        <v>0</v>
      </c>
      <c r="AI117" s="118">
        <v>0</v>
      </c>
      <c r="AJ117" s="118">
        <v>1.3860778153642139</v>
      </c>
      <c r="AK117" s="118" t="s">
        <v>1026</v>
      </c>
      <c r="AL117" s="143">
        <v>1.763822655924997</v>
      </c>
      <c r="AM117" s="175">
        <v>0.47938695049898555</v>
      </c>
      <c r="AN117" s="118">
        <v>0</v>
      </c>
      <c r="AO117" s="118">
        <v>0</v>
      </c>
      <c r="AP117" s="118">
        <v>0</v>
      </c>
      <c r="AQ117" s="118">
        <v>1.759038233521093</v>
      </c>
      <c r="AR117" s="118" t="s">
        <v>1026</v>
      </c>
      <c r="AS117" s="143">
        <v>2.2384251840200786</v>
      </c>
      <c r="AT117" s="175">
        <v>0.90722132525278865</v>
      </c>
      <c r="AU117" s="118">
        <v>0</v>
      </c>
      <c r="AV117" s="118">
        <v>0</v>
      </c>
      <c r="AW117" s="118">
        <v>0</v>
      </c>
      <c r="AX117" s="118">
        <v>3.3289120526210643</v>
      </c>
      <c r="AY117" s="118" t="s">
        <v>1026</v>
      </c>
      <c r="AZ117" s="143">
        <v>4.2361333778738537</v>
      </c>
      <c r="BA117" s="175">
        <v>0.30626248035648707</v>
      </c>
      <c r="BB117" s="118">
        <v>0</v>
      </c>
      <c r="BC117" s="118">
        <v>0</v>
      </c>
      <c r="BD117" s="118">
        <v>0</v>
      </c>
      <c r="BE117" s="118">
        <v>1.1237840576997591</v>
      </c>
      <c r="BF117" s="118" t="s">
        <v>1026</v>
      </c>
      <c r="BG117" s="143">
        <v>1.4300465380562464</v>
      </c>
      <c r="BH117" s="107">
        <v>29.99</v>
      </c>
      <c r="BI117" s="108">
        <v>0.1</v>
      </c>
      <c r="BJ117" s="133">
        <v>75.02</v>
      </c>
      <c r="BK117" s="124">
        <v>0.24</v>
      </c>
      <c r="BL117" s="108">
        <v>152.05000000000001</v>
      </c>
      <c r="BM117" s="108">
        <v>0.5</v>
      </c>
      <c r="BN117" s="133">
        <v>351.48</v>
      </c>
      <c r="BO117" s="124">
        <v>1.1499999999999999</v>
      </c>
      <c r="BP117" s="108">
        <v>590.23</v>
      </c>
      <c r="BQ117" s="108">
        <v>1.93</v>
      </c>
      <c r="BR117" s="133">
        <v>907.38</v>
      </c>
      <c r="BS117" s="124">
        <v>2.96</v>
      </c>
      <c r="BT117" s="108">
        <v>1124.3</v>
      </c>
      <c r="BU117" s="109">
        <v>3.67</v>
      </c>
      <c r="BV117" s="107">
        <v>0</v>
      </c>
      <c r="BW117" s="108">
        <v>0</v>
      </c>
      <c r="BX117" s="133">
        <v>0</v>
      </c>
      <c r="BY117" s="124">
        <v>0</v>
      </c>
      <c r="BZ117" s="108">
        <v>0</v>
      </c>
      <c r="CA117" s="108">
        <v>0</v>
      </c>
      <c r="CB117" s="133">
        <v>0</v>
      </c>
      <c r="CC117" s="124">
        <v>0</v>
      </c>
      <c r="CD117" s="108">
        <v>0</v>
      </c>
      <c r="CE117" s="108">
        <v>0</v>
      </c>
      <c r="CF117" s="133">
        <v>0</v>
      </c>
      <c r="CG117" s="124">
        <v>0</v>
      </c>
      <c r="CH117" s="108">
        <v>0</v>
      </c>
      <c r="CI117" s="109">
        <v>0</v>
      </c>
      <c r="CJ117" s="107">
        <v>0</v>
      </c>
      <c r="CK117" s="108">
        <v>0</v>
      </c>
      <c r="CL117" s="133">
        <v>0</v>
      </c>
      <c r="CM117" s="124">
        <v>0</v>
      </c>
      <c r="CN117" s="108">
        <v>0</v>
      </c>
      <c r="CO117" s="108">
        <v>0</v>
      </c>
      <c r="CP117" s="133">
        <v>0</v>
      </c>
      <c r="CQ117" s="124">
        <v>0</v>
      </c>
      <c r="CR117" s="108">
        <v>0</v>
      </c>
      <c r="CS117" s="108">
        <v>0</v>
      </c>
      <c r="CT117" s="133">
        <v>0</v>
      </c>
      <c r="CU117" s="124">
        <v>0</v>
      </c>
      <c r="CV117" s="108">
        <v>0</v>
      </c>
      <c r="CW117" s="109">
        <v>0</v>
      </c>
      <c r="CX117" s="107">
        <v>0</v>
      </c>
      <c r="CY117" s="108">
        <v>0</v>
      </c>
      <c r="CZ117" s="133">
        <v>0</v>
      </c>
      <c r="DA117" s="124">
        <v>0</v>
      </c>
      <c r="DB117" s="108">
        <v>0</v>
      </c>
      <c r="DC117" s="108">
        <v>0</v>
      </c>
      <c r="DD117" s="133">
        <v>0</v>
      </c>
      <c r="DE117" s="124">
        <v>0</v>
      </c>
      <c r="DF117" s="108">
        <v>0</v>
      </c>
      <c r="DG117" s="108">
        <v>0</v>
      </c>
      <c r="DH117" s="133">
        <v>0</v>
      </c>
      <c r="DI117" s="124">
        <v>0</v>
      </c>
      <c r="DJ117" s="108">
        <v>0</v>
      </c>
      <c r="DK117" s="108">
        <v>0</v>
      </c>
      <c r="DL117" s="180">
        <v>54.0218948181559</v>
      </c>
      <c r="DM117" s="181">
        <v>47.49768034337967</v>
      </c>
      <c r="DN117" s="184">
        <v>51.190489476308777</v>
      </c>
      <c r="DO117" s="181">
        <v>50.903354879281444</v>
      </c>
      <c r="DP117" s="193" t="s">
        <v>1026</v>
      </c>
      <c r="DQ117" s="193" t="s">
        <v>1026</v>
      </c>
      <c r="DR117" s="288" t="s">
        <v>1026</v>
      </c>
      <c r="DS117" s="288"/>
      <c r="DT117" s="298"/>
      <c r="DU117" s="170"/>
      <c r="DV117" s="170"/>
      <c r="DW117" s="170"/>
      <c r="DX117" s="170"/>
      <c r="DY117" s="170"/>
      <c r="DZ117" s="298"/>
      <c r="EA117" s="170"/>
      <c r="EB117" s="170"/>
      <c r="EC117" s="170"/>
      <c r="ED117" s="170"/>
      <c r="EE117" s="292"/>
    </row>
    <row r="118" spans="1:135" x14ac:dyDescent="0.2">
      <c r="A118" s="125" t="s">
        <v>156</v>
      </c>
      <c r="B118" s="126" t="s">
        <v>583</v>
      </c>
      <c r="C118" s="147">
        <v>4252700</v>
      </c>
      <c r="D118" s="148">
        <v>58.358995461706677</v>
      </c>
      <c r="E118" s="149">
        <v>41.641004538293316</v>
      </c>
      <c r="F118" s="150">
        <v>0.14076118590227393</v>
      </c>
      <c r="G118" s="151">
        <v>75.995353824160119</v>
      </c>
      <c r="H118" s="167">
        <v>57538.524788815761</v>
      </c>
      <c r="I118" s="118">
        <v>13607.513884716462</v>
      </c>
      <c r="J118" s="113">
        <v>10587.697766216288</v>
      </c>
      <c r="K118" s="113">
        <v>18.401058777708368</v>
      </c>
      <c r="L118" s="117">
        <v>14654.354539856473</v>
      </c>
      <c r="M118" s="118">
        <v>25.468770000000003</v>
      </c>
      <c r="N118" s="117">
        <v>10946.716483547974</v>
      </c>
      <c r="O118" s="118">
        <v>19.025021103210101</v>
      </c>
      <c r="P118" s="143">
        <v>17766.773693990002</v>
      </c>
      <c r="Q118" s="108">
        <v>188113.671875</v>
      </c>
      <c r="R118" s="167">
        <v>152.79</v>
      </c>
      <c r="S118" s="138">
        <v>0</v>
      </c>
      <c r="T118" s="113">
        <v>0</v>
      </c>
      <c r="U118" s="138">
        <v>0</v>
      </c>
      <c r="V118" s="113">
        <v>147.78</v>
      </c>
      <c r="W118" s="138" t="s">
        <v>992</v>
      </c>
      <c r="X118" s="143">
        <v>300.57</v>
      </c>
      <c r="Y118" s="167">
        <f t="shared" si="8"/>
        <v>8.1222166617175864E-2</v>
      </c>
      <c r="Z118" s="138">
        <f t="shared" si="9"/>
        <v>0</v>
      </c>
      <c r="AA118" s="113">
        <f t="shared" si="10"/>
        <v>0</v>
      </c>
      <c r="AB118" s="138">
        <f t="shared" si="11"/>
        <v>0</v>
      </c>
      <c r="AC118" s="113">
        <f t="shared" si="12"/>
        <v>7.8558883321462464E-2</v>
      </c>
      <c r="AD118" s="138">
        <f t="shared" si="13"/>
        <v>0</v>
      </c>
      <c r="AE118" s="143">
        <f t="shared" si="14"/>
        <v>0.15978104993863831</v>
      </c>
      <c r="AF118" s="175">
        <v>1.4430899273261213</v>
      </c>
      <c r="AG118" s="118">
        <v>0</v>
      </c>
      <c r="AH118" s="118">
        <v>0</v>
      </c>
      <c r="AI118" s="118">
        <v>0</v>
      </c>
      <c r="AJ118" s="118">
        <v>1.3957708584348072</v>
      </c>
      <c r="AK118" s="118" t="s">
        <v>1026</v>
      </c>
      <c r="AL118" s="143">
        <v>2.8388607857609287</v>
      </c>
      <c r="AM118" s="175">
        <v>1.0426252455162481</v>
      </c>
      <c r="AN118" s="118">
        <v>0</v>
      </c>
      <c r="AO118" s="118">
        <v>0</v>
      </c>
      <c r="AP118" s="118">
        <v>0</v>
      </c>
      <c r="AQ118" s="118">
        <v>1.0084374552155975</v>
      </c>
      <c r="AR118" s="118" t="s">
        <v>1026</v>
      </c>
      <c r="AS118" s="143">
        <v>2.0510627007318454</v>
      </c>
      <c r="AT118" s="175">
        <v>1.395761004951859</v>
      </c>
      <c r="AU118" s="118">
        <v>0</v>
      </c>
      <c r="AV118" s="118">
        <v>0</v>
      </c>
      <c r="AW118" s="118">
        <v>0</v>
      </c>
      <c r="AX118" s="118">
        <v>1.349993856350453</v>
      </c>
      <c r="AY118" s="118" t="s">
        <v>1026</v>
      </c>
      <c r="AZ118" s="143">
        <v>2.7457548613023119</v>
      </c>
      <c r="BA118" s="175">
        <v>0.85997605773345631</v>
      </c>
      <c r="BB118" s="118">
        <v>0</v>
      </c>
      <c r="BC118" s="118">
        <v>0</v>
      </c>
      <c r="BD118" s="118">
        <v>0</v>
      </c>
      <c r="BE118" s="118">
        <v>0.83177735330748215</v>
      </c>
      <c r="BF118" s="118" t="s">
        <v>1026</v>
      </c>
      <c r="BG118" s="143">
        <v>1.6917534110409385</v>
      </c>
      <c r="BH118" s="107">
        <v>365.11</v>
      </c>
      <c r="BI118" s="108">
        <v>0.19</v>
      </c>
      <c r="BJ118" s="133">
        <v>907.24</v>
      </c>
      <c r="BK118" s="124">
        <v>0.48</v>
      </c>
      <c r="BL118" s="108">
        <v>1716.08</v>
      </c>
      <c r="BM118" s="108">
        <v>0.91</v>
      </c>
      <c r="BN118" s="133">
        <v>3581.44</v>
      </c>
      <c r="BO118" s="124">
        <v>1.9</v>
      </c>
      <c r="BP118" s="108">
        <v>5656.43</v>
      </c>
      <c r="BQ118" s="108">
        <v>3.01</v>
      </c>
      <c r="BR118" s="133">
        <v>8429.4</v>
      </c>
      <c r="BS118" s="124">
        <v>4.4800000000000004</v>
      </c>
      <c r="BT118" s="108">
        <v>10186.35</v>
      </c>
      <c r="BU118" s="109">
        <v>5.41</v>
      </c>
      <c r="BV118" s="107">
        <v>0</v>
      </c>
      <c r="BW118" s="108">
        <v>0</v>
      </c>
      <c r="BX118" s="133">
        <v>0</v>
      </c>
      <c r="BY118" s="124">
        <v>0</v>
      </c>
      <c r="BZ118" s="108">
        <v>0</v>
      </c>
      <c r="CA118" s="108">
        <v>0</v>
      </c>
      <c r="CB118" s="133">
        <v>0</v>
      </c>
      <c r="CC118" s="124">
        <v>0</v>
      </c>
      <c r="CD118" s="108">
        <v>0</v>
      </c>
      <c r="CE118" s="108">
        <v>0</v>
      </c>
      <c r="CF118" s="133">
        <v>0</v>
      </c>
      <c r="CG118" s="124">
        <v>0</v>
      </c>
      <c r="CH118" s="108">
        <v>0</v>
      </c>
      <c r="CI118" s="109">
        <v>0</v>
      </c>
      <c r="CJ118" s="107">
        <v>0</v>
      </c>
      <c r="CK118" s="108">
        <v>0</v>
      </c>
      <c r="CL118" s="133">
        <v>0</v>
      </c>
      <c r="CM118" s="124">
        <v>0</v>
      </c>
      <c r="CN118" s="108">
        <v>0</v>
      </c>
      <c r="CO118" s="108">
        <v>0</v>
      </c>
      <c r="CP118" s="133">
        <v>0</v>
      </c>
      <c r="CQ118" s="124">
        <v>0</v>
      </c>
      <c r="CR118" s="108">
        <v>0</v>
      </c>
      <c r="CS118" s="108">
        <v>0</v>
      </c>
      <c r="CT118" s="133">
        <v>0</v>
      </c>
      <c r="CU118" s="124">
        <v>0</v>
      </c>
      <c r="CV118" s="108">
        <v>0</v>
      </c>
      <c r="CW118" s="109">
        <v>0</v>
      </c>
      <c r="CX118" s="107">
        <v>0</v>
      </c>
      <c r="CY118" s="108">
        <v>0</v>
      </c>
      <c r="CZ118" s="133">
        <v>0</v>
      </c>
      <c r="DA118" s="124">
        <v>0</v>
      </c>
      <c r="DB118" s="108">
        <v>0</v>
      </c>
      <c r="DC118" s="108">
        <v>0</v>
      </c>
      <c r="DD118" s="133">
        <v>0</v>
      </c>
      <c r="DE118" s="124">
        <v>0</v>
      </c>
      <c r="DF118" s="108">
        <v>0</v>
      </c>
      <c r="DG118" s="108">
        <v>0</v>
      </c>
      <c r="DH118" s="133">
        <v>0</v>
      </c>
      <c r="DI118" s="124">
        <v>0</v>
      </c>
      <c r="DJ118" s="108">
        <v>0</v>
      </c>
      <c r="DK118" s="108">
        <v>0</v>
      </c>
      <c r="DL118" s="180">
        <v>52.051078633901199</v>
      </c>
      <c r="DM118" s="181">
        <v>50.67070000957581</v>
      </c>
      <c r="DN118" s="184">
        <v>50.610366052124952</v>
      </c>
      <c r="DO118" s="181">
        <v>51.110714898533985</v>
      </c>
      <c r="DP118" s="193" t="s">
        <v>1026</v>
      </c>
      <c r="DQ118" s="193" t="s">
        <v>1026</v>
      </c>
      <c r="DR118" s="288" t="s">
        <v>1026</v>
      </c>
      <c r="DS118" s="288"/>
      <c r="DT118" s="298"/>
      <c r="DU118" s="170"/>
      <c r="DV118" s="170"/>
      <c r="DW118" s="170"/>
      <c r="DX118" s="170"/>
      <c r="DY118" s="170"/>
      <c r="DZ118" s="298"/>
      <c r="EA118" s="170"/>
      <c r="EB118" s="170"/>
      <c r="EC118" s="170"/>
      <c r="ED118" s="170"/>
      <c r="EE118" s="292"/>
    </row>
    <row r="119" spans="1:135" x14ac:dyDescent="0.2">
      <c r="A119" s="125" t="s">
        <v>182</v>
      </c>
      <c r="B119" s="126" t="s">
        <v>614</v>
      </c>
      <c r="C119" s="147">
        <v>46647421</v>
      </c>
      <c r="D119" s="148">
        <v>79.129000507873741</v>
      </c>
      <c r="E119" s="149">
        <v>20.870999492126263</v>
      </c>
      <c r="F119" s="150">
        <v>4.3532332508002515E-2</v>
      </c>
      <c r="G119" s="151">
        <v>93.519288291900565</v>
      </c>
      <c r="H119" s="167">
        <v>1358262.6683125899</v>
      </c>
      <c r="I119" s="118">
        <v>29863.176723396577</v>
      </c>
      <c r="J119" s="113">
        <v>240694.13793160292</v>
      </c>
      <c r="K119" s="113">
        <v>17.720735727105303</v>
      </c>
      <c r="L119" s="117">
        <v>420489.46276727639</v>
      </c>
      <c r="M119" s="118">
        <v>30.957889999999999</v>
      </c>
      <c r="N119" s="117">
        <v>278107.91614129173</v>
      </c>
      <c r="O119" s="118">
        <v>20.47526760687559</v>
      </c>
      <c r="P119" s="143">
        <v>35429.925959019994</v>
      </c>
      <c r="Q119" s="108">
        <v>6233955</v>
      </c>
      <c r="R119" s="167">
        <v>72.48</v>
      </c>
      <c r="S119" s="138">
        <v>0</v>
      </c>
      <c r="T119" s="113">
        <v>0</v>
      </c>
      <c r="U119" s="138">
        <v>1.29</v>
      </c>
      <c r="V119" s="113">
        <v>1109.18</v>
      </c>
      <c r="W119" s="138" t="s">
        <v>992</v>
      </c>
      <c r="X119" s="143">
        <v>1182.95</v>
      </c>
      <c r="Y119" s="167">
        <f t="shared" si="8"/>
        <v>1.1626647930567354E-3</v>
      </c>
      <c r="Z119" s="138">
        <f t="shared" si="9"/>
        <v>0</v>
      </c>
      <c r="AA119" s="113">
        <f t="shared" si="10"/>
        <v>0</v>
      </c>
      <c r="AB119" s="138">
        <f t="shared" si="11"/>
        <v>2.069312338635746E-5</v>
      </c>
      <c r="AC119" s="113">
        <f t="shared" si="12"/>
        <v>1.7792557052465092E-2</v>
      </c>
      <c r="AD119" s="138">
        <f t="shared" si="13"/>
        <v>0</v>
      </c>
      <c r="AE119" s="143">
        <f t="shared" si="14"/>
        <v>1.8975914968908179E-2</v>
      </c>
      <c r="AF119" s="175">
        <v>3.0112906206546813E-2</v>
      </c>
      <c r="AG119" s="118">
        <v>0</v>
      </c>
      <c r="AH119" s="118">
        <v>0</v>
      </c>
      <c r="AI119" s="118">
        <v>5.3594990351055996E-4</v>
      </c>
      <c r="AJ119" s="118">
        <v>0.46082551470995575</v>
      </c>
      <c r="AK119" s="118" t="s">
        <v>1026</v>
      </c>
      <c r="AL119" s="143">
        <v>0.49147437082001316</v>
      </c>
      <c r="AM119" s="175">
        <v>1.72370550079907E-2</v>
      </c>
      <c r="AN119" s="118">
        <v>0</v>
      </c>
      <c r="AO119" s="118">
        <v>0</v>
      </c>
      <c r="AP119" s="118">
        <v>3.0678533333758281E-4</v>
      </c>
      <c r="AQ119" s="118">
        <v>0.26378306669099233</v>
      </c>
      <c r="AR119" s="118" t="s">
        <v>1026</v>
      </c>
      <c r="AS119" s="143">
        <v>0.28132690703232061</v>
      </c>
      <c r="AT119" s="175">
        <v>2.6061825569602556E-2</v>
      </c>
      <c r="AU119" s="118">
        <v>0</v>
      </c>
      <c r="AV119" s="118">
        <v>0</v>
      </c>
      <c r="AW119" s="118">
        <v>4.6384871667752895E-4</v>
      </c>
      <c r="AX119" s="118">
        <v>0.3988307903599857</v>
      </c>
      <c r="AY119" s="118" t="s">
        <v>1026</v>
      </c>
      <c r="AZ119" s="143">
        <v>0.42535646464626581</v>
      </c>
      <c r="BA119" s="175">
        <v>0.20457282378697023</v>
      </c>
      <c r="BB119" s="118">
        <v>0</v>
      </c>
      <c r="BC119" s="118">
        <v>0</v>
      </c>
      <c r="BD119" s="118">
        <v>3.6409898273343216E-3</v>
      </c>
      <c r="BE119" s="118">
        <v>3.1306303075059558</v>
      </c>
      <c r="BF119" s="118" t="s">
        <v>1026</v>
      </c>
      <c r="BG119" s="143">
        <v>3.3388441211202604</v>
      </c>
      <c r="BH119" s="107">
        <v>143.29</v>
      </c>
      <c r="BI119" s="108">
        <v>0</v>
      </c>
      <c r="BJ119" s="133">
        <v>342.6</v>
      </c>
      <c r="BK119" s="124">
        <v>0.01</v>
      </c>
      <c r="BL119" s="108">
        <v>681.14</v>
      </c>
      <c r="BM119" s="108">
        <v>0.01</v>
      </c>
      <c r="BN119" s="133">
        <v>1670.61</v>
      </c>
      <c r="BO119" s="124">
        <v>0.03</v>
      </c>
      <c r="BP119" s="108">
        <v>3082.76</v>
      </c>
      <c r="BQ119" s="108">
        <v>0.05</v>
      </c>
      <c r="BR119" s="133">
        <v>5298.67</v>
      </c>
      <c r="BS119" s="124">
        <v>0.08</v>
      </c>
      <c r="BT119" s="108">
        <v>7045.89</v>
      </c>
      <c r="BU119" s="109">
        <v>0.11</v>
      </c>
      <c r="BV119" s="107">
        <v>0</v>
      </c>
      <c r="BW119" s="108">
        <v>0</v>
      </c>
      <c r="BX119" s="133">
        <v>0</v>
      </c>
      <c r="BY119" s="124">
        <v>0</v>
      </c>
      <c r="BZ119" s="108">
        <v>0</v>
      </c>
      <c r="CA119" s="108">
        <v>0</v>
      </c>
      <c r="CB119" s="133">
        <v>0</v>
      </c>
      <c r="CC119" s="124">
        <v>0</v>
      </c>
      <c r="CD119" s="108">
        <v>0</v>
      </c>
      <c r="CE119" s="108">
        <v>0</v>
      </c>
      <c r="CF119" s="133">
        <v>0</v>
      </c>
      <c r="CG119" s="124">
        <v>0</v>
      </c>
      <c r="CH119" s="108">
        <v>0</v>
      </c>
      <c r="CI119" s="109">
        <v>0</v>
      </c>
      <c r="CJ119" s="107">
        <v>0</v>
      </c>
      <c r="CK119" s="108">
        <v>0</v>
      </c>
      <c r="CL119" s="133">
        <v>0</v>
      </c>
      <c r="CM119" s="124">
        <v>0</v>
      </c>
      <c r="CN119" s="108">
        <v>0</v>
      </c>
      <c r="CO119" s="108">
        <v>0</v>
      </c>
      <c r="CP119" s="133">
        <v>0</v>
      </c>
      <c r="CQ119" s="124">
        <v>0</v>
      </c>
      <c r="CR119" s="108">
        <v>0</v>
      </c>
      <c r="CS119" s="108">
        <v>0</v>
      </c>
      <c r="CT119" s="133">
        <v>0</v>
      </c>
      <c r="CU119" s="124">
        <v>0</v>
      </c>
      <c r="CV119" s="108">
        <v>0</v>
      </c>
      <c r="CW119" s="109">
        <v>0</v>
      </c>
      <c r="CX119" s="107">
        <v>0</v>
      </c>
      <c r="CY119" s="108">
        <v>0</v>
      </c>
      <c r="CZ119" s="133">
        <v>0</v>
      </c>
      <c r="DA119" s="124">
        <v>0</v>
      </c>
      <c r="DB119" s="108">
        <v>0</v>
      </c>
      <c r="DC119" s="108">
        <v>0</v>
      </c>
      <c r="DD119" s="133">
        <v>14.16</v>
      </c>
      <c r="DE119" s="124">
        <v>0</v>
      </c>
      <c r="DF119" s="108">
        <v>48.74</v>
      </c>
      <c r="DG119" s="108">
        <v>0</v>
      </c>
      <c r="DH119" s="133">
        <v>117.64</v>
      </c>
      <c r="DI119" s="124">
        <v>0</v>
      </c>
      <c r="DJ119" s="108">
        <v>173.58</v>
      </c>
      <c r="DK119" s="108">
        <v>0</v>
      </c>
      <c r="DL119" s="180">
        <v>32.329725426911757</v>
      </c>
      <c r="DM119" s="181">
        <v>46.016448774899146</v>
      </c>
      <c r="DN119" s="184">
        <v>37.426391922952348</v>
      </c>
      <c r="DO119" s="181">
        <v>38.590855374921084</v>
      </c>
      <c r="DP119" s="193">
        <v>6</v>
      </c>
      <c r="DQ119" s="193">
        <v>1601707</v>
      </c>
      <c r="DR119" s="288">
        <v>0</v>
      </c>
      <c r="DS119" s="288"/>
      <c r="DT119" s="298"/>
      <c r="DU119" s="170"/>
      <c r="DV119" s="170"/>
      <c r="DW119" s="170"/>
      <c r="DX119" s="170"/>
      <c r="DY119" s="170"/>
      <c r="DZ119" s="298"/>
      <c r="EA119" s="170"/>
      <c r="EB119" s="170"/>
      <c r="EC119" s="170"/>
      <c r="ED119" s="170"/>
      <c r="EE119" s="292"/>
    </row>
    <row r="120" spans="1:135" x14ac:dyDescent="0.2">
      <c r="A120" s="125" t="s">
        <v>188</v>
      </c>
      <c r="B120" s="126" t="s">
        <v>600</v>
      </c>
      <c r="C120" s="147">
        <v>543202</v>
      </c>
      <c r="D120" s="148">
        <v>89.567969190098708</v>
      </c>
      <c r="E120" s="149">
        <v>10.43203080990129</v>
      </c>
      <c r="F120" s="150">
        <v>2.6411694470764533</v>
      </c>
      <c r="G120" s="151">
        <v>209.73050193050193</v>
      </c>
      <c r="H120" s="167">
        <v>60383.251105637231</v>
      </c>
      <c r="I120" s="118">
        <v>110697.02914134202</v>
      </c>
      <c r="J120" s="113">
        <v>10623.517833740665</v>
      </c>
      <c r="K120" s="113">
        <v>17.593484350743875</v>
      </c>
      <c r="L120" s="117">
        <v>16493.177820195524</v>
      </c>
      <c r="M120" s="118">
        <v>27.314160000000001</v>
      </c>
      <c r="N120" s="117">
        <v>8045.3327016821067</v>
      </c>
      <c r="O120" s="118">
        <v>13.32378193351536</v>
      </c>
      <c r="P120" s="143">
        <v>876.4173409</v>
      </c>
      <c r="Q120" s="108">
        <v>201130.625</v>
      </c>
      <c r="R120" s="167">
        <v>13.27</v>
      </c>
      <c r="S120" s="138">
        <v>0</v>
      </c>
      <c r="T120" s="113">
        <v>0</v>
      </c>
      <c r="U120" s="138">
        <v>0</v>
      </c>
      <c r="V120" s="113">
        <v>11.61</v>
      </c>
      <c r="W120" s="138" t="s">
        <v>992</v>
      </c>
      <c r="X120" s="143">
        <v>24.88</v>
      </c>
      <c r="Y120" s="167">
        <f t="shared" si="8"/>
        <v>6.5977023638245039E-3</v>
      </c>
      <c r="Z120" s="138">
        <f t="shared" si="9"/>
        <v>0</v>
      </c>
      <c r="AA120" s="113">
        <f t="shared" si="10"/>
        <v>0</v>
      </c>
      <c r="AB120" s="138">
        <f t="shared" si="11"/>
        <v>0</v>
      </c>
      <c r="AC120" s="113">
        <f t="shared" si="12"/>
        <v>5.7723680816882056E-3</v>
      </c>
      <c r="AD120" s="138">
        <f t="shared" si="13"/>
        <v>0</v>
      </c>
      <c r="AE120" s="143">
        <f t="shared" si="14"/>
        <v>1.237007044551271E-2</v>
      </c>
      <c r="AF120" s="175">
        <v>0.12491154255753224</v>
      </c>
      <c r="AG120" s="118">
        <v>0</v>
      </c>
      <c r="AH120" s="118">
        <v>0</v>
      </c>
      <c r="AI120" s="118">
        <v>0</v>
      </c>
      <c r="AJ120" s="118">
        <v>0.10928583339057646</v>
      </c>
      <c r="AK120" s="118" t="s">
        <v>1026</v>
      </c>
      <c r="AL120" s="143">
        <v>0.23419737594810872</v>
      </c>
      <c r="AM120" s="175">
        <v>8.0457508823746401E-2</v>
      </c>
      <c r="AN120" s="118">
        <v>0</v>
      </c>
      <c r="AO120" s="118">
        <v>0</v>
      </c>
      <c r="AP120" s="118">
        <v>0</v>
      </c>
      <c r="AQ120" s="118">
        <v>7.0392741329592751E-2</v>
      </c>
      <c r="AR120" s="118" t="s">
        <v>1026</v>
      </c>
      <c r="AS120" s="143">
        <v>0.15085025015333917</v>
      </c>
      <c r="AT120" s="175">
        <v>0.16494035103390475</v>
      </c>
      <c r="AU120" s="118">
        <v>0</v>
      </c>
      <c r="AV120" s="118">
        <v>0</v>
      </c>
      <c r="AW120" s="118">
        <v>0</v>
      </c>
      <c r="AX120" s="118">
        <v>0.14430727019620451</v>
      </c>
      <c r="AY120" s="118" t="s">
        <v>1026</v>
      </c>
      <c r="AZ120" s="143">
        <v>0.30924762123010929</v>
      </c>
      <c r="BA120" s="175">
        <v>1.5141188313746656</v>
      </c>
      <c r="BB120" s="118">
        <v>0</v>
      </c>
      <c r="BC120" s="118">
        <v>0</v>
      </c>
      <c r="BD120" s="118">
        <v>0</v>
      </c>
      <c r="BE120" s="118">
        <v>1.3247113513383473</v>
      </c>
      <c r="BF120" s="118" t="s">
        <v>1026</v>
      </c>
      <c r="BG120" s="143">
        <v>2.8388301827130129</v>
      </c>
      <c r="BH120" s="107">
        <v>37.69</v>
      </c>
      <c r="BI120" s="108">
        <v>0.02</v>
      </c>
      <c r="BJ120" s="133">
        <v>76.83</v>
      </c>
      <c r="BK120" s="124">
        <v>0.04</v>
      </c>
      <c r="BL120" s="108">
        <v>126.08</v>
      </c>
      <c r="BM120" s="108">
        <v>0.06</v>
      </c>
      <c r="BN120" s="133">
        <v>262.20999999999998</v>
      </c>
      <c r="BO120" s="124">
        <v>0.13</v>
      </c>
      <c r="BP120" s="108">
        <v>523.94000000000005</v>
      </c>
      <c r="BQ120" s="108">
        <v>0.26</v>
      </c>
      <c r="BR120" s="133">
        <v>1073.3499999999999</v>
      </c>
      <c r="BS120" s="124">
        <v>0.53</v>
      </c>
      <c r="BT120" s="108">
        <v>1617.72</v>
      </c>
      <c r="BU120" s="109">
        <v>0.8</v>
      </c>
      <c r="BV120" s="107">
        <v>0</v>
      </c>
      <c r="BW120" s="108">
        <v>0</v>
      </c>
      <c r="BX120" s="133">
        <v>0</v>
      </c>
      <c r="BY120" s="124">
        <v>0</v>
      </c>
      <c r="BZ120" s="108">
        <v>0</v>
      </c>
      <c r="CA120" s="108">
        <v>0</v>
      </c>
      <c r="CB120" s="133">
        <v>0</v>
      </c>
      <c r="CC120" s="124">
        <v>0</v>
      </c>
      <c r="CD120" s="108">
        <v>0</v>
      </c>
      <c r="CE120" s="108">
        <v>0</v>
      </c>
      <c r="CF120" s="133">
        <v>0</v>
      </c>
      <c r="CG120" s="124">
        <v>0</v>
      </c>
      <c r="CH120" s="108">
        <v>0</v>
      </c>
      <c r="CI120" s="109">
        <v>0</v>
      </c>
      <c r="CJ120" s="107">
        <v>0</v>
      </c>
      <c r="CK120" s="108">
        <v>0</v>
      </c>
      <c r="CL120" s="133">
        <v>0</v>
      </c>
      <c r="CM120" s="124">
        <v>0</v>
      </c>
      <c r="CN120" s="108">
        <v>0</v>
      </c>
      <c r="CO120" s="108">
        <v>0</v>
      </c>
      <c r="CP120" s="133">
        <v>0</v>
      </c>
      <c r="CQ120" s="124">
        <v>0</v>
      </c>
      <c r="CR120" s="108">
        <v>0</v>
      </c>
      <c r="CS120" s="108">
        <v>0</v>
      </c>
      <c r="CT120" s="133">
        <v>0</v>
      </c>
      <c r="CU120" s="124">
        <v>0</v>
      </c>
      <c r="CV120" s="108">
        <v>0</v>
      </c>
      <c r="CW120" s="109">
        <v>0</v>
      </c>
      <c r="CX120" s="107">
        <v>0</v>
      </c>
      <c r="CY120" s="108">
        <v>0</v>
      </c>
      <c r="CZ120" s="133">
        <v>0</v>
      </c>
      <c r="DA120" s="124">
        <v>0</v>
      </c>
      <c r="DB120" s="108">
        <v>0</v>
      </c>
      <c r="DC120" s="108">
        <v>0</v>
      </c>
      <c r="DD120" s="133">
        <v>0</v>
      </c>
      <c r="DE120" s="124">
        <v>0</v>
      </c>
      <c r="DF120" s="108">
        <v>0</v>
      </c>
      <c r="DG120" s="108">
        <v>0</v>
      </c>
      <c r="DH120" s="133">
        <v>0</v>
      </c>
      <c r="DI120" s="124">
        <v>0</v>
      </c>
      <c r="DJ120" s="108">
        <v>0</v>
      </c>
      <c r="DK120" s="108">
        <v>0</v>
      </c>
      <c r="DL120" s="180">
        <v>27.008074396641479</v>
      </c>
      <c r="DM120" s="181">
        <v>43.027711608444619</v>
      </c>
      <c r="DN120" s="184">
        <v>33.290349714952107</v>
      </c>
      <c r="DO120" s="181">
        <v>34.442045240012732</v>
      </c>
      <c r="DP120" s="193" t="s">
        <v>1026</v>
      </c>
      <c r="DQ120" s="193" t="s">
        <v>1026</v>
      </c>
      <c r="DR120" s="288" t="s">
        <v>1026</v>
      </c>
      <c r="DS120" s="288"/>
      <c r="DT120" s="298"/>
      <c r="DU120" s="170"/>
      <c r="DV120" s="170"/>
      <c r="DW120" s="170"/>
      <c r="DX120" s="170"/>
      <c r="DY120" s="170"/>
      <c r="DZ120" s="298"/>
      <c r="EA120" s="170"/>
      <c r="EB120" s="170"/>
      <c r="EC120" s="170"/>
      <c r="ED120" s="170"/>
      <c r="EE120" s="292"/>
    </row>
    <row r="121" spans="1:135" x14ac:dyDescent="0.2">
      <c r="A121" s="125" t="s">
        <v>184</v>
      </c>
      <c r="B121" s="126" t="s">
        <v>611</v>
      </c>
      <c r="C121" s="147">
        <v>7163976</v>
      </c>
      <c r="D121" s="148">
        <v>55.372993991046314</v>
      </c>
      <c r="E121" s="149">
        <v>44.627006008953686</v>
      </c>
      <c r="F121" s="150">
        <v>-0.3695291694375038</v>
      </c>
      <c r="G121" s="151">
        <v>81.91145666590441</v>
      </c>
      <c r="H121" s="167">
        <v>42520.511655270326</v>
      </c>
      <c r="I121" s="118">
        <v>6353.9647412852637</v>
      </c>
      <c r="J121" s="113">
        <v>9107.3345613222918</v>
      </c>
      <c r="K121" s="113">
        <v>21.418685257503146</v>
      </c>
      <c r="L121" s="117">
        <v>12254.003262137019</v>
      </c>
      <c r="M121" s="118">
        <v>28.819040000000005</v>
      </c>
      <c r="N121" s="117">
        <v>4375.5623015525398</v>
      </c>
      <c r="O121" s="118">
        <v>10.29047424693959</v>
      </c>
      <c r="P121" s="143">
        <v>14802.872248719999</v>
      </c>
      <c r="Q121" s="108">
        <v>57317.23828125</v>
      </c>
      <c r="R121" s="167">
        <v>33.369999999999997</v>
      </c>
      <c r="S121" s="138">
        <v>0</v>
      </c>
      <c r="T121" s="113">
        <v>0</v>
      </c>
      <c r="U121" s="138">
        <v>0</v>
      </c>
      <c r="V121" s="113">
        <v>163.25</v>
      </c>
      <c r="W121" s="138" t="s">
        <v>992</v>
      </c>
      <c r="X121" s="143">
        <v>196.62</v>
      </c>
      <c r="Y121" s="167">
        <f t="shared" si="8"/>
        <v>5.8219832288947213E-2</v>
      </c>
      <c r="Z121" s="138">
        <f t="shared" si="9"/>
        <v>0</v>
      </c>
      <c r="AA121" s="113">
        <f t="shared" si="10"/>
        <v>0</v>
      </c>
      <c r="AB121" s="138">
        <f t="shared" si="11"/>
        <v>0</v>
      </c>
      <c r="AC121" s="113">
        <f t="shared" si="12"/>
        <v>0.28481832847379779</v>
      </c>
      <c r="AD121" s="138">
        <f t="shared" si="13"/>
        <v>0</v>
      </c>
      <c r="AE121" s="143">
        <f t="shared" si="14"/>
        <v>0.34303816076274501</v>
      </c>
      <c r="AF121" s="175">
        <v>0.36640797343405174</v>
      </c>
      <c r="AG121" s="118">
        <v>0</v>
      </c>
      <c r="AH121" s="118">
        <v>0</v>
      </c>
      <c r="AI121" s="118">
        <v>0</v>
      </c>
      <c r="AJ121" s="118">
        <v>1.7925112874770439</v>
      </c>
      <c r="AK121" s="118" t="s">
        <v>1026</v>
      </c>
      <c r="AL121" s="143">
        <v>2.1589192609110954</v>
      </c>
      <c r="AM121" s="175">
        <v>0.27231917020218321</v>
      </c>
      <c r="AN121" s="118">
        <v>0</v>
      </c>
      <c r="AO121" s="118">
        <v>0</v>
      </c>
      <c r="AP121" s="118">
        <v>0</v>
      </c>
      <c r="AQ121" s="118">
        <v>1.3322176965989336</v>
      </c>
      <c r="AR121" s="118" t="s">
        <v>1026</v>
      </c>
      <c r="AS121" s="143">
        <v>1.6045368668011171</v>
      </c>
      <c r="AT121" s="175">
        <v>0.76264483739974698</v>
      </c>
      <c r="AU121" s="118">
        <v>0</v>
      </c>
      <c r="AV121" s="118">
        <v>0</v>
      </c>
      <c r="AW121" s="118">
        <v>0</v>
      </c>
      <c r="AX121" s="118">
        <v>3.7309490472133269</v>
      </c>
      <c r="AY121" s="118" t="s">
        <v>1026</v>
      </c>
      <c r="AZ121" s="143">
        <v>4.4935938846130741</v>
      </c>
      <c r="BA121" s="175">
        <v>0.22542922372977645</v>
      </c>
      <c r="BB121" s="118">
        <v>0</v>
      </c>
      <c r="BC121" s="118">
        <v>0</v>
      </c>
      <c r="BD121" s="118">
        <v>0</v>
      </c>
      <c r="BE121" s="118">
        <v>1.102826514051124</v>
      </c>
      <c r="BF121" s="118" t="s">
        <v>1026</v>
      </c>
      <c r="BG121" s="143">
        <v>1.3282557377809006</v>
      </c>
      <c r="BH121" s="107">
        <v>107.49</v>
      </c>
      <c r="BI121" s="108">
        <v>0.19</v>
      </c>
      <c r="BJ121" s="133">
        <v>240.64</v>
      </c>
      <c r="BK121" s="124">
        <v>0.42</v>
      </c>
      <c r="BL121" s="108">
        <v>419.88</v>
      </c>
      <c r="BM121" s="108">
        <v>0.73</v>
      </c>
      <c r="BN121" s="133">
        <v>813.14</v>
      </c>
      <c r="BO121" s="124">
        <v>1.42</v>
      </c>
      <c r="BP121" s="108">
        <v>1274.96</v>
      </c>
      <c r="BQ121" s="108">
        <v>2.2200000000000002</v>
      </c>
      <c r="BR121" s="133">
        <v>1840.14</v>
      </c>
      <c r="BS121" s="124">
        <v>3.21</v>
      </c>
      <c r="BT121" s="108">
        <v>2247.37</v>
      </c>
      <c r="BU121" s="109">
        <v>3.92</v>
      </c>
      <c r="BV121" s="107">
        <v>0</v>
      </c>
      <c r="BW121" s="108">
        <v>0</v>
      </c>
      <c r="BX121" s="133">
        <v>0</v>
      </c>
      <c r="BY121" s="124">
        <v>0</v>
      </c>
      <c r="BZ121" s="108">
        <v>0</v>
      </c>
      <c r="CA121" s="108">
        <v>0</v>
      </c>
      <c r="CB121" s="133">
        <v>0</v>
      </c>
      <c r="CC121" s="124">
        <v>0</v>
      </c>
      <c r="CD121" s="108">
        <v>0</v>
      </c>
      <c r="CE121" s="108">
        <v>0</v>
      </c>
      <c r="CF121" s="133">
        <v>0</v>
      </c>
      <c r="CG121" s="124">
        <v>0</v>
      </c>
      <c r="CH121" s="108">
        <v>0</v>
      </c>
      <c r="CI121" s="109">
        <v>0</v>
      </c>
      <c r="CJ121" s="107">
        <v>0</v>
      </c>
      <c r="CK121" s="108">
        <v>0</v>
      </c>
      <c r="CL121" s="133">
        <v>0</v>
      </c>
      <c r="CM121" s="124">
        <v>0</v>
      </c>
      <c r="CN121" s="108">
        <v>0</v>
      </c>
      <c r="CO121" s="108">
        <v>0</v>
      </c>
      <c r="CP121" s="133">
        <v>0</v>
      </c>
      <c r="CQ121" s="124">
        <v>0</v>
      </c>
      <c r="CR121" s="108">
        <v>0</v>
      </c>
      <c r="CS121" s="108">
        <v>0</v>
      </c>
      <c r="CT121" s="133">
        <v>0</v>
      </c>
      <c r="CU121" s="124">
        <v>0</v>
      </c>
      <c r="CV121" s="108">
        <v>0</v>
      </c>
      <c r="CW121" s="109">
        <v>0</v>
      </c>
      <c r="CX121" s="107">
        <v>0</v>
      </c>
      <c r="CY121" s="108">
        <v>0</v>
      </c>
      <c r="CZ121" s="133">
        <v>0</v>
      </c>
      <c r="DA121" s="124">
        <v>0</v>
      </c>
      <c r="DB121" s="108">
        <v>0</v>
      </c>
      <c r="DC121" s="108">
        <v>0</v>
      </c>
      <c r="DD121" s="133">
        <v>0</v>
      </c>
      <c r="DE121" s="124">
        <v>0</v>
      </c>
      <c r="DF121" s="108">
        <v>0</v>
      </c>
      <c r="DG121" s="108">
        <v>0</v>
      </c>
      <c r="DH121" s="133">
        <v>0</v>
      </c>
      <c r="DI121" s="124">
        <v>0</v>
      </c>
      <c r="DJ121" s="108">
        <v>0</v>
      </c>
      <c r="DK121" s="108">
        <v>0</v>
      </c>
      <c r="DL121" s="180">
        <v>58.364573377291421</v>
      </c>
      <c r="DM121" s="181">
        <v>47.753483629481892</v>
      </c>
      <c r="DN121" s="184">
        <v>48.980962036393841</v>
      </c>
      <c r="DO121" s="181">
        <v>51.699673014389049</v>
      </c>
      <c r="DP121" s="193" t="s">
        <v>1026</v>
      </c>
      <c r="DQ121" s="193" t="s">
        <v>1026</v>
      </c>
      <c r="DR121" s="288" t="s">
        <v>1026</v>
      </c>
      <c r="DS121" s="288"/>
      <c r="DT121" s="298"/>
      <c r="DU121" s="170"/>
      <c r="DV121" s="170"/>
      <c r="DW121" s="170"/>
      <c r="DX121" s="170"/>
      <c r="DY121" s="170"/>
      <c r="DZ121" s="298"/>
      <c r="EA121" s="170"/>
      <c r="EB121" s="170"/>
      <c r="EC121" s="170"/>
      <c r="ED121" s="170"/>
      <c r="EE121" s="292"/>
    </row>
    <row r="122" spans="1:135" x14ac:dyDescent="0.2">
      <c r="A122" s="125" t="s">
        <v>164</v>
      </c>
      <c r="B122" s="126" t="s">
        <v>975</v>
      </c>
      <c r="C122" s="147">
        <v>64097085</v>
      </c>
      <c r="D122" s="148">
        <v>82.091999971605574</v>
      </c>
      <c r="E122" s="149">
        <v>17.908000028394426</v>
      </c>
      <c r="F122" s="150">
        <v>0.94298084264887305</v>
      </c>
      <c r="G122" s="151">
        <v>264.94062332079528</v>
      </c>
      <c r="H122" s="167">
        <v>2522261.112322154</v>
      </c>
      <c r="I122" s="118">
        <v>41787.467976065884</v>
      </c>
      <c r="J122" s="113">
        <v>353174.80536765262</v>
      </c>
      <c r="K122" s="113">
        <v>14.002309421584725</v>
      </c>
      <c r="L122" s="117">
        <v>763669.28482166945</v>
      </c>
      <c r="M122" s="118">
        <v>30.277169999999998</v>
      </c>
      <c r="N122" s="117">
        <v>332877.19637763948</v>
      </c>
      <c r="O122" s="118">
        <v>13.197570812609943</v>
      </c>
      <c r="P122" s="143">
        <v>92403.781618239998</v>
      </c>
      <c r="Q122" s="108">
        <v>7806797</v>
      </c>
      <c r="R122" s="167">
        <v>891.59</v>
      </c>
      <c r="S122" s="138">
        <v>1.44</v>
      </c>
      <c r="T122" s="113">
        <v>0</v>
      </c>
      <c r="U122" s="138">
        <v>0.02</v>
      </c>
      <c r="V122" s="113">
        <v>870.03</v>
      </c>
      <c r="W122" s="138" t="s">
        <v>992</v>
      </c>
      <c r="X122" s="143">
        <v>1763.08</v>
      </c>
      <c r="Y122" s="167">
        <f t="shared" si="8"/>
        <v>1.1420688920180709E-2</v>
      </c>
      <c r="Z122" s="138">
        <f t="shared" si="9"/>
        <v>1.8445464894245361E-5</v>
      </c>
      <c r="AA122" s="113">
        <f t="shared" si="10"/>
        <v>0</v>
      </c>
      <c r="AB122" s="138">
        <f t="shared" si="11"/>
        <v>2.5618701242007448E-7</v>
      </c>
      <c r="AC122" s="113">
        <f t="shared" si="12"/>
        <v>1.1144519320791869E-2</v>
      </c>
      <c r="AD122" s="138">
        <f t="shared" si="13"/>
        <v>0</v>
      </c>
      <c r="AE122" s="143">
        <f t="shared" si="14"/>
        <v>2.2583909892879242E-2</v>
      </c>
      <c r="AF122" s="175">
        <v>0.25245005771911183</v>
      </c>
      <c r="AG122" s="118">
        <v>4.0773010365248723E-4</v>
      </c>
      <c r="AH122" s="118">
        <v>0</v>
      </c>
      <c r="AI122" s="118">
        <v>5.6629181062845453E-6</v>
      </c>
      <c r="AJ122" s="118">
        <v>0.2463454320005371</v>
      </c>
      <c r="AK122" s="118" t="s">
        <v>1026</v>
      </c>
      <c r="AL122" s="143">
        <v>0.49920888274140768</v>
      </c>
      <c r="AM122" s="175">
        <v>0.11675080008071849</v>
      </c>
      <c r="AN122" s="118">
        <v>1.8856329940469791E-4</v>
      </c>
      <c r="AO122" s="118">
        <v>0</v>
      </c>
      <c r="AP122" s="118">
        <v>2.6189347139541382E-6</v>
      </c>
      <c r="AQ122" s="118">
        <v>0.11392758845907593</v>
      </c>
      <c r="AR122" s="118" t="s">
        <v>1026</v>
      </c>
      <c r="AS122" s="143">
        <v>0.23086957077391307</v>
      </c>
      <c r="AT122" s="175">
        <v>0.26784351998342271</v>
      </c>
      <c r="AU122" s="118">
        <v>4.3259196354392566E-4</v>
      </c>
      <c r="AV122" s="118">
        <v>0</v>
      </c>
      <c r="AW122" s="118">
        <v>6.008221715887857E-6</v>
      </c>
      <c r="AX122" s="118">
        <v>0.26136665697369554</v>
      </c>
      <c r="AY122" s="118" t="s">
        <v>1026</v>
      </c>
      <c r="AZ122" s="143">
        <v>0.52964877714237801</v>
      </c>
      <c r="BA122" s="175">
        <v>0.96488475296773479</v>
      </c>
      <c r="BB122" s="118">
        <v>1.5583777793307886E-3</v>
      </c>
      <c r="BC122" s="118">
        <v>0</v>
      </c>
      <c r="BD122" s="118">
        <v>2.1644135824038731E-5</v>
      </c>
      <c r="BE122" s="118">
        <v>0.94155237454942087</v>
      </c>
      <c r="BF122" s="118" t="s">
        <v>1026</v>
      </c>
      <c r="BG122" s="143">
        <v>1.9080171494323104</v>
      </c>
      <c r="BH122" s="107">
        <v>2655.09</v>
      </c>
      <c r="BI122" s="108">
        <v>0.03</v>
      </c>
      <c r="BJ122" s="133">
        <v>8721.1200000000008</v>
      </c>
      <c r="BK122" s="124">
        <v>0.11</v>
      </c>
      <c r="BL122" s="108">
        <v>17441.66</v>
      </c>
      <c r="BM122" s="108">
        <v>0.22</v>
      </c>
      <c r="BN122" s="133">
        <v>38726.629999999997</v>
      </c>
      <c r="BO122" s="124">
        <v>0.5</v>
      </c>
      <c r="BP122" s="108">
        <v>65664.67</v>
      </c>
      <c r="BQ122" s="108">
        <v>0.84</v>
      </c>
      <c r="BR122" s="133">
        <v>104120.31</v>
      </c>
      <c r="BS122" s="124">
        <v>1.33</v>
      </c>
      <c r="BT122" s="108">
        <v>132965.65</v>
      </c>
      <c r="BU122" s="109">
        <v>1.7</v>
      </c>
      <c r="BV122" s="107">
        <v>0</v>
      </c>
      <c r="BW122" s="108">
        <v>0</v>
      </c>
      <c r="BX122" s="133">
        <v>0</v>
      </c>
      <c r="BY122" s="124">
        <v>0</v>
      </c>
      <c r="BZ122" s="108">
        <v>49.66</v>
      </c>
      <c r="CA122" s="108">
        <v>0</v>
      </c>
      <c r="CB122" s="133">
        <v>123.74</v>
      </c>
      <c r="CC122" s="124">
        <v>0</v>
      </c>
      <c r="CD122" s="108">
        <v>159.11000000000001</v>
      </c>
      <c r="CE122" s="108">
        <v>0</v>
      </c>
      <c r="CF122" s="133">
        <v>177.22</v>
      </c>
      <c r="CG122" s="124">
        <v>0</v>
      </c>
      <c r="CH122" s="108">
        <v>191.44</v>
      </c>
      <c r="CI122" s="109">
        <v>0</v>
      </c>
      <c r="CJ122" s="107">
        <v>0</v>
      </c>
      <c r="CK122" s="108">
        <v>0</v>
      </c>
      <c r="CL122" s="133">
        <v>0</v>
      </c>
      <c r="CM122" s="124">
        <v>0</v>
      </c>
      <c r="CN122" s="108">
        <v>0</v>
      </c>
      <c r="CO122" s="108">
        <v>0</v>
      </c>
      <c r="CP122" s="133">
        <v>0</v>
      </c>
      <c r="CQ122" s="124">
        <v>0</v>
      </c>
      <c r="CR122" s="108">
        <v>0</v>
      </c>
      <c r="CS122" s="108">
        <v>0</v>
      </c>
      <c r="CT122" s="133">
        <v>0</v>
      </c>
      <c r="CU122" s="124">
        <v>0</v>
      </c>
      <c r="CV122" s="108">
        <v>0</v>
      </c>
      <c r="CW122" s="109">
        <v>0</v>
      </c>
      <c r="CX122" s="107">
        <v>0</v>
      </c>
      <c r="CY122" s="108">
        <v>0</v>
      </c>
      <c r="CZ122" s="133">
        <v>0</v>
      </c>
      <c r="DA122" s="124">
        <v>0</v>
      </c>
      <c r="DB122" s="108">
        <v>0</v>
      </c>
      <c r="DC122" s="108">
        <v>0</v>
      </c>
      <c r="DD122" s="133">
        <v>0</v>
      </c>
      <c r="DE122" s="124">
        <v>0</v>
      </c>
      <c r="DF122" s="108">
        <v>0</v>
      </c>
      <c r="DG122" s="108">
        <v>0</v>
      </c>
      <c r="DH122" s="133">
        <v>0</v>
      </c>
      <c r="DI122" s="124">
        <v>0</v>
      </c>
      <c r="DJ122" s="108">
        <v>0</v>
      </c>
      <c r="DK122" s="108">
        <v>0</v>
      </c>
      <c r="DL122" s="180">
        <v>34.988436447939648</v>
      </c>
      <c r="DM122" s="181">
        <v>43.476516576572571</v>
      </c>
      <c r="DN122" s="184">
        <v>36.114598824547897</v>
      </c>
      <c r="DO122" s="181">
        <v>38.193183949686706</v>
      </c>
      <c r="DP122" s="193">
        <v>3</v>
      </c>
      <c r="DQ122" s="193">
        <v>880</v>
      </c>
      <c r="DR122" s="288">
        <v>0</v>
      </c>
      <c r="DS122" s="288"/>
      <c r="DT122" s="298"/>
      <c r="DU122" s="170"/>
      <c r="DV122" s="170"/>
      <c r="DW122" s="170"/>
      <c r="DX122" s="170"/>
      <c r="DY122" s="170"/>
      <c r="DZ122" s="298"/>
      <c r="EA122" s="170"/>
      <c r="EB122" s="170"/>
      <c r="EC122" s="170"/>
      <c r="ED122" s="170"/>
      <c r="EE122" s="292"/>
    </row>
    <row r="123" spans="1:135" x14ac:dyDescent="0.2">
      <c r="A123" s="125" t="s">
        <v>206</v>
      </c>
      <c r="B123" s="126" t="s">
        <v>587</v>
      </c>
      <c r="C123" s="147">
        <v>5613706</v>
      </c>
      <c r="D123" s="148">
        <v>87.32400663661403</v>
      </c>
      <c r="E123" s="149">
        <v>12.67599336338597</v>
      </c>
      <c r="F123" s="150">
        <v>0.60370192889534324</v>
      </c>
      <c r="G123" s="151">
        <v>132.30511430591562</v>
      </c>
      <c r="H123" s="167">
        <v>330813.54878738191</v>
      </c>
      <c r="I123" s="118">
        <v>59831.695561511508</v>
      </c>
      <c r="J123" s="113">
        <v>56743.823670686601</v>
      </c>
      <c r="K123" s="113">
        <v>17.152811267460084</v>
      </c>
      <c r="L123" s="117">
        <v>128798.78167810489</v>
      </c>
      <c r="M123" s="118">
        <v>38.933950000000003</v>
      </c>
      <c r="N123" s="117">
        <v>79923.27419127716</v>
      </c>
      <c r="O123" s="118">
        <v>24.159613318209306</v>
      </c>
      <c r="P123" s="143">
        <v>86099.437795696198</v>
      </c>
      <c r="Q123" s="108">
        <v>1346393</v>
      </c>
      <c r="R123" s="167">
        <v>3.01</v>
      </c>
      <c r="S123" s="138">
        <v>0</v>
      </c>
      <c r="T123" s="113">
        <v>0</v>
      </c>
      <c r="U123" s="138">
        <v>0</v>
      </c>
      <c r="V123" s="113">
        <v>27.85</v>
      </c>
      <c r="W123" s="138" t="s">
        <v>992</v>
      </c>
      <c r="X123" s="143">
        <v>30.86</v>
      </c>
      <c r="Y123" s="167">
        <f t="shared" si="8"/>
        <v>2.2356028291888025E-4</v>
      </c>
      <c r="Z123" s="138">
        <f t="shared" si="9"/>
        <v>0</v>
      </c>
      <c r="AA123" s="113">
        <f t="shared" si="10"/>
        <v>0</v>
      </c>
      <c r="AB123" s="138">
        <f t="shared" si="11"/>
        <v>0</v>
      </c>
      <c r="AC123" s="113">
        <f t="shared" si="12"/>
        <v>2.0684896608939591E-3</v>
      </c>
      <c r="AD123" s="138">
        <f t="shared" si="13"/>
        <v>0</v>
      </c>
      <c r="AE123" s="143">
        <f t="shared" si="14"/>
        <v>2.2920499438128391E-3</v>
      </c>
      <c r="AF123" s="175">
        <v>5.3045420722236973E-3</v>
      </c>
      <c r="AG123" s="118">
        <v>0</v>
      </c>
      <c r="AH123" s="118">
        <v>0</v>
      </c>
      <c r="AI123" s="118">
        <v>0</v>
      </c>
      <c r="AJ123" s="118">
        <v>4.9080231465591359E-2</v>
      </c>
      <c r="AK123" s="118" t="s">
        <v>1026</v>
      </c>
      <c r="AL123" s="143">
        <v>5.4384773537815047E-2</v>
      </c>
      <c r="AM123" s="175">
        <v>2.3369786272688662E-3</v>
      </c>
      <c r="AN123" s="118">
        <v>0</v>
      </c>
      <c r="AO123" s="118">
        <v>0</v>
      </c>
      <c r="AP123" s="118">
        <v>0</v>
      </c>
      <c r="AQ123" s="118">
        <v>2.1622875338683699E-2</v>
      </c>
      <c r="AR123" s="118" t="s">
        <v>1026</v>
      </c>
      <c r="AS123" s="143">
        <v>2.3959853965952564E-2</v>
      </c>
      <c r="AT123" s="175">
        <v>3.7661119748376272E-3</v>
      </c>
      <c r="AU123" s="118">
        <v>0</v>
      </c>
      <c r="AV123" s="118">
        <v>0</v>
      </c>
      <c r="AW123" s="118">
        <v>0</v>
      </c>
      <c r="AX123" s="118">
        <v>3.484591976718536E-2</v>
      </c>
      <c r="AY123" s="118" t="s">
        <v>1026</v>
      </c>
      <c r="AZ123" s="143">
        <v>3.8612031742022983E-2</v>
      </c>
      <c r="BA123" s="175">
        <v>3.4959577867887761E-3</v>
      </c>
      <c r="BB123" s="118">
        <v>0</v>
      </c>
      <c r="BC123" s="118">
        <v>0</v>
      </c>
      <c r="BD123" s="118">
        <v>0</v>
      </c>
      <c r="BE123" s="118">
        <v>3.2346320386068911E-2</v>
      </c>
      <c r="BF123" s="118" t="s">
        <v>1026</v>
      </c>
      <c r="BG123" s="143">
        <v>3.5842278172857685E-2</v>
      </c>
      <c r="BH123" s="107">
        <v>11.96</v>
      </c>
      <c r="BI123" s="108">
        <v>0</v>
      </c>
      <c r="BJ123" s="133">
        <v>28.43</v>
      </c>
      <c r="BK123" s="124">
        <v>0</v>
      </c>
      <c r="BL123" s="108">
        <v>48.9</v>
      </c>
      <c r="BM123" s="108">
        <v>0</v>
      </c>
      <c r="BN123" s="133">
        <v>90.29</v>
      </c>
      <c r="BO123" s="124">
        <v>0.01</v>
      </c>
      <c r="BP123" s="108">
        <v>134.33000000000001</v>
      </c>
      <c r="BQ123" s="108">
        <v>0.01</v>
      </c>
      <c r="BR123" s="133">
        <v>192.65</v>
      </c>
      <c r="BS123" s="124">
        <v>0.01</v>
      </c>
      <c r="BT123" s="108">
        <v>228.33</v>
      </c>
      <c r="BU123" s="109">
        <v>0.02</v>
      </c>
      <c r="BV123" s="107">
        <v>0</v>
      </c>
      <c r="BW123" s="108">
        <v>0</v>
      </c>
      <c r="BX123" s="133">
        <v>0</v>
      </c>
      <c r="BY123" s="124">
        <v>0</v>
      </c>
      <c r="BZ123" s="108">
        <v>0</v>
      </c>
      <c r="CA123" s="108">
        <v>0</v>
      </c>
      <c r="CB123" s="133">
        <v>0</v>
      </c>
      <c r="CC123" s="124">
        <v>0</v>
      </c>
      <c r="CD123" s="108">
        <v>0</v>
      </c>
      <c r="CE123" s="108">
        <v>0</v>
      </c>
      <c r="CF123" s="133">
        <v>0</v>
      </c>
      <c r="CG123" s="124">
        <v>0</v>
      </c>
      <c r="CH123" s="108">
        <v>0</v>
      </c>
      <c r="CI123" s="109">
        <v>0</v>
      </c>
      <c r="CJ123" s="107">
        <v>0</v>
      </c>
      <c r="CK123" s="108">
        <v>0</v>
      </c>
      <c r="CL123" s="133">
        <v>0</v>
      </c>
      <c r="CM123" s="124">
        <v>0</v>
      </c>
      <c r="CN123" s="108">
        <v>0</v>
      </c>
      <c r="CO123" s="108">
        <v>0</v>
      </c>
      <c r="CP123" s="133">
        <v>0</v>
      </c>
      <c r="CQ123" s="124">
        <v>0</v>
      </c>
      <c r="CR123" s="108">
        <v>0</v>
      </c>
      <c r="CS123" s="108">
        <v>0</v>
      </c>
      <c r="CT123" s="133">
        <v>0</v>
      </c>
      <c r="CU123" s="124">
        <v>0</v>
      </c>
      <c r="CV123" s="108">
        <v>0</v>
      </c>
      <c r="CW123" s="109">
        <v>0</v>
      </c>
      <c r="CX123" s="107">
        <v>0</v>
      </c>
      <c r="CY123" s="108">
        <v>0</v>
      </c>
      <c r="CZ123" s="133">
        <v>0</v>
      </c>
      <c r="DA123" s="124">
        <v>0</v>
      </c>
      <c r="DB123" s="108">
        <v>0</v>
      </c>
      <c r="DC123" s="108">
        <v>0</v>
      </c>
      <c r="DD123" s="133">
        <v>0</v>
      </c>
      <c r="DE123" s="124">
        <v>0</v>
      </c>
      <c r="DF123" s="108">
        <v>0</v>
      </c>
      <c r="DG123" s="108">
        <v>0</v>
      </c>
      <c r="DH123" s="133">
        <v>0</v>
      </c>
      <c r="DI123" s="124">
        <v>0</v>
      </c>
      <c r="DJ123" s="108">
        <v>0</v>
      </c>
      <c r="DK123" s="108">
        <v>0</v>
      </c>
      <c r="DL123" s="180">
        <v>14.23425866832388</v>
      </c>
      <c r="DM123" s="181">
        <v>16.51231215027569</v>
      </c>
      <c r="DN123" s="184">
        <v>21.079865458818912</v>
      </c>
      <c r="DO123" s="181">
        <v>17.275478759139492</v>
      </c>
      <c r="DP123" s="193" t="s">
        <v>1026</v>
      </c>
      <c r="DQ123" s="193" t="s">
        <v>1026</v>
      </c>
      <c r="DR123" s="288" t="s">
        <v>1026</v>
      </c>
      <c r="DS123" s="288"/>
      <c r="DT123" s="298"/>
      <c r="DU123" s="170"/>
      <c r="DV123" s="170"/>
      <c r="DW123" s="170"/>
      <c r="DX123" s="170"/>
      <c r="DY123" s="170"/>
      <c r="DZ123" s="298"/>
      <c r="EA123" s="170"/>
      <c r="EB123" s="170"/>
      <c r="EC123" s="170"/>
      <c r="ED123" s="170"/>
      <c r="EE123" s="292"/>
    </row>
    <row r="124" spans="1:135" x14ac:dyDescent="0.2">
      <c r="A124" s="125" t="s">
        <v>186</v>
      </c>
      <c r="B124" s="126" t="s">
        <v>590</v>
      </c>
      <c r="C124" s="147">
        <v>66028467</v>
      </c>
      <c r="D124" s="148">
        <v>79.055000625714968</v>
      </c>
      <c r="E124" s="149">
        <v>20.944999374285032</v>
      </c>
      <c r="F124" s="150">
        <v>0.83179060845468644</v>
      </c>
      <c r="G124" s="151">
        <v>120.58650451730492</v>
      </c>
      <c r="H124" s="167">
        <v>2734949.0647485838</v>
      </c>
      <c r="I124" s="118">
        <v>42503.303586224254</v>
      </c>
      <c r="J124" s="113">
        <v>523941.03333127982</v>
      </c>
      <c r="K124" s="113">
        <v>19.157250132533793</v>
      </c>
      <c r="L124" s="117">
        <v>1032371.616277094</v>
      </c>
      <c r="M124" s="118">
        <v>37.74738</v>
      </c>
      <c r="N124" s="117">
        <v>552824.08925360232</v>
      </c>
      <c r="O124" s="118">
        <v>20.213323033291001</v>
      </c>
      <c r="P124" s="143">
        <v>50848.766502160004</v>
      </c>
      <c r="Q124" s="108">
        <v>10329419</v>
      </c>
      <c r="R124" s="167">
        <v>501.01</v>
      </c>
      <c r="S124" s="138">
        <v>0.8</v>
      </c>
      <c r="T124" s="113">
        <v>0</v>
      </c>
      <c r="U124" s="138">
        <v>7.0000000000000007E-2</v>
      </c>
      <c r="V124" s="113">
        <v>3091.69</v>
      </c>
      <c r="W124" s="138" t="s">
        <v>992</v>
      </c>
      <c r="X124" s="143">
        <v>3593.57</v>
      </c>
      <c r="Y124" s="167">
        <f t="shared" si="8"/>
        <v>4.8503212039321866E-3</v>
      </c>
      <c r="Z124" s="138">
        <f t="shared" si="9"/>
        <v>7.7448692903250416E-6</v>
      </c>
      <c r="AA124" s="113">
        <f t="shared" si="10"/>
        <v>0</v>
      </c>
      <c r="AB124" s="138">
        <f t="shared" si="11"/>
        <v>6.7767606290344119E-7</v>
      </c>
      <c r="AC124" s="113">
        <f t="shared" si="12"/>
        <v>2.9930918670256285E-2</v>
      </c>
      <c r="AD124" s="138">
        <f t="shared" si="13"/>
        <v>0</v>
      </c>
      <c r="AE124" s="143">
        <f t="shared" si="14"/>
        <v>3.4789662419541706E-2</v>
      </c>
      <c r="AF124" s="175">
        <v>9.5623356089237457E-2</v>
      </c>
      <c r="AG124" s="118">
        <v>1.5268893808784251E-4</v>
      </c>
      <c r="AH124" s="118">
        <v>0</v>
      </c>
      <c r="AI124" s="118">
        <v>1.336028208268622E-5</v>
      </c>
      <c r="AJ124" s="118">
        <v>0.59008357874600215</v>
      </c>
      <c r="AK124" s="118" t="s">
        <v>1026</v>
      </c>
      <c r="AL124" s="143">
        <v>0.6858729840554102</v>
      </c>
      <c r="AM124" s="175">
        <v>4.853000529080085E-2</v>
      </c>
      <c r="AN124" s="118">
        <v>7.7491475684398888E-5</v>
      </c>
      <c r="AO124" s="118">
        <v>0</v>
      </c>
      <c r="AP124" s="118">
        <v>6.7805041223849028E-6</v>
      </c>
      <c r="AQ124" s="118">
        <v>0.29947452557337395</v>
      </c>
      <c r="AR124" s="118" t="s">
        <v>1026</v>
      </c>
      <c r="AS124" s="143">
        <v>0.34808880284398164</v>
      </c>
      <c r="AT124" s="175">
        <v>9.0627382152691768E-2</v>
      </c>
      <c r="AU124" s="118">
        <v>1.4471149422597037E-4</v>
      </c>
      <c r="AV124" s="118">
        <v>0</v>
      </c>
      <c r="AW124" s="118">
        <v>1.2662255744772409E-5</v>
      </c>
      <c r="AX124" s="118">
        <v>0.55925384947936285</v>
      </c>
      <c r="AY124" s="118" t="s">
        <v>1026</v>
      </c>
      <c r="AZ124" s="143">
        <v>0.6500386053820254</v>
      </c>
      <c r="BA124" s="175">
        <v>0.98529430399991635</v>
      </c>
      <c r="BB124" s="118">
        <v>1.5732928348734217E-3</v>
      </c>
      <c r="BC124" s="118">
        <v>0</v>
      </c>
      <c r="BD124" s="118">
        <v>1.3766312305142441E-4</v>
      </c>
      <c r="BE124" s="118">
        <v>6.0801671558122621</v>
      </c>
      <c r="BF124" s="118" t="s">
        <v>1026</v>
      </c>
      <c r="BG124" s="143">
        <v>7.0671724157701039</v>
      </c>
      <c r="BH124" s="107">
        <v>1397.11</v>
      </c>
      <c r="BI124" s="108">
        <v>0.01</v>
      </c>
      <c r="BJ124" s="133">
        <v>3474.55</v>
      </c>
      <c r="BK124" s="124">
        <v>0.03</v>
      </c>
      <c r="BL124" s="108">
        <v>6656.79</v>
      </c>
      <c r="BM124" s="108">
        <v>0.06</v>
      </c>
      <c r="BN124" s="133">
        <v>13776.1</v>
      </c>
      <c r="BO124" s="124">
        <v>0.13</v>
      </c>
      <c r="BP124" s="108">
        <v>21282.23</v>
      </c>
      <c r="BQ124" s="108">
        <v>0.21</v>
      </c>
      <c r="BR124" s="133">
        <v>30723.29</v>
      </c>
      <c r="BS124" s="124">
        <v>0.3</v>
      </c>
      <c r="BT124" s="108">
        <v>35970.53</v>
      </c>
      <c r="BU124" s="109">
        <v>0.35</v>
      </c>
      <c r="BV124" s="107">
        <v>0</v>
      </c>
      <c r="BW124" s="108">
        <v>0</v>
      </c>
      <c r="BX124" s="133">
        <v>0</v>
      </c>
      <c r="BY124" s="124">
        <v>0</v>
      </c>
      <c r="BZ124" s="108">
        <v>29.53</v>
      </c>
      <c r="CA124" s="108">
        <v>0</v>
      </c>
      <c r="CB124" s="133">
        <v>78.709999999999994</v>
      </c>
      <c r="CC124" s="124">
        <v>0</v>
      </c>
      <c r="CD124" s="108">
        <v>99.81</v>
      </c>
      <c r="CE124" s="108">
        <v>0</v>
      </c>
      <c r="CF124" s="133">
        <v>121.74</v>
      </c>
      <c r="CG124" s="124">
        <v>0</v>
      </c>
      <c r="CH124" s="108">
        <v>124.78</v>
      </c>
      <c r="CI124" s="109">
        <v>0</v>
      </c>
      <c r="CJ124" s="107">
        <v>0</v>
      </c>
      <c r="CK124" s="108">
        <v>0</v>
      </c>
      <c r="CL124" s="133">
        <v>0</v>
      </c>
      <c r="CM124" s="124">
        <v>0</v>
      </c>
      <c r="CN124" s="108">
        <v>0</v>
      </c>
      <c r="CO124" s="108">
        <v>0</v>
      </c>
      <c r="CP124" s="133">
        <v>0</v>
      </c>
      <c r="CQ124" s="124">
        <v>0</v>
      </c>
      <c r="CR124" s="108">
        <v>0</v>
      </c>
      <c r="CS124" s="108">
        <v>0</v>
      </c>
      <c r="CT124" s="133">
        <v>0</v>
      </c>
      <c r="CU124" s="124">
        <v>0</v>
      </c>
      <c r="CV124" s="108">
        <v>0</v>
      </c>
      <c r="CW124" s="109">
        <v>0</v>
      </c>
      <c r="CX124" s="107">
        <v>0</v>
      </c>
      <c r="CY124" s="108">
        <v>0</v>
      </c>
      <c r="CZ124" s="133">
        <v>0</v>
      </c>
      <c r="DA124" s="124">
        <v>0</v>
      </c>
      <c r="DB124" s="108">
        <v>0</v>
      </c>
      <c r="DC124" s="108">
        <v>0</v>
      </c>
      <c r="DD124" s="133">
        <v>0</v>
      </c>
      <c r="DE124" s="124">
        <v>0</v>
      </c>
      <c r="DF124" s="108">
        <v>0.46</v>
      </c>
      <c r="DG124" s="108">
        <v>0</v>
      </c>
      <c r="DH124" s="133">
        <v>6</v>
      </c>
      <c r="DI124" s="124">
        <v>0</v>
      </c>
      <c r="DJ124" s="108">
        <v>11.88</v>
      </c>
      <c r="DK124" s="108">
        <v>0</v>
      </c>
      <c r="DL124" s="180">
        <v>37.804275612498287</v>
      </c>
      <c r="DM124" s="181">
        <v>47.199539908580334</v>
      </c>
      <c r="DN124" s="184">
        <v>38.839562485493907</v>
      </c>
      <c r="DO124" s="181">
        <v>41.281126002190838</v>
      </c>
      <c r="DP124" s="193">
        <v>18</v>
      </c>
      <c r="DQ124" s="193">
        <v>674128</v>
      </c>
      <c r="DR124" s="288">
        <v>0</v>
      </c>
      <c r="DS124" s="288"/>
      <c r="DT124" s="298"/>
      <c r="DU124" s="170"/>
      <c r="DV124" s="170"/>
      <c r="DW124" s="170"/>
      <c r="DX124" s="170"/>
      <c r="DY124" s="170"/>
      <c r="DZ124" s="298"/>
      <c r="EA124" s="170"/>
      <c r="EB124" s="170"/>
      <c r="EC124" s="170"/>
      <c r="ED124" s="170"/>
      <c r="EE124" s="292"/>
    </row>
    <row r="125" spans="1:135" x14ac:dyDescent="0.2">
      <c r="A125" s="125" t="s">
        <v>140</v>
      </c>
      <c r="B125" s="126" t="s">
        <v>592</v>
      </c>
      <c r="C125" s="147">
        <v>11032328</v>
      </c>
      <c r="D125" s="148">
        <v>77.342995966037265</v>
      </c>
      <c r="E125" s="149">
        <v>22.657004033962732</v>
      </c>
      <c r="F125" s="150">
        <v>-0.10192006149634851</v>
      </c>
      <c r="G125" s="151">
        <v>85.588269976726139</v>
      </c>
      <c r="H125" s="167">
        <v>241720.74104769793</v>
      </c>
      <c r="I125" s="118">
        <v>21956.411536072173</v>
      </c>
      <c r="J125" s="113">
        <v>29345.137246805658</v>
      </c>
      <c r="K125" s="113">
        <v>12.140098991759702</v>
      </c>
      <c r="L125" s="117">
        <v>67604.722749035311</v>
      </c>
      <c r="M125" s="118">
        <v>27.968109999999999</v>
      </c>
      <c r="N125" s="117">
        <v>27104.34005995913</v>
      </c>
      <c r="O125" s="118">
        <v>11.213079995733889</v>
      </c>
      <c r="P125" s="143">
        <v>1419.6450256600001</v>
      </c>
      <c r="Q125" s="108">
        <v>1181282.5</v>
      </c>
      <c r="R125" s="167">
        <v>5109.1099999999997</v>
      </c>
      <c r="S125" s="138">
        <v>0</v>
      </c>
      <c r="T125" s="113">
        <v>0</v>
      </c>
      <c r="U125" s="138">
        <v>3.98</v>
      </c>
      <c r="V125" s="113">
        <v>55.33</v>
      </c>
      <c r="W125" s="138" t="s">
        <v>992</v>
      </c>
      <c r="X125" s="143">
        <v>5168.4199999999992</v>
      </c>
      <c r="Y125" s="167">
        <f t="shared" si="8"/>
        <v>0.43250534905917926</v>
      </c>
      <c r="Z125" s="138">
        <f t="shared" si="9"/>
        <v>0</v>
      </c>
      <c r="AA125" s="113">
        <f t="shared" si="10"/>
        <v>0</v>
      </c>
      <c r="AB125" s="138">
        <f t="shared" si="11"/>
        <v>3.3692194712103162E-4</v>
      </c>
      <c r="AC125" s="113">
        <f t="shared" si="12"/>
        <v>4.6838922950268036E-3</v>
      </c>
      <c r="AD125" s="138">
        <f t="shared" si="13"/>
        <v>0</v>
      </c>
      <c r="AE125" s="143">
        <f t="shared" si="14"/>
        <v>0.4375261633013271</v>
      </c>
      <c r="AF125" s="175">
        <v>17.410414396873023</v>
      </c>
      <c r="AG125" s="118">
        <v>0</v>
      </c>
      <c r="AH125" s="118">
        <v>0</v>
      </c>
      <c r="AI125" s="118">
        <v>1.3562724094716032E-2</v>
      </c>
      <c r="AJ125" s="118">
        <v>0.18854912667352713</v>
      </c>
      <c r="AK125" s="118" t="s">
        <v>1026</v>
      </c>
      <c r="AL125" s="143">
        <v>17.612526247641263</v>
      </c>
      <c r="AM125" s="175">
        <v>7.5573270509017867</v>
      </c>
      <c r="AN125" s="118">
        <v>0</v>
      </c>
      <c r="AO125" s="118">
        <v>0</v>
      </c>
      <c r="AP125" s="118">
        <v>5.8871626687601389E-3</v>
      </c>
      <c r="AQ125" s="118">
        <v>8.1843394588567459E-2</v>
      </c>
      <c r="AR125" s="118" t="s">
        <v>1026</v>
      </c>
      <c r="AS125" s="143">
        <v>7.6450576081591146</v>
      </c>
      <c r="AT125" s="175">
        <v>18.849785638380538</v>
      </c>
      <c r="AU125" s="118">
        <v>0</v>
      </c>
      <c r="AV125" s="118">
        <v>0</v>
      </c>
      <c r="AW125" s="118">
        <v>1.4683995224364822E-2</v>
      </c>
      <c r="AX125" s="118">
        <v>0.20413704918696121</v>
      </c>
      <c r="AY125" s="118" t="s">
        <v>1026</v>
      </c>
      <c r="AZ125" s="143">
        <v>19.068606682791863</v>
      </c>
      <c r="BA125" s="175">
        <v>359.88644398093453</v>
      </c>
      <c r="BB125" s="118">
        <v>0</v>
      </c>
      <c r="BC125" s="118">
        <v>0</v>
      </c>
      <c r="BD125" s="118">
        <v>0.28035177301802455</v>
      </c>
      <c r="BE125" s="118">
        <v>3.8974531661023359</v>
      </c>
      <c r="BF125" s="118" t="s">
        <v>1026</v>
      </c>
      <c r="BG125" s="143">
        <v>364.06424892005481</v>
      </c>
      <c r="BH125" s="107">
        <v>13157.33</v>
      </c>
      <c r="BI125" s="108">
        <v>1.1100000000000001</v>
      </c>
      <c r="BJ125" s="133">
        <v>26571.55</v>
      </c>
      <c r="BK125" s="124">
        <v>2.25</v>
      </c>
      <c r="BL125" s="108">
        <v>42768.44</v>
      </c>
      <c r="BM125" s="108">
        <v>3.62</v>
      </c>
      <c r="BN125" s="133">
        <v>70638.710000000006</v>
      </c>
      <c r="BO125" s="124">
        <v>5.98</v>
      </c>
      <c r="BP125" s="108">
        <v>96312.47</v>
      </c>
      <c r="BQ125" s="108">
        <v>8.15</v>
      </c>
      <c r="BR125" s="133">
        <v>123419.21</v>
      </c>
      <c r="BS125" s="124">
        <v>10.45</v>
      </c>
      <c r="BT125" s="108">
        <v>138723.69</v>
      </c>
      <c r="BU125" s="109">
        <v>11.74</v>
      </c>
      <c r="BV125" s="107">
        <v>0</v>
      </c>
      <c r="BW125" s="108">
        <v>0</v>
      </c>
      <c r="BX125" s="133">
        <v>0</v>
      </c>
      <c r="BY125" s="124">
        <v>0</v>
      </c>
      <c r="BZ125" s="108">
        <v>0</v>
      </c>
      <c r="CA125" s="108">
        <v>0</v>
      </c>
      <c r="CB125" s="133">
        <v>0</v>
      </c>
      <c r="CC125" s="124">
        <v>0</v>
      </c>
      <c r="CD125" s="108">
        <v>0</v>
      </c>
      <c r="CE125" s="108">
        <v>0</v>
      </c>
      <c r="CF125" s="133">
        <v>0</v>
      </c>
      <c r="CG125" s="124">
        <v>0</v>
      </c>
      <c r="CH125" s="108">
        <v>0</v>
      </c>
      <c r="CI125" s="109">
        <v>0</v>
      </c>
      <c r="CJ125" s="107">
        <v>0</v>
      </c>
      <c r="CK125" s="108">
        <v>0</v>
      </c>
      <c r="CL125" s="133">
        <v>0</v>
      </c>
      <c r="CM125" s="124">
        <v>0</v>
      </c>
      <c r="CN125" s="108">
        <v>0</v>
      </c>
      <c r="CO125" s="108">
        <v>0</v>
      </c>
      <c r="CP125" s="133">
        <v>0</v>
      </c>
      <c r="CQ125" s="124">
        <v>0</v>
      </c>
      <c r="CR125" s="108">
        <v>0</v>
      </c>
      <c r="CS125" s="108">
        <v>0</v>
      </c>
      <c r="CT125" s="133">
        <v>0</v>
      </c>
      <c r="CU125" s="124">
        <v>0</v>
      </c>
      <c r="CV125" s="108">
        <v>0</v>
      </c>
      <c r="CW125" s="109">
        <v>0</v>
      </c>
      <c r="CX125" s="107">
        <v>0</v>
      </c>
      <c r="CY125" s="108">
        <v>0</v>
      </c>
      <c r="CZ125" s="133">
        <v>0</v>
      </c>
      <c r="DA125" s="124">
        <v>0</v>
      </c>
      <c r="DB125" s="108">
        <v>8.1199999999999992</v>
      </c>
      <c r="DC125" s="108">
        <v>0</v>
      </c>
      <c r="DD125" s="133">
        <v>80.760000000000005</v>
      </c>
      <c r="DE125" s="124">
        <v>0.01</v>
      </c>
      <c r="DF125" s="108">
        <v>370.77</v>
      </c>
      <c r="DG125" s="108">
        <v>0.03</v>
      </c>
      <c r="DH125" s="133">
        <v>1023.61</v>
      </c>
      <c r="DI125" s="124">
        <v>0.09</v>
      </c>
      <c r="DJ125" s="108">
        <v>1610.91</v>
      </c>
      <c r="DK125" s="108">
        <v>0.14000000000000001</v>
      </c>
      <c r="DL125" s="180">
        <v>67.717507367104162</v>
      </c>
      <c r="DM125" s="181">
        <v>83.223898744576388</v>
      </c>
      <c r="DN125" s="184">
        <v>59.341971542088068</v>
      </c>
      <c r="DO125" s="181">
        <v>70.094459217922875</v>
      </c>
      <c r="DP125" s="193">
        <v>5</v>
      </c>
      <c r="DQ125" s="193">
        <v>115808</v>
      </c>
      <c r="DR125" s="288">
        <v>1.0762689244819954</v>
      </c>
      <c r="DS125" s="288"/>
      <c r="DT125" s="298"/>
      <c r="DU125" s="170"/>
      <c r="DV125" s="170"/>
      <c r="DW125" s="170"/>
      <c r="DX125" s="170"/>
      <c r="DY125" s="170"/>
      <c r="DZ125" s="298"/>
      <c r="EA125" s="170"/>
      <c r="EB125" s="170"/>
      <c r="EC125" s="170"/>
      <c r="ED125" s="170"/>
      <c r="EE125" s="292"/>
    </row>
    <row r="126" spans="1:135" x14ac:dyDescent="0.2">
      <c r="A126" s="125" t="s">
        <v>204</v>
      </c>
      <c r="B126" s="126" t="s">
        <v>605</v>
      </c>
      <c r="C126" s="147">
        <v>5084190</v>
      </c>
      <c r="D126" s="148">
        <v>79.939007000131781</v>
      </c>
      <c r="E126" s="149">
        <v>20.060992999868219</v>
      </c>
      <c r="F126" s="150">
        <v>1.6423728415128211</v>
      </c>
      <c r="G126" s="151">
        <v>13.91906764348369</v>
      </c>
      <c r="H126" s="167">
        <v>512580.42553191492</v>
      </c>
      <c r="I126" s="118">
        <v>100818.50315033759</v>
      </c>
      <c r="J126" s="113">
        <v>116071.14893617021</v>
      </c>
      <c r="K126" s="113">
        <v>22.64447551147137</v>
      </c>
      <c r="L126" s="117">
        <v>154607.22462519151</v>
      </c>
      <c r="M126" s="118">
        <v>30.16253</v>
      </c>
      <c r="N126" s="117">
        <v>196132.46951176613</v>
      </c>
      <c r="O126" s="118">
        <v>38.263745500666666</v>
      </c>
      <c r="P126" s="143">
        <v>58283.144150959997</v>
      </c>
      <c r="Q126" s="108">
        <v>1933679.125</v>
      </c>
      <c r="R126" s="167">
        <v>10.36</v>
      </c>
      <c r="S126" s="138">
        <v>0</v>
      </c>
      <c r="T126" s="113">
        <v>0</v>
      </c>
      <c r="U126" s="138">
        <v>0</v>
      </c>
      <c r="V126" s="113">
        <v>0</v>
      </c>
      <c r="W126" s="138" t="s">
        <v>992</v>
      </c>
      <c r="X126" s="143">
        <v>10.36</v>
      </c>
      <c r="Y126" s="167">
        <f t="shared" si="8"/>
        <v>5.3576624301614672E-4</v>
      </c>
      <c r="Z126" s="138">
        <f t="shared" si="9"/>
        <v>0</v>
      </c>
      <c r="AA126" s="113">
        <f t="shared" si="10"/>
        <v>0</v>
      </c>
      <c r="AB126" s="138">
        <f t="shared" si="11"/>
        <v>0</v>
      </c>
      <c r="AC126" s="113">
        <f t="shared" si="12"/>
        <v>0</v>
      </c>
      <c r="AD126" s="138">
        <f t="shared" si="13"/>
        <v>0</v>
      </c>
      <c r="AE126" s="143">
        <f t="shared" si="14"/>
        <v>5.3576624301614672E-4</v>
      </c>
      <c r="AF126" s="175">
        <v>8.9255599646878361E-3</v>
      </c>
      <c r="AG126" s="118">
        <v>0</v>
      </c>
      <c r="AH126" s="118">
        <v>0</v>
      </c>
      <c r="AI126" s="118">
        <v>0</v>
      </c>
      <c r="AJ126" s="118">
        <v>0</v>
      </c>
      <c r="AK126" s="118" t="s">
        <v>1026</v>
      </c>
      <c r="AL126" s="143">
        <v>8.9255599646878361E-3</v>
      </c>
      <c r="AM126" s="175">
        <v>6.7008511569335511E-3</v>
      </c>
      <c r="AN126" s="118">
        <v>0</v>
      </c>
      <c r="AO126" s="118">
        <v>0</v>
      </c>
      <c r="AP126" s="118">
        <v>0</v>
      </c>
      <c r="AQ126" s="118">
        <v>0</v>
      </c>
      <c r="AR126" s="118" t="s">
        <v>1026</v>
      </c>
      <c r="AS126" s="143">
        <v>6.7008511569335511E-3</v>
      </c>
      <c r="AT126" s="175">
        <v>5.2821442700381107E-3</v>
      </c>
      <c r="AU126" s="118">
        <v>0</v>
      </c>
      <c r="AV126" s="118">
        <v>0</v>
      </c>
      <c r="AW126" s="118">
        <v>0</v>
      </c>
      <c r="AX126" s="118">
        <v>0</v>
      </c>
      <c r="AY126" s="118" t="s">
        <v>1026</v>
      </c>
      <c r="AZ126" s="143">
        <v>5.2821442700381107E-3</v>
      </c>
      <c r="BA126" s="175">
        <v>1.7775293613478398E-2</v>
      </c>
      <c r="BB126" s="118">
        <v>0</v>
      </c>
      <c r="BC126" s="118">
        <v>0</v>
      </c>
      <c r="BD126" s="118">
        <v>0</v>
      </c>
      <c r="BE126" s="118">
        <v>0</v>
      </c>
      <c r="BF126" s="118" t="s">
        <v>1026</v>
      </c>
      <c r="BG126" s="143">
        <v>1.7775293613478398E-2</v>
      </c>
      <c r="BH126" s="107">
        <v>31.71</v>
      </c>
      <c r="BI126" s="108">
        <v>0</v>
      </c>
      <c r="BJ126" s="133">
        <v>86.39</v>
      </c>
      <c r="BK126" s="124">
        <v>0</v>
      </c>
      <c r="BL126" s="108">
        <v>163.66</v>
      </c>
      <c r="BM126" s="108">
        <v>0.01</v>
      </c>
      <c r="BN126" s="133">
        <v>376.38</v>
      </c>
      <c r="BO126" s="124">
        <v>0.02</v>
      </c>
      <c r="BP126" s="108">
        <v>692.03</v>
      </c>
      <c r="BQ126" s="108">
        <v>0.04</v>
      </c>
      <c r="BR126" s="133">
        <v>1215.9000000000001</v>
      </c>
      <c r="BS126" s="124">
        <v>0.06</v>
      </c>
      <c r="BT126" s="108">
        <v>1651.21</v>
      </c>
      <c r="BU126" s="109">
        <v>0.09</v>
      </c>
      <c r="BV126" s="107">
        <v>0</v>
      </c>
      <c r="BW126" s="108">
        <v>0</v>
      </c>
      <c r="BX126" s="133">
        <v>0</v>
      </c>
      <c r="BY126" s="124">
        <v>0</v>
      </c>
      <c r="BZ126" s="108">
        <v>0</v>
      </c>
      <c r="CA126" s="108">
        <v>0</v>
      </c>
      <c r="CB126" s="133">
        <v>0</v>
      </c>
      <c r="CC126" s="124">
        <v>0</v>
      </c>
      <c r="CD126" s="108">
        <v>0</v>
      </c>
      <c r="CE126" s="108">
        <v>0</v>
      </c>
      <c r="CF126" s="133">
        <v>0</v>
      </c>
      <c r="CG126" s="124">
        <v>0</v>
      </c>
      <c r="CH126" s="108">
        <v>0</v>
      </c>
      <c r="CI126" s="109">
        <v>0</v>
      </c>
      <c r="CJ126" s="107">
        <v>0</v>
      </c>
      <c r="CK126" s="108">
        <v>0</v>
      </c>
      <c r="CL126" s="133">
        <v>0</v>
      </c>
      <c r="CM126" s="124">
        <v>0</v>
      </c>
      <c r="CN126" s="108">
        <v>0</v>
      </c>
      <c r="CO126" s="108">
        <v>0</v>
      </c>
      <c r="CP126" s="133">
        <v>0</v>
      </c>
      <c r="CQ126" s="124">
        <v>0</v>
      </c>
      <c r="CR126" s="108">
        <v>0</v>
      </c>
      <c r="CS126" s="108">
        <v>0</v>
      </c>
      <c r="CT126" s="133">
        <v>0</v>
      </c>
      <c r="CU126" s="124">
        <v>0</v>
      </c>
      <c r="CV126" s="108">
        <v>0</v>
      </c>
      <c r="CW126" s="109">
        <v>0</v>
      </c>
      <c r="CX126" s="107">
        <v>0</v>
      </c>
      <c r="CY126" s="108">
        <v>0</v>
      </c>
      <c r="CZ126" s="133">
        <v>0</v>
      </c>
      <c r="DA126" s="124">
        <v>0</v>
      </c>
      <c r="DB126" s="108">
        <v>0</v>
      </c>
      <c r="DC126" s="108">
        <v>0</v>
      </c>
      <c r="DD126" s="133">
        <v>0</v>
      </c>
      <c r="DE126" s="124">
        <v>0</v>
      </c>
      <c r="DF126" s="108">
        <v>0</v>
      </c>
      <c r="DG126" s="108">
        <v>0</v>
      </c>
      <c r="DH126" s="133">
        <v>0</v>
      </c>
      <c r="DI126" s="124">
        <v>0</v>
      </c>
      <c r="DJ126" s="108">
        <v>0</v>
      </c>
      <c r="DK126" s="108">
        <v>0</v>
      </c>
      <c r="DL126" s="180">
        <v>7.6286776519263038</v>
      </c>
      <c r="DM126" s="181">
        <v>9.0451208656750097</v>
      </c>
      <c r="DN126" s="184">
        <v>12.624046250451714</v>
      </c>
      <c r="DO126" s="181">
        <v>9.7659482560176745</v>
      </c>
      <c r="DP126" s="193">
        <v>3</v>
      </c>
      <c r="DQ126" s="193">
        <v>1</v>
      </c>
      <c r="DR126" s="288">
        <v>2.1313558897568956E-5</v>
      </c>
      <c r="DS126" s="288"/>
      <c r="DT126" s="298"/>
      <c r="DU126" s="170"/>
      <c r="DV126" s="170"/>
      <c r="DW126" s="170"/>
      <c r="DX126" s="170"/>
      <c r="DY126" s="170"/>
      <c r="DZ126" s="298"/>
      <c r="EA126" s="170"/>
      <c r="EB126" s="170"/>
      <c r="EC126" s="170"/>
      <c r="ED126" s="170"/>
      <c r="EE126" s="292"/>
    </row>
    <row r="127" spans="1:135" x14ac:dyDescent="0.2">
      <c r="A127" s="125" t="s">
        <v>202</v>
      </c>
      <c r="B127" s="126" t="s">
        <v>598</v>
      </c>
      <c r="C127" s="147">
        <v>2013385</v>
      </c>
      <c r="D127" s="148">
        <v>67.4760167578481</v>
      </c>
      <c r="E127" s="149">
        <v>32.5239832421519</v>
      </c>
      <c r="F127" s="150">
        <v>-1.1410109685844667</v>
      </c>
      <c r="G127" s="151">
        <v>32.379945320038601</v>
      </c>
      <c r="H127" s="167">
        <v>28372.577696526503</v>
      </c>
      <c r="I127" s="118">
        <v>15375.445643822573</v>
      </c>
      <c r="J127" s="113">
        <v>6300.9096764688638</v>
      </c>
      <c r="K127" s="113">
        <v>22.207744900246581</v>
      </c>
      <c r="L127" s="117">
        <v>6394.835704606945</v>
      </c>
      <c r="M127" s="118">
        <v>22.538789999999999</v>
      </c>
      <c r="N127" s="117">
        <v>7371.0295313528732</v>
      </c>
      <c r="O127" s="118">
        <v>25.979414384528294</v>
      </c>
      <c r="P127" s="143">
        <v>7595.7130301400002</v>
      </c>
      <c r="Q127" s="108">
        <v>95608.7734375</v>
      </c>
      <c r="R127" s="167">
        <v>0.45</v>
      </c>
      <c r="S127" s="138">
        <v>0</v>
      </c>
      <c r="T127" s="113">
        <v>0</v>
      </c>
      <c r="U127" s="138">
        <v>0</v>
      </c>
      <c r="V127" s="113">
        <v>172.8</v>
      </c>
      <c r="W127" s="138" t="s">
        <v>992</v>
      </c>
      <c r="X127" s="143">
        <v>173.25</v>
      </c>
      <c r="Y127" s="167">
        <f t="shared" si="8"/>
        <v>4.7066810274913476E-4</v>
      </c>
      <c r="Z127" s="138">
        <f t="shared" si="9"/>
        <v>0</v>
      </c>
      <c r="AA127" s="113">
        <f t="shared" si="10"/>
        <v>0</v>
      </c>
      <c r="AB127" s="138">
        <f t="shared" si="11"/>
        <v>0</v>
      </c>
      <c r="AC127" s="113">
        <f t="shared" si="12"/>
        <v>0.18073655145566778</v>
      </c>
      <c r="AD127" s="138">
        <f t="shared" si="13"/>
        <v>0</v>
      </c>
      <c r="AE127" s="143">
        <f t="shared" si="14"/>
        <v>0.1812072195584169</v>
      </c>
      <c r="AF127" s="175">
        <v>7.1418259125432754E-3</v>
      </c>
      <c r="AG127" s="118">
        <v>0</v>
      </c>
      <c r="AH127" s="118">
        <v>0</v>
      </c>
      <c r="AI127" s="118">
        <v>0</v>
      </c>
      <c r="AJ127" s="118">
        <v>2.7424611504166179</v>
      </c>
      <c r="AK127" s="118" t="s">
        <v>1026</v>
      </c>
      <c r="AL127" s="143">
        <v>2.7496029763291614</v>
      </c>
      <c r="AM127" s="175">
        <v>7.036928246269291E-3</v>
      </c>
      <c r="AN127" s="118">
        <v>0</v>
      </c>
      <c r="AO127" s="118">
        <v>0</v>
      </c>
      <c r="AP127" s="118">
        <v>0</v>
      </c>
      <c r="AQ127" s="118">
        <v>2.7021804465674082</v>
      </c>
      <c r="AR127" s="118" t="s">
        <v>1026</v>
      </c>
      <c r="AS127" s="143">
        <v>2.7092173748136772</v>
      </c>
      <c r="AT127" s="175">
        <v>6.1049816458598203E-3</v>
      </c>
      <c r="AU127" s="118">
        <v>0</v>
      </c>
      <c r="AV127" s="118">
        <v>0</v>
      </c>
      <c r="AW127" s="118">
        <v>0</v>
      </c>
      <c r="AX127" s="118">
        <v>2.3443129520101706</v>
      </c>
      <c r="AY127" s="118" t="s">
        <v>1026</v>
      </c>
      <c r="AZ127" s="143">
        <v>2.3504179336560309</v>
      </c>
      <c r="BA127" s="175">
        <v>5.9243944342603199E-3</v>
      </c>
      <c r="BB127" s="118">
        <v>0</v>
      </c>
      <c r="BC127" s="118">
        <v>0</v>
      </c>
      <c r="BD127" s="118">
        <v>0</v>
      </c>
      <c r="BE127" s="118">
        <v>2.2749674627559626</v>
      </c>
      <c r="BF127" s="118" t="s">
        <v>1026</v>
      </c>
      <c r="BG127" s="143">
        <v>2.2808918571902228</v>
      </c>
      <c r="BH127" s="107">
        <v>0</v>
      </c>
      <c r="BI127" s="108">
        <v>0</v>
      </c>
      <c r="BJ127" s="133">
        <v>4.74</v>
      </c>
      <c r="BK127" s="124">
        <v>0</v>
      </c>
      <c r="BL127" s="108">
        <v>11.8</v>
      </c>
      <c r="BM127" s="108">
        <v>0.01</v>
      </c>
      <c r="BN127" s="133">
        <v>26.2</v>
      </c>
      <c r="BO127" s="124">
        <v>0.03</v>
      </c>
      <c r="BP127" s="108">
        <v>42.33</v>
      </c>
      <c r="BQ127" s="108">
        <v>0.04</v>
      </c>
      <c r="BR127" s="133">
        <v>62.89</v>
      </c>
      <c r="BS127" s="124">
        <v>7.0000000000000007E-2</v>
      </c>
      <c r="BT127" s="108">
        <v>77.569999999999993</v>
      </c>
      <c r="BU127" s="109">
        <v>0.08</v>
      </c>
      <c r="BV127" s="107">
        <v>0</v>
      </c>
      <c r="BW127" s="108">
        <v>0</v>
      </c>
      <c r="BX127" s="133">
        <v>0</v>
      </c>
      <c r="BY127" s="124">
        <v>0</v>
      </c>
      <c r="BZ127" s="108">
        <v>0</v>
      </c>
      <c r="CA127" s="108">
        <v>0</v>
      </c>
      <c r="CB127" s="133">
        <v>0</v>
      </c>
      <c r="CC127" s="124">
        <v>0</v>
      </c>
      <c r="CD127" s="108">
        <v>0</v>
      </c>
      <c r="CE127" s="108">
        <v>0</v>
      </c>
      <c r="CF127" s="133">
        <v>0</v>
      </c>
      <c r="CG127" s="124">
        <v>0</v>
      </c>
      <c r="CH127" s="108">
        <v>0</v>
      </c>
      <c r="CI127" s="109">
        <v>0</v>
      </c>
      <c r="CJ127" s="107">
        <v>0</v>
      </c>
      <c r="CK127" s="108">
        <v>0</v>
      </c>
      <c r="CL127" s="133">
        <v>0</v>
      </c>
      <c r="CM127" s="124">
        <v>0</v>
      </c>
      <c r="CN127" s="108">
        <v>0</v>
      </c>
      <c r="CO127" s="108">
        <v>0</v>
      </c>
      <c r="CP127" s="133">
        <v>0</v>
      </c>
      <c r="CQ127" s="124">
        <v>0</v>
      </c>
      <c r="CR127" s="108">
        <v>0</v>
      </c>
      <c r="CS127" s="108">
        <v>0</v>
      </c>
      <c r="CT127" s="133">
        <v>0</v>
      </c>
      <c r="CU127" s="124">
        <v>0</v>
      </c>
      <c r="CV127" s="108">
        <v>0</v>
      </c>
      <c r="CW127" s="109">
        <v>0</v>
      </c>
      <c r="CX127" s="107">
        <v>0</v>
      </c>
      <c r="CY127" s="108">
        <v>0</v>
      </c>
      <c r="CZ127" s="133">
        <v>0</v>
      </c>
      <c r="DA127" s="124">
        <v>0</v>
      </c>
      <c r="DB127" s="108">
        <v>0</v>
      </c>
      <c r="DC127" s="108">
        <v>0</v>
      </c>
      <c r="DD127" s="133">
        <v>0</v>
      </c>
      <c r="DE127" s="124">
        <v>0</v>
      </c>
      <c r="DF127" s="108">
        <v>0</v>
      </c>
      <c r="DG127" s="108">
        <v>0</v>
      </c>
      <c r="DH127" s="133">
        <v>0</v>
      </c>
      <c r="DI127" s="124">
        <v>0</v>
      </c>
      <c r="DJ127" s="108">
        <v>0</v>
      </c>
      <c r="DK127" s="108">
        <v>0</v>
      </c>
      <c r="DL127" s="180">
        <v>51.68042664543961</v>
      </c>
      <c r="DM127" s="181">
        <v>52.177282968487589</v>
      </c>
      <c r="DN127" s="184">
        <v>52.457305825103958</v>
      </c>
      <c r="DO127" s="181">
        <v>52.105005146343721</v>
      </c>
      <c r="DP127" s="193" t="s">
        <v>1026</v>
      </c>
      <c r="DQ127" s="193" t="s">
        <v>1026</v>
      </c>
      <c r="DR127" s="288" t="s">
        <v>1026</v>
      </c>
      <c r="DS127" s="288"/>
      <c r="DT127" s="298"/>
      <c r="DU127" s="170"/>
      <c r="DV127" s="170"/>
      <c r="DW127" s="170"/>
      <c r="DX127" s="170"/>
      <c r="DY127" s="170"/>
      <c r="DZ127" s="298"/>
      <c r="EA127" s="170"/>
      <c r="EB127" s="170"/>
      <c r="EC127" s="170"/>
      <c r="ED127" s="170"/>
      <c r="EE127" s="292"/>
    </row>
    <row r="128" spans="1:135" x14ac:dyDescent="0.2">
      <c r="A128" s="125" t="s">
        <v>168</v>
      </c>
      <c r="B128" s="126" t="s">
        <v>976</v>
      </c>
      <c r="C128" s="147">
        <v>3559000</v>
      </c>
      <c r="D128" s="148">
        <v>44.879010958134309</v>
      </c>
      <c r="E128" s="149">
        <v>55.120989041865698</v>
      </c>
      <c r="F128" s="150">
        <v>3.4502872502868986E-2</v>
      </c>
      <c r="G128" s="151">
        <v>124.019932397115</v>
      </c>
      <c r="H128" s="167">
        <v>7935.2293406584677</v>
      </c>
      <c r="I128" s="118">
        <v>2239.2860258220803</v>
      </c>
      <c r="J128" s="113">
        <v>1792.9102243049781</v>
      </c>
      <c r="K128" s="113">
        <v>22.59430883892011</v>
      </c>
      <c r="L128" s="117">
        <v>2142.1262698318301</v>
      </c>
      <c r="M128" s="118">
        <v>26.995139999999999</v>
      </c>
      <c r="N128" s="117">
        <v>1224.9564294796639</v>
      </c>
      <c r="O128" s="118">
        <v>15.436937949647422</v>
      </c>
      <c r="P128" s="143">
        <v>2817.7681281509599</v>
      </c>
      <c r="Q128" s="108">
        <v>33762.67578125</v>
      </c>
      <c r="R128" s="167">
        <v>2.83</v>
      </c>
      <c r="S128" s="138">
        <v>0</v>
      </c>
      <c r="T128" s="113">
        <v>0</v>
      </c>
      <c r="U128" s="138">
        <v>0</v>
      </c>
      <c r="V128" s="113">
        <v>101.07</v>
      </c>
      <c r="W128" s="138" t="s">
        <v>992</v>
      </c>
      <c r="X128" s="143">
        <v>103.89999999999999</v>
      </c>
      <c r="Y128" s="167">
        <f t="shared" si="8"/>
        <v>8.3820370705678243E-3</v>
      </c>
      <c r="Z128" s="138">
        <f t="shared" si="9"/>
        <v>0</v>
      </c>
      <c r="AA128" s="113">
        <f t="shared" si="10"/>
        <v>0</v>
      </c>
      <c r="AB128" s="138">
        <f t="shared" si="11"/>
        <v>0</v>
      </c>
      <c r="AC128" s="113">
        <f t="shared" si="12"/>
        <v>0.29935423559091523</v>
      </c>
      <c r="AD128" s="138">
        <f t="shared" si="13"/>
        <v>0</v>
      </c>
      <c r="AE128" s="143">
        <f t="shared" si="14"/>
        <v>0.30773627266148301</v>
      </c>
      <c r="AF128" s="175">
        <v>0.15784393226364973</v>
      </c>
      <c r="AG128" s="118">
        <v>0</v>
      </c>
      <c r="AH128" s="118">
        <v>0</v>
      </c>
      <c r="AI128" s="118">
        <v>0</v>
      </c>
      <c r="AJ128" s="118">
        <v>5.6372036162145145</v>
      </c>
      <c r="AK128" s="118" t="s">
        <v>1026</v>
      </c>
      <c r="AL128" s="143">
        <v>5.7950475484781645</v>
      </c>
      <c r="AM128" s="175">
        <v>0.13211172655205672</v>
      </c>
      <c r="AN128" s="118">
        <v>0</v>
      </c>
      <c r="AO128" s="118">
        <v>0</v>
      </c>
      <c r="AP128" s="118">
        <v>0</v>
      </c>
      <c r="AQ128" s="118">
        <v>4.7182092588750431</v>
      </c>
      <c r="AR128" s="118" t="s">
        <v>1026</v>
      </c>
      <c r="AS128" s="143">
        <v>4.850320985427099</v>
      </c>
      <c r="AT128" s="175">
        <v>0.23102862533666813</v>
      </c>
      <c r="AU128" s="118">
        <v>0</v>
      </c>
      <c r="AV128" s="118">
        <v>0</v>
      </c>
      <c r="AW128" s="118">
        <v>0</v>
      </c>
      <c r="AX128" s="118">
        <v>8.2509057112286364</v>
      </c>
      <c r="AY128" s="118" t="s">
        <v>1026</v>
      </c>
      <c r="AZ128" s="143">
        <v>8.4819343365653062</v>
      </c>
      <c r="BA128" s="175">
        <v>0.10043409788501891</v>
      </c>
      <c r="BB128" s="118">
        <v>0</v>
      </c>
      <c r="BC128" s="118">
        <v>0</v>
      </c>
      <c r="BD128" s="118">
        <v>0</v>
      </c>
      <c r="BE128" s="118">
        <v>3.5868813686356393</v>
      </c>
      <c r="BF128" s="118" t="s">
        <v>1026</v>
      </c>
      <c r="BG128" s="143">
        <v>3.6873154665206584</v>
      </c>
      <c r="BH128" s="107">
        <v>6.56</v>
      </c>
      <c r="BI128" s="108">
        <v>0.02</v>
      </c>
      <c r="BJ128" s="133">
        <v>16.440000000000001</v>
      </c>
      <c r="BK128" s="124">
        <v>0.05</v>
      </c>
      <c r="BL128" s="108">
        <v>35.81</v>
      </c>
      <c r="BM128" s="108">
        <v>0.11</v>
      </c>
      <c r="BN128" s="133">
        <v>102.73</v>
      </c>
      <c r="BO128" s="124">
        <v>0.3</v>
      </c>
      <c r="BP128" s="108">
        <v>211.72</v>
      </c>
      <c r="BQ128" s="108">
        <v>0.63</v>
      </c>
      <c r="BR128" s="133">
        <v>397.43</v>
      </c>
      <c r="BS128" s="124">
        <v>1.18</v>
      </c>
      <c r="BT128" s="108">
        <v>550.36</v>
      </c>
      <c r="BU128" s="109">
        <v>1.63</v>
      </c>
      <c r="BV128" s="107">
        <v>0</v>
      </c>
      <c r="BW128" s="108">
        <v>0</v>
      </c>
      <c r="BX128" s="133">
        <v>0</v>
      </c>
      <c r="BY128" s="124">
        <v>0</v>
      </c>
      <c r="BZ128" s="108">
        <v>0</v>
      </c>
      <c r="CA128" s="108">
        <v>0</v>
      </c>
      <c r="CB128" s="133">
        <v>0</v>
      </c>
      <c r="CC128" s="124">
        <v>0</v>
      </c>
      <c r="CD128" s="108">
        <v>0</v>
      </c>
      <c r="CE128" s="108">
        <v>0</v>
      </c>
      <c r="CF128" s="133">
        <v>0</v>
      </c>
      <c r="CG128" s="124">
        <v>0</v>
      </c>
      <c r="CH128" s="108">
        <v>0</v>
      </c>
      <c r="CI128" s="109">
        <v>0</v>
      </c>
      <c r="CJ128" s="107">
        <v>0</v>
      </c>
      <c r="CK128" s="108">
        <v>0</v>
      </c>
      <c r="CL128" s="133">
        <v>0</v>
      </c>
      <c r="CM128" s="124">
        <v>0</v>
      </c>
      <c r="CN128" s="108">
        <v>0</v>
      </c>
      <c r="CO128" s="108">
        <v>0</v>
      </c>
      <c r="CP128" s="133">
        <v>0</v>
      </c>
      <c r="CQ128" s="124">
        <v>0</v>
      </c>
      <c r="CR128" s="108">
        <v>0</v>
      </c>
      <c r="CS128" s="108">
        <v>0</v>
      </c>
      <c r="CT128" s="133">
        <v>0</v>
      </c>
      <c r="CU128" s="124">
        <v>0</v>
      </c>
      <c r="CV128" s="108">
        <v>0</v>
      </c>
      <c r="CW128" s="109">
        <v>0</v>
      </c>
      <c r="CX128" s="107">
        <v>0</v>
      </c>
      <c r="CY128" s="108">
        <v>0</v>
      </c>
      <c r="CZ128" s="133">
        <v>0</v>
      </c>
      <c r="DA128" s="124">
        <v>0</v>
      </c>
      <c r="DB128" s="108">
        <v>0</v>
      </c>
      <c r="DC128" s="108">
        <v>0</v>
      </c>
      <c r="DD128" s="133">
        <v>0</v>
      </c>
      <c r="DE128" s="124">
        <v>0</v>
      </c>
      <c r="DF128" s="108">
        <v>0</v>
      </c>
      <c r="DG128" s="108">
        <v>0</v>
      </c>
      <c r="DH128" s="133">
        <v>0</v>
      </c>
      <c r="DI128" s="124">
        <v>0</v>
      </c>
      <c r="DJ128" s="108">
        <v>0</v>
      </c>
      <c r="DK128" s="108">
        <v>0</v>
      </c>
      <c r="DL128" s="180">
        <v>60.73013417247607</v>
      </c>
      <c r="DM128" s="181">
        <v>58.520887085792737</v>
      </c>
      <c r="DN128" s="184">
        <v>56.322283914287887</v>
      </c>
      <c r="DO128" s="181">
        <v>58.5244350575189</v>
      </c>
      <c r="DP128" s="193" t="s">
        <v>1026</v>
      </c>
      <c r="DQ128" s="193" t="s">
        <v>1026</v>
      </c>
      <c r="DR128" s="288" t="s">
        <v>1026</v>
      </c>
      <c r="DS128" s="288"/>
      <c r="DT128" s="298"/>
      <c r="DU128" s="170"/>
      <c r="DV128" s="170"/>
      <c r="DW128" s="170"/>
      <c r="DX128" s="170"/>
      <c r="DY128" s="170"/>
      <c r="DZ128" s="298"/>
      <c r="EA128" s="170"/>
      <c r="EB128" s="170"/>
      <c r="EC128" s="170"/>
      <c r="ED128" s="170"/>
      <c r="EE128" s="292"/>
    </row>
    <row r="129" spans="1:135" x14ac:dyDescent="0.2">
      <c r="A129" s="125" t="s">
        <v>220</v>
      </c>
      <c r="B129" s="126" t="s">
        <v>683</v>
      </c>
      <c r="C129" s="147" t="s">
        <v>1029</v>
      </c>
      <c r="D129" s="148" t="s">
        <v>1028</v>
      </c>
      <c r="E129" s="149" t="s">
        <v>1028</v>
      </c>
      <c r="F129" s="150" t="s">
        <v>1026</v>
      </c>
      <c r="G129" s="151" t="s">
        <v>1026</v>
      </c>
      <c r="H129" s="167" t="s">
        <v>1026</v>
      </c>
      <c r="I129" s="118" t="s">
        <v>1026</v>
      </c>
      <c r="J129" s="113" t="s">
        <v>1026</v>
      </c>
      <c r="K129" s="113" t="s">
        <v>1026</v>
      </c>
      <c r="L129" s="117" t="s">
        <v>1026</v>
      </c>
      <c r="M129" s="118">
        <v>0</v>
      </c>
      <c r="N129" s="117">
        <v>0</v>
      </c>
      <c r="O129" s="118">
        <v>0</v>
      </c>
      <c r="P129" s="143" t="s">
        <v>1026</v>
      </c>
      <c r="Q129" s="108">
        <v>4042.18603515625</v>
      </c>
      <c r="R129" s="167">
        <v>2.5299999999999998</v>
      </c>
      <c r="S129" s="138">
        <v>0</v>
      </c>
      <c r="T129" s="113">
        <v>0</v>
      </c>
      <c r="U129" s="138">
        <v>0</v>
      </c>
      <c r="V129" s="113">
        <v>0</v>
      </c>
      <c r="W129" s="138" t="s">
        <v>992</v>
      </c>
      <c r="X129" s="143">
        <v>2.5299999999999998</v>
      </c>
      <c r="Y129" s="167">
        <f t="shared" si="8"/>
        <v>6.2589895120999869E-2</v>
      </c>
      <c r="Z129" s="138">
        <f t="shared" si="9"/>
        <v>0</v>
      </c>
      <c r="AA129" s="113">
        <f t="shared" si="10"/>
        <v>0</v>
      </c>
      <c r="AB129" s="138">
        <f t="shared" si="11"/>
        <v>0</v>
      </c>
      <c r="AC129" s="113">
        <f t="shared" si="12"/>
        <v>0</v>
      </c>
      <c r="AD129" s="138">
        <f t="shared" si="13"/>
        <v>0</v>
      </c>
      <c r="AE129" s="143">
        <f t="shared" si="14"/>
        <v>6.2589895120999869E-2</v>
      </c>
      <c r="AF129" s="175" t="s">
        <v>1026</v>
      </c>
      <c r="AG129" s="118" t="s">
        <v>1026</v>
      </c>
      <c r="AH129" s="118" t="s">
        <v>1026</v>
      </c>
      <c r="AI129" s="118" t="s">
        <v>1026</v>
      </c>
      <c r="AJ129" s="118" t="s">
        <v>1026</v>
      </c>
      <c r="AK129" s="118" t="s">
        <v>1026</v>
      </c>
      <c r="AL129" s="143" t="s">
        <v>1026</v>
      </c>
      <c r="AM129" s="175" t="s">
        <v>1026</v>
      </c>
      <c r="AN129" s="118" t="s">
        <v>1026</v>
      </c>
      <c r="AO129" s="118" t="s">
        <v>1026</v>
      </c>
      <c r="AP129" s="118" t="s">
        <v>1026</v>
      </c>
      <c r="AQ129" s="118" t="s">
        <v>1026</v>
      </c>
      <c r="AR129" s="118" t="s">
        <v>1026</v>
      </c>
      <c r="AS129" s="143" t="s">
        <v>1026</v>
      </c>
      <c r="AT129" s="175" t="s">
        <v>1026</v>
      </c>
      <c r="AU129" s="118" t="s">
        <v>1026</v>
      </c>
      <c r="AV129" s="118" t="s">
        <v>1026</v>
      </c>
      <c r="AW129" s="118" t="s">
        <v>1026</v>
      </c>
      <c r="AX129" s="118" t="s">
        <v>1026</v>
      </c>
      <c r="AY129" s="118" t="s">
        <v>1026</v>
      </c>
      <c r="AZ129" s="143" t="s">
        <v>1026</v>
      </c>
      <c r="BA129" s="175" t="s">
        <v>1026</v>
      </c>
      <c r="BB129" s="118" t="s">
        <v>1026</v>
      </c>
      <c r="BC129" s="118" t="s">
        <v>1026</v>
      </c>
      <c r="BD129" s="118" t="s">
        <v>1026</v>
      </c>
      <c r="BE129" s="118" t="s">
        <v>1026</v>
      </c>
      <c r="BF129" s="118" t="s">
        <v>1026</v>
      </c>
      <c r="BG129" s="143" t="s">
        <v>1026</v>
      </c>
      <c r="BH129" s="107">
        <v>6.94</v>
      </c>
      <c r="BI129" s="108">
        <v>0.17</v>
      </c>
      <c r="BJ129" s="133">
        <v>12.6</v>
      </c>
      <c r="BK129" s="124">
        <v>0.31</v>
      </c>
      <c r="BL129" s="108">
        <v>22.7</v>
      </c>
      <c r="BM129" s="108">
        <v>0.56000000000000005</v>
      </c>
      <c r="BN129" s="133">
        <v>51.98</v>
      </c>
      <c r="BO129" s="124">
        <v>1.29</v>
      </c>
      <c r="BP129" s="108">
        <v>93.48</v>
      </c>
      <c r="BQ129" s="108">
        <v>2.31</v>
      </c>
      <c r="BR129" s="133">
        <v>169.97</v>
      </c>
      <c r="BS129" s="124">
        <v>4.2</v>
      </c>
      <c r="BT129" s="108">
        <v>240.56</v>
      </c>
      <c r="BU129" s="109">
        <v>5.95</v>
      </c>
      <c r="BV129" s="107">
        <v>0</v>
      </c>
      <c r="BW129" s="108">
        <v>0</v>
      </c>
      <c r="BX129" s="133">
        <v>0</v>
      </c>
      <c r="BY129" s="124">
        <v>0</v>
      </c>
      <c r="BZ129" s="108">
        <v>0</v>
      </c>
      <c r="CA129" s="108">
        <v>0</v>
      </c>
      <c r="CB129" s="133">
        <v>0</v>
      </c>
      <c r="CC129" s="124">
        <v>0</v>
      </c>
      <c r="CD129" s="108">
        <v>0</v>
      </c>
      <c r="CE129" s="108">
        <v>0</v>
      </c>
      <c r="CF129" s="133">
        <v>0</v>
      </c>
      <c r="CG129" s="124">
        <v>0</v>
      </c>
      <c r="CH129" s="108">
        <v>0</v>
      </c>
      <c r="CI129" s="109">
        <v>0</v>
      </c>
      <c r="CJ129" s="107">
        <v>0</v>
      </c>
      <c r="CK129" s="108">
        <v>0</v>
      </c>
      <c r="CL129" s="133">
        <v>0</v>
      </c>
      <c r="CM129" s="124">
        <v>0</v>
      </c>
      <c r="CN129" s="108">
        <v>0</v>
      </c>
      <c r="CO129" s="108">
        <v>0</v>
      </c>
      <c r="CP129" s="133">
        <v>0</v>
      </c>
      <c r="CQ129" s="124">
        <v>0</v>
      </c>
      <c r="CR129" s="108">
        <v>0</v>
      </c>
      <c r="CS129" s="108">
        <v>0</v>
      </c>
      <c r="CT129" s="133">
        <v>0</v>
      </c>
      <c r="CU129" s="124">
        <v>0</v>
      </c>
      <c r="CV129" s="108">
        <v>0</v>
      </c>
      <c r="CW129" s="109">
        <v>0</v>
      </c>
      <c r="CX129" s="107">
        <v>0</v>
      </c>
      <c r="CY129" s="108">
        <v>0</v>
      </c>
      <c r="CZ129" s="133">
        <v>0</v>
      </c>
      <c r="DA129" s="124">
        <v>0</v>
      </c>
      <c r="DB129" s="108">
        <v>0</v>
      </c>
      <c r="DC129" s="108">
        <v>0</v>
      </c>
      <c r="DD129" s="133">
        <v>0</v>
      </c>
      <c r="DE129" s="124">
        <v>0</v>
      </c>
      <c r="DF129" s="108">
        <v>0</v>
      </c>
      <c r="DG129" s="108">
        <v>0</v>
      </c>
      <c r="DH129" s="133">
        <v>0</v>
      </c>
      <c r="DI129" s="124">
        <v>0</v>
      </c>
      <c r="DJ129" s="108">
        <v>0</v>
      </c>
      <c r="DK129" s="108">
        <v>0</v>
      </c>
      <c r="DL129" s="180">
        <v>29.263936229099848</v>
      </c>
      <c r="DM129" s="181">
        <v>9.3876641377023244E-4</v>
      </c>
      <c r="DN129" s="184">
        <v>5.972489807771807E-4</v>
      </c>
      <c r="DO129" s="181">
        <v>9.7551574148314657</v>
      </c>
      <c r="DP129" s="193" t="s">
        <v>1026</v>
      </c>
      <c r="DQ129" s="193" t="s">
        <v>1026</v>
      </c>
      <c r="DR129" s="288" t="s">
        <v>1026</v>
      </c>
      <c r="DS129" s="288"/>
      <c r="DT129" s="298"/>
      <c r="DU129" s="170"/>
      <c r="DV129" s="170"/>
      <c r="DW129" s="170"/>
      <c r="DX129" s="170"/>
      <c r="DY129" s="170"/>
      <c r="DZ129" s="298"/>
      <c r="EA129" s="170"/>
      <c r="EB129" s="170"/>
      <c r="EC129" s="170"/>
      <c r="ED129" s="170"/>
      <c r="EE129" s="292"/>
    </row>
    <row r="130" spans="1:135" x14ac:dyDescent="0.2">
      <c r="A130" s="125" t="s">
        <v>166</v>
      </c>
      <c r="B130" s="126" t="s">
        <v>593</v>
      </c>
      <c r="C130" s="147">
        <v>9897247</v>
      </c>
      <c r="D130" s="148">
        <v>70.305995192400474</v>
      </c>
      <c r="E130" s="149">
        <v>29.694004807599526</v>
      </c>
      <c r="F130" s="150">
        <v>0.44319706534795661</v>
      </c>
      <c r="G130" s="151">
        <v>109.32560477189882</v>
      </c>
      <c r="H130" s="167">
        <v>124600.48688606155</v>
      </c>
      <c r="I130" s="118">
        <v>13480.910258372789</v>
      </c>
      <c r="J130" s="113">
        <v>21261.328289564171</v>
      </c>
      <c r="K130" s="113">
        <v>17.063599686417096</v>
      </c>
      <c r="L130" s="117">
        <v>35684.644940516388</v>
      </c>
      <c r="M130" s="118">
        <v>28.639250000000004</v>
      </c>
      <c r="N130" s="117">
        <v>28128.354747562302</v>
      </c>
      <c r="O130" s="118">
        <v>22.574835340156991</v>
      </c>
      <c r="P130" s="143">
        <v>46388.88902042</v>
      </c>
      <c r="Q130" s="108">
        <v>562479.5625</v>
      </c>
      <c r="R130" s="167">
        <v>123.2</v>
      </c>
      <c r="S130" s="138">
        <v>0</v>
      </c>
      <c r="T130" s="113">
        <v>0</v>
      </c>
      <c r="U130" s="138">
        <v>0</v>
      </c>
      <c r="V130" s="113">
        <v>1564.07</v>
      </c>
      <c r="W130" s="138" t="s">
        <v>992</v>
      </c>
      <c r="X130" s="143">
        <v>1687.27</v>
      </c>
      <c r="Y130" s="167">
        <f t="shared" si="8"/>
        <v>2.1903018031877379E-2</v>
      </c>
      <c r="Z130" s="138">
        <f t="shared" si="9"/>
        <v>0</v>
      </c>
      <c r="AA130" s="113">
        <f t="shared" si="10"/>
        <v>0</v>
      </c>
      <c r="AB130" s="138">
        <f t="shared" si="11"/>
        <v>0</v>
      </c>
      <c r="AC130" s="113">
        <f t="shared" si="12"/>
        <v>0.27806699198959783</v>
      </c>
      <c r="AD130" s="138">
        <f t="shared" si="13"/>
        <v>0</v>
      </c>
      <c r="AE130" s="143">
        <f t="shared" si="14"/>
        <v>0.29997001002147522</v>
      </c>
      <c r="AF130" s="175">
        <v>0.5794558003249074</v>
      </c>
      <c r="AG130" s="118">
        <v>0</v>
      </c>
      <c r="AH130" s="118">
        <v>0</v>
      </c>
      <c r="AI130" s="118">
        <v>0</v>
      </c>
      <c r="AJ130" s="118">
        <v>7.3564077403748191</v>
      </c>
      <c r="AK130" s="118" t="s">
        <v>1026</v>
      </c>
      <c r="AL130" s="143">
        <v>7.9358635406997262</v>
      </c>
      <c r="AM130" s="175">
        <v>0.34524653448385184</v>
      </c>
      <c r="AN130" s="118">
        <v>0</v>
      </c>
      <c r="AO130" s="118">
        <v>0</v>
      </c>
      <c r="AP130" s="118">
        <v>0</v>
      </c>
      <c r="AQ130" s="118">
        <v>4.3830336622577768</v>
      </c>
      <c r="AR130" s="118" t="s">
        <v>1026</v>
      </c>
      <c r="AS130" s="143">
        <v>4.728280196741629</v>
      </c>
      <c r="AT130" s="175">
        <v>0.43799220077269874</v>
      </c>
      <c r="AU130" s="118">
        <v>0</v>
      </c>
      <c r="AV130" s="118">
        <v>0</v>
      </c>
      <c r="AW130" s="118">
        <v>0</v>
      </c>
      <c r="AX130" s="118">
        <v>5.5604745248583995</v>
      </c>
      <c r="AY130" s="118" t="s">
        <v>1026</v>
      </c>
      <c r="AZ130" s="143">
        <v>5.9984667256310988</v>
      </c>
      <c r="BA130" s="175">
        <v>0.26558083757032508</v>
      </c>
      <c r="BB130" s="118">
        <v>0</v>
      </c>
      <c r="BC130" s="118">
        <v>0</v>
      </c>
      <c r="BD130" s="118">
        <v>0</v>
      </c>
      <c r="BE130" s="118">
        <v>3.3716478946316424</v>
      </c>
      <c r="BF130" s="118" t="s">
        <v>1026</v>
      </c>
      <c r="BG130" s="143">
        <v>3.637228732201967</v>
      </c>
      <c r="BH130" s="107">
        <v>311.52</v>
      </c>
      <c r="BI130" s="108">
        <v>0.06</v>
      </c>
      <c r="BJ130" s="133">
        <v>684.34</v>
      </c>
      <c r="BK130" s="124">
        <v>0.12</v>
      </c>
      <c r="BL130" s="108">
        <v>1250</v>
      </c>
      <c r="BM130" s="108">
        <v>0.22</v>
      </c>
      <c r="BN130" s="133">
        <v>2630.74</v>
      </c>
      <c r="BO130" s="124">
        <v>0.47</v>
      </c>
      <c r="BP130" s="108">
        <v>4336.6000000000004</v>
      </c>
      <c r="BQ130" s="108">
        <v>0.77</v>
      </c>
      <c r="BR130" s="133">
        <v>6751.44</v>
      </c>
      <c r="BS130" s="124">
        <v>1.2</v>
      </c>
      <c r="BT130" s="108">
        <v>8551.5300000000007</v>
      </c>
      <c r="BU130" s="109">
        <v>1.52</v>
      </c>
      <c r="BV130" s="107">
        <v>0</v>
      </c>
      <c r="BW130" s="108">
        <v>0</v>
      </c>
      <c r="BX130" s="133">
        <v>0</v>
      </c>
      <c r="BY130" s="124">
        <v>0</v>
      </c>
      <c r="BZ130" s="108">
        <v>0</v>
      </c>
      <c r="CA130" s="108">
        <v>0</v>
      </c>
      <c r="CB130" s="133">
        <v>0</v>
      </c>
      <c r="CC130" s="124">
        <v>0</v>
      </c>
      <c r="CD130" s="108">
        <v>0</v>
      </c>
      <c r="CE130" s="108">
        <v>0</v>
      </c>
      <c r="CF130" s="133">
        <v>0</v>
      </c>
      <c r="CG130" s="124">
        <v>0</v>
      </c>
      <c r="CH130" s="108">
        <v>0</v>
      </c>
      <c r="CI130" s="109">
        <v>0</v>
      </c>
      <c r="CJ130" s="107">
        <v>0</v>
      </c>
      <c r="CK130" s="108">
        <v>0</v>
      </c>
      <c r="CL130" s="133">
        <v>0</v>
      </c>
      <c r="CM130" s="124">
        <v>0</v>
      </c>
      <c r="CN130" s="108">
        <v>0</v>
      </c>
      <c r="CO130" s="108">
        <v>0</v>
      </c>
      <c r="CP130" s="133">
        <v>0</v>
      </c>
      <c r="CQ130" s="124">
        <v>0</v>
      </c>
      <c r="CR130" s="108">
        <v>0</v>
      </c>
      <c r="CS130" s="108">
        <v>0</v>
      </c>
      <c r="CT130" s="133">
        <v>0</v>
      </c>
      <c r="CU130" s="124">
        <v>0</v>
      </c>
      <c r="CV130" s="108">
        <v>0</v>
      </c>
      <c r="CW130" s="109">
        <v>0</v>
      </c>
      <c r="CX130" s="107">
        <v>0</v>
      </c>
      <c r="CY130" s="108">
        <v>0</v>
      </c>
      <c r="CZ130" s="133">
        <v>0</v>
      </c>
      <c r="DA130" s="124">
        <v>0</v>
      </c>
      <c r="DB130" s="108">
        <v>0</v>
      </c>
      <c r="DC130" s="108">
        <v>0</v>
      </c>
      <c r="DD130" s="133">
        <v>0</v>
      </c>
      <c r="DE130" s="124">
        <v>0</v>
      </c>
      <c r="DF130" s="108">
        <v>0</v>
      </c>
      <c r="DG130" s="108">
        <v>0</v>
      </c>
      <c r="DH130" s="133">
        <v>0</v>
      </c>
      <c r="DI130" s="124">
        <v>0</v>
      </c>
      <c r="DJ130" s="108">
        <v>0</v>
      </c>
      <c r="DK130" s="108">
        <v>0</v>
      </c>
      <c r="DL130" s="180">
        <v>59.247356445222486</v>
      </c>
      <c r="DM130" s="181">
        <v>59.724043331664639</v>
      </c>
      <c r="DN130" s="184">
        <v>56.153164601642111</v>
      </c>
      <c r="DO130" s="181">
        <v>58.374854792843081</v>
      </c>
      <c r="DP130" s="193" t="s">
        <v>1026</v>
      </c>
      <c r="DQ130" s="193" t="s">
        <v>1026</v>
      </c>
      <c r="DR130" s="288" t="s">
        <v>1026</v>
      </c>
      <c r="DS130" s="288"/>
      <c r="DT130" s="298"/>
      <c r="DU130" s="170"/>
      <c r="DV130" s="170"/>
      <c r="DW130" s="170"/>
      <c r="DX130" s="170"/>
      <c r="DY130" s="170"/>
      <c r="DZ130" s="298"/>
      <c r="EA130" s="170"/>
      <c r="EB130" s="170"/>
      <c r="EC130" s="170"/>
      <c r="ED130" s="170"/>
      <c r="EE130" s="292"/>
    </row>
    <row r="131" spans="1:135" x14ac:dyDescent="0.2">
      <c r="A131" s="125" t="s">
        <v>198</v>
      </c>
      <c r="B131" s="126" t="s">
        <v>609</v>
      </c>
      <c r="C131" s="147">
        <v>143499861</v>
      </c>
      <c r="D131" s="148">
        <v>73.850999758111271</v>
      </c>
      <c r="E131" s="149">
        <v>26.149000241888736</v>
      </c>
      <c r="F131" s="150">
        <v>0.31259907342385018</v>
      </c>
      <c r="G131" s="151">
        <v>8.7623496431247236</v>
      </c>
      <c r="H131" s="167">
        <v>2096777.0305712516</v>
      </c>
      <c r="I131" s="118">
        <v>14611.70077768404</v>
      </c>
      <c r="J131" s="113">
        <v>450238.87225909397</v>
      </c>
      <c r="K131" s="113">
        <v>21.472901777087365</v>
      </c>
      <c r="L131" s="117">
        <v>420943.71471490798</v>
      </c>
      <c r="M131" s="118">
        <v>20.075749999999999</v>
      </c>
      <c r="N131" s="117">
        <v>567367.76506140421</v>
      </c>
      <c r="O131" s="118">
        <v>27.059041413994741</v>
      </c>
      <c r="P131" s="143">
        <v>469602.70799302001</v>
      </c>
      <c r="Q131" s="108">
        <v>6455098.5</v>
      </c>
      <c r="R131" s="167">
        <v>296.92</v>
      </c>
      <c r="S131" s="138">
        <v>2.0099999999999998</v>
      </c>
      <c r="T131" s="113">
        <v>12.4</v>
      </c>
      <c r="U131" s="138">
        <v>2.54</v>
      </c>
      <c r="V131" s="113">
        <v>4987.01</v>
      </c>
      <c r="W131" s="138">
        <v>87.5</v>
      </c>
      <c r="X131" s="143">
        <v>5300.88</v>
      </c>
      <c r="Y131" s="167">
        <f t="shared" si="8"/>
        <v>4.5997748911190128E-3</v>
      </c>
      <c r="Z131" s="138">
        <f t="shared" si="9"/>
        <v>3.1138177054927976E-5</v>
      </c>
      <c r="AA131" s="113">
        <f t="shared" si="10"/>
        <v>1.9209621665726716E-4</v>
      </c>
      <c r="AB131" s="138">
        <f t="shared" si="11"/>
        <v>3.9348741153988588E-5</v>
      </c>
      <c r="AC131" s="113">
        <f t="shared" si="12"/>
        <v>7.7256915599351425E-2</v>
      </c>
      <c r="AD131" s="138">
        <f t="shared" si="13"/>
        <v>1.35551765786378E-3</v>
      </c>
      <c r="AE131" s="143">
        <f t="shared" si="14"/>
        <v>8.2119273625336622E-2</v>
      </c>
      <c r="AF131" s="175">
        <v>6.5947215643596138E-2</v>
      </c>
      <c r="AG131" s="118">
        <v>4.4642968962558329E-4</v>
      </c>
      <c r="AH131" s="118">
        <v>2.754093607640415E-3</v>
      </c>
      <c r="AI131" s="118">
        <v>5.6414498091989147E-4</v>
      </c>
      <c r="AJ131" s="118">
        <v>1.1076364808257118</v>
      </c>
      <c r="AK131" s="118">
        <v>1.9434128279720669E-2</v>
      </c>
      <c r="AL131" s="143">
        <v>1.1773483647474938</v>
      </c>
      <c r="AM131" s="175">
        <v>7.0536746272858511E-2</v>
      </c>
      <c r="AN131" s="118">
        <v>4.7749851814780269E-4</v>
      </c>
      <c r="AO131" s="118">
        <v>2.945762002503858E-3</v>
      </c>
      <c r="AP131" s="118">
        <v>6.0340608760966119E-4</v>
      </c>
      <c r="AQ131" s="118">
        <v>1.1847213358150617</v>
      </c>
      <c r="AR131" s="118">
        <v>2.0786627033797384E-2</v>
      </c>
      <c r="AS131" s="143">
        <v>1.2592847486961816</v>
      </c>
      <c r="AT131" s="175">
        <v>5.2332899097266371E-2</v>
      </c>
      <c r="AU131" s="118">
        <v>3.5426757101409605E-4</v>
      </c>
      <c r="AV131" s="118">
        <v>2.1855312838680555E-3</v>
      </c>
      <c r="AW131" s="118">
        <v>4.4768140814716625E-4</v>
      </c>
      <c r="AX131" s="118">
        <v>0.87897309419055092</v>
      </c>
      <c r="AY131" s="118">
        <v>1.5422095753101196E-2</v>
      </c>
      <c r="AZ131" s="143">
        <v>0.93429347355084658</v>
      </c>
      <c r="BA131" s="175">
        <v>6.3227914776933805E-2</v>
      </c>
      <c r="BB131" s="118">
        <v>4.2802138185921097E-4</v>
      </c>
      <c r="BC131" s="118">
        <v>2.6405299179374214E-3</v>
      </c>
      <c r="BD131" s="118">
        <v>5.4088274125492345E-4</v>
      </c>
      <c r="BE131" s="118">
        <v>1.0619636375849275</v>
      </c>
      <c r="BF131" s="118">
        <v>1.8632771598348738E-2</v>
      </c>
      <c r="BG131" s="143">
        <v>1.1288009864029127</v>
      </c>
      <c r="BH131" s="107">
        <v>771.35</v>
      </c>
      <c r="BI131" s="108">
        <v>0.01</v>
      </c>
      <c r="BJ131" s="133">
        <v>1652.89</v>
      </c>
      <c r="BK131" s="124">
        <v>0.03</v>
      </c>
      <c r="BL131" s="108">
        <v>2623.62</v>
      </c>
      <c r="BM131" s="108">
        <v>0.04</v>
      </c>
      <c r="BN131" s="133">
        <v>4361.08</v>
      </c>
      <c r="BO131" s="124">
        <v>7.0000000000000007E-2</v>
      </c>
      <c r="BP131" s="108">
        <v>5991.27</v>
      </c>
      <c r="BQ131" s="108">
        <v>0.09</v>
      </c>
      <c r="BR131" s="133">
        <v>7901.44</v>
      </c>
      <c r="BS131" s="124">
        <v>0.12</v>
      </c>
      <c r="BT131" s="108">
        <v>9189.73</v>
      </c>
      <c r="BU131" s="109">
        <v>0.15</v>
      </c>
      <c r="BV131" s="107">
        <v>18.850000000000001</v>
      </c>
      <c r="BW131" s="108">
        <v>0</v>
      </c>
      <c r="BX131" s="133">
        <v>31.02</v>
      </c>
      <c r="BY131" s="124">
        <v>0</v>
      </c>
      <c r="BZ131" s="108">
        <v>34.74</v>
      </c>
      <c r="CA131" s="108">
        <v>0</v>
      </c>
      <c r="CB131" s="133">
        <v>42.12</v>
      </c>
      <c r="CC131" s="124">
        <v>0</v>
      </c>
      <c r="CD131" s="108">
        <v>43.71</v>
      </c>
      <c r="CE131" s="108">
        <v>0</v>
      </c>
      <c r="CF131" s="133">
        <v>46.88</v>
      </c>
      <c r="CG131" s="124">
        <v>0</v>
      </c>
      <c r="CH131" s="108">
        <v>50.05</v>
      </c>
      <c r="CI131" s="109">
        <v>0</v>
      </c>
      <c r="CJ131" s="107">
        <v>43.8</v>
      </c>
      <c r="CK131" s="108">
        <v>0</v>
      </c>
      <c r="CL131" s="133">
        <v>83.19</v>
      </c>
      <c r="CM131" s="124">
        <v>0</v>
      </c>
      <c r="CN131" s="108">
        <v>217.02</v>
      </c>
      <c r="CO131" s="108">
        <v>0</v>
      </c>
      <c r="CP131" s="133">
        <v>277.8</v>
      </c>
      <c r="CQ131" s="124">
        <v>0</v>
      </c>
      <c r="CR131" s="108">
        <v>316.85000000000002</v>
      </c>
      <c r="CS131" s="108">
        <v>0</v>
      </c>
      <c r="CT131" s="133">
        <v>347.96</v>
      </c>
      <c r="CU131" s="124">
        <v>0.01</v>
      </c>
      <c r="CV131" s="108">
        <v>352.59</v>
      </c>
      <c r="CW131" s="109">
        <v>0.01</v>
      </c>
      <c r="CX131" s="107">
        <v>0</v>
      </c>
      <c r="CY131" s="108">
        <v>0</v>
      </c>
      <c r="CZ131" s="133">
        <v>0</v>
      </c>
      <c r="DA131" s="124">
        <v>0</v>
      </c>
      <c r="DB131" s="108">
        <v>24.9</v>
      </c>
      <c r="DC131" s="108">
        <v>0</v>
      </c>
      <c r="DD131" s="133">
        <v>136.63999999999999</v>
      </c>
      <c r="DE131" s="124">
        <v>0</v>
      </c>
      <c r="DF131" s="108">
        <v>295.49</v>
      </c>
      <c r="DG131" s="108">
        <v>0</v>
      </c>
      <c r="DH131" s="133">
        <v>592.66</v>
      </c>
      <c r="DI131" s="124">
        <v>0.01</v>
      </c>
      <c r="DJ131" s="108">
        <v>777.72</v>
      </c>
      <c r="DK131" s="108">
        <v>0.01</v>
      </c>
      <c r="DL131" s="180">
        <v>42.715299225894235</v>
      </c>
      <c r="DM131" s="181">
        <v>43.969173320320877</v>
      </c>
      <c r="DN131" s="184">
        <v>47.3730046364823</v>
      </c>
      <c r="DO131" s="181">
        <v>44.685825727565806</v>
      </c>
      <c r="DP131" s="193">
        <v>121</v>
      </c>
      <c r="DQ131" s="193">
        <v>84639</v>
      </c>
      <c r="DR131" s="288">
        <v>6.1005525361083598E-2</v>
      </c>
      <c r="DS131" s="288"/>
      <c r="DT131" s="298"/>
      <c r="DU131" s="170"/>
      <c r="DV131" s="170"/>
      <c r="DW131" s="170"/>
      <c r="DX131" s="170"/>
      <c r="DY131" s="170"/>
      <c r="DZ131" s="298"/>
      <c r="EA131" s="170"/>
      <c r="EB131" s="170"/>
      <c r="EC131" s="170"/>
      <c r="ED131" s="170"/>
      <c r="EE131" s="292"/>
    </row>
    <row r="132" spans="1:135" x14ac:dyDescent="0.2">
      <c r="A132" s="125" t="s">
        <v>218</v>
      </c>
      <c r="B132" s="126" t="s">
        <v>682</v>
      </c>
      <c r="C132" s="147">
        <v>37831</v>
      </c>
      <c r="D132" s="148">
        <v>100</v>
      </c>
      <c r="E132" s="149">
        <v>0</v>
      </c>
      <c r="F132" s="150">
        <v>0.6683488610229894</v>
      </c>
      <c r="G132" s="151">
        <v>18915.5</v>
      </c>
      <c r="H132" s="167">
        <v>6074.5065332221293</v>
      </c>
      <c r="I132" s="118">
        <v>163025.85902745844</v>
      </c>
      <c r="J132" s="113" t="s">
        <v>1026</v>
      </c>
      <c r="K132" s="113" t="s">
        <v>478</v>
      </c>
      <c r="L132" s="117">
        <v>96.670911871003611</v>
      </c>
      <c r="M132" s="118">
        <v>1.5914200000000001</v>
      </c>
      <c r="N132" s="117">
        <v>0</v>
      </c>
      <c r="O132" s="118">
        <v>0</v>
      </c>
      <c r="P132" s="143" t="s">
        <v>1026</v>
      </c>
      <c r="Q132" s="108">
        <v>20716.40234375</v>
      </c>
      <c r="R132" s="167">
        <v>11.7</v>
      </c>
      <c r="S132" s="138">
        <v>0</v>
      </c>
      <c r="T132" s="113">
        <v>0</v>
      </c>
      <c r="U132" s="138">
        <v>0</v>
      </c>
      <c r="V132" s="113">
        <v>0</v>
      </c>
      <c r="W132" s="138" t="s">
        <v>992</v>
      </c>
      <c r="X132" s="143">
        <v>11.7</v>
      </c>
      <c r="Y132" s="167">
        <f t="shared" si="8"/>
        <v>5.647698768280493E-2</v>
      </c>
      <c r="Z132" s="138">
        <f t="shared" si="9"/>
        <v>0</v>
      </c>
      <c r="AA132" s="113">
        <f t="shared" si="10"/>
        <v>0</v>
      </c>
      <c r="AB132" s="138">
        <f t="shared" si="11"/>
        <v>0</v>
      </c>
      <c r="AC132" s="113">
        <f t="shared" si="12"/>
        <v>0</v>
      </c>
      <c r="AD132" s="138">
        <f t="shared" si="13"/>
        <v>0</v>
      </c>
      <c r="AE132" s="143">
        <f t="shared" si="14"/>
        <v>5.647698768280493E-2</v>
      </c>
      <c r="AF132" s="175" t="s">
        <v>1026</v>
      </c>
      <c r="AG132" s="118" t="s">
        <v>1026</v>
      </c>
      <c r="AH132" s="118" t="s">
        <v>1026</v>
      </c>
      <c r="AI132" s="118" t="s">
        <v>1026</v>
      </c>
      <c r="AJ132" s="118" t="s">
        <v>1026</v>
      </c>
      <c r="AK132" s="118" t="s">
        <v>1026</v>
      </c>
      <c r="AL132" s="143" t="s">
        <v>1026</v>
      </c>
      <c r="AM132" s="175">
        <v>12.102916765295776</v>
      </c>
      <c r="AN132" s="118">
        <v>0</v>
      </c>
      <c r="AO132" s="118">
        <v>0</v>
      </c>
      <c r="AP132" s="118">
        <v>0</v>
      </c>
      <c r="AQ132" s="118">
        <v>0</v>
      </c>
      <c r="AR132" s="118" t="s">
        <v>1026</v>
      </c>
      <c r="AS132" s="143">
        <v>12.102916765295776</v>
      </c>
      <c r="AT132" s="175" t="s">
        <v>1026</v>
      </c>
      <c r="AU132" s="118" t="s">
        <v>1026</v>
      </c>
      <c r="AV132" s="118" t="s">
        <v>1026</v>
      </c>
      <c r="AW132" s="118" t="s">
        <v>1026</v>
      </c>
      <c r="AX132" s="118" t="s">
        <v>1026</v>
      </c>
      <c r="AY132" s="118" t="s">
        <v>1026</v>
      </c>
      <c r="AZ132" s="143" t="s">
        <v>1026</v>
      </c>
      <c r="BA132" s="175" t="s">
        <v>1026</v>
      </c>
      <c r="BB132" s="118" t="s">
        <v>1026</v>
      </c>
      <c r="BC132" s="118" t="s">
        <v>1026</v>
      </c>
      <c r="BD132" s="118" t="s">
        <v>1026</v>
      </c>
      <c r="BE132" s="118" t="s">
        <v>1026</v>
      </c>
      <c r="BF132" s="118" t="s">
        <v>1026</v>
      </c>
      <c r="BG132" s="143" t="s">
        <v>1026</v>
      </c>
      <c r="BH132" s="107">
        <v>12.84</v>
      </c>
      <c r="BI132" s="108">
        <v>0.06</v>
      </c>
      <c r="BJ132" s="133">
        <v>34.21</v>
      </c>
      <c r="BK132" s="124">
        <v>0.17</v>
      </c>
      <c r="BL132" s="108">
        <v>87.85</v>
      </c>
      <c r="BM132" s="108">
        <v>0.42</v>
      </c>
      <c r="BN132" s="133">
        <v>365.54</v>
      </c>
      <c r="BO132" s="124">
        <v>1.76</v>
      </c>
      <c r="BP132" s="108">
        <v>936.97</v>
      </c>
      <c r="BQ132" s="108">
        <v>4.5199999999999996</v>
      </c>
      <c r="BR132" s="133">
        <v>2002.96</v>
      </c>
      <c r="BS132" s="124">
        <v>9.67</v>
      </c>
      <c r="BT132" s="108">
        <v>2859.84</v>
      </c>
      <c r="BU132" s="109">
        <v>13.8</v>
      </c>
      <c r="BV132" s="107">
        <v>0</v>
      </c>
      <c r="BW132" s="108">
        <v>0</v>
      </c>
      <c r="BX132" s="133">
        <v>0</v>
      </c>
      <c r="BY132" s="124">
        <v>0</v>
      </c>
      <c r="BZ132" s="108">
        <v>0</v>
      </c>
      <c r="CA132" s="108">
        <v>0</v>
      </c>
      <c r="CB132" s="133">
        <v>0</v>
      </c>
      <c r="CC132" s="124">
        <v>0</v>
      </c>
      <c r="CD132" s="108">
        <v>0</v>
      </c>
      <c r="CE132" s="108">
        <v>0</v>
      </c>
      <c r="CF132" s="133">
        <v>0</v>
      </c>
      <c r="CG132" s="124">
        <v>0</v>
      </c>
      <c r="CH132" s="108">
        <v>0</v>
      </c>
      <c r="CI132" s="109">
        <v>0</v>
      </c>
      <c r="CJ132" s="107">
        <v>0</v>
      </c>
      <c r="CK132" s="108">
        <v>0</v>
      </c>
      <c r="CL132" s="133">
        <v>0</v>
      </c>
      <c r="CM132" s="124">
        <v>0</v>
      </c>
      <c r="CN132" s="108">
        <v>0</v>
      </c>
      <c r="CO132" s="108">
        <v>0</v>
      </c>
      <c r="CP132" s="133">
        <v>0</v>
      </c>
      <c r="CQ132" s="124">
        <v>0</v>
      </c>
      <c r="CR132" s="108">
        <v>0</v>
      </c>
      <c r="CS132" s="108">
        <v>0</v>
      </c>
      <c r="CT132" s="133">
        <v>0</v>
      </c>
      <c r="CU132" s="124">
        <v>0</v>
      </c>
      <c r="CV132" s="108">
        <v>0</v>
      </c>
      <c r="CW132" s="109">
        <v>0</v>
      </c>
      <c r="CX132" s="107">
        <v>0</v>
      </c>
      <c r="CY132" s="108">
        <v>0</v>
      </c>
      <c r="CZ132" s="133">
        <v>0</v>
      </c>
      <c r="DA132" s="124">
        <v>0</v>
      </c>
      <c r="DB132" s="108">
        <v>0</v>
      </c>
      <c r="DC132" s="108">
        <v>0</v>
      </c>
      <c r="DD132" s="133">
        <v>0</v>
      </c>
      <c r="DE132" s="124">
        <v>0</v>
      </c>
      <c r="DF132" s="108">
        <v>0</v>
      </c>
      <c r="DG132" s="108">
        <v>0</v>
      </c>
      <c r="DH132" s="133">
        <v>0</v>
      </c>
      <c r="DI132" s="124">
        <v>0</v>
      </c>
      <c r="DJ132" s="108">
        <v>0</v>
      </c>
      <c r="DK132" s="108">
        <v>0</v>
      </c>
      <c r="DL132" s="180">
        <v>28.796885926692401</v>
      </c>
      <c r="DM132" s="181">
        <v>9.3876641377023244E-4</v>
      </c>
      <c r="DN132" s="184">
        <v>62.390677870939307</v>
      </c>
      <c r="DO132" s="181">
        <v>30.396167521348492</v>
      </c>
      <c r="DP132" s="193" t="s">
        <v>1026</v>
      </c>
      <c r="DQ132" s="193" t="s">
        <v>1026</v>
      </c>
      <c r="DR132" s="288" t="s">
        <v>1026</v>
      </c>
      <c r="DS132" s="288"/>
      <c r="DT132" s="298"/>
      <c r="DU132" s="170"/>
      <c r="DV132" s="170"/>
      <c r="DW132" s="170"/>
      <c r="DX132" s="170"/>
      <c r="DY132" s="170"/>
      <c r="DZ132" s="298"/>
      <c r="EA132" s="170"/>
      <c r="EB132" s="170"/>
      <c r="EC132" s="170"/>
      <c r="ED132" s="170"/>
      <c r="EE132" s="292"/>
    </row>
    <row r="133" spans="1:135" x14ac:dyDescent="0.2">
      <c r="A133" s="125" t="s">
        <v>172</v>
      </c>
      <c r="B133" s="126" t="s">
        <v>578</v>
      </c>
      <c r="C133" s="147">
        <v>11195138</v>
      </c>
      <c r="D133" s="148">
        <v>97.775998830921068</v>
      </c>
      <c r="E133" s="149">
        <v>2.2240011690789339</v>
      </c>
      <c r="F133" s="150">
        <v>0.64431486466401855</v>
      </c>
      <c r="G133" s="151">
        <v>369.72054161162481</v>
      </c>
      <c r="H133" s="167">
        <v>508115.69349971029</v>
      </c>
      <c r="I133" s="118">
        <v>46877.986248601032</v>
      </c>
      <c r="J133" s="113">
        <v>100997.24179612446</v>
      </c>
      <c r="K133" s="113">
        <v>19.876820001463319</v>
      </c>
      <c r="L133" s="117">
        <v>184191.12590853538</v>
      </c>
      <c r="M133" s="118">
        <v>36.249839999999999</v>
      </c>
      <c r="N133" s="117">
        <v>118297.24355860151</v>
      </c>
      <c r="O133" s="118">
        <v>23.281556754095604</v>
      </c>
      <c r="P133" s="143">
        <v>18138.87632404</v>
      </c>
      <c r="Q133" s="108">
        <v>1980551.375</v>
      </c>
      <c r="R133" s="167">
        <v>190.39</v>
      </c>
      <c r="S133" s="138">
        <v>0</v>
      </c>
      <c r="T133" s="113">
        <v>0</v>
      </c>
      <c r="U133" s="138">
        <v>0</v>
      </c>
      <c r="V133" s="113">
        <v>167.25</v>
      </c>
      <c r="W133" s="138" t="s">
        <v>992</v>
      </c>
      <c r="X133" s="143">
        <v>357.64</v>
      </c>
      <c r="Y133" s="167">
        <f t="shared" si="8"/>
        <v>9.6129796178602029E-3</v>
      </c>
      <c r="Z133" s="138">
        <f t="shared" si="9"/>
        <v>0</v>
      </c>
      <c r="AA133" s="113">
        <f t="shared" si="10"/>
        <v>0</v>
      </c>
      <c r="AB133" s="138">
        <f t="shared" si="11"/>
        <v>0</v>
      </c>
      <c r="AC133" s="113">
        <f t="shared" si="12"/>
        <v>8.4446181054000681E-3</v>
      </c>
      <c r="AD133" s="138">
        <f t="shared" si="13"/>
        <v>0</v>
      </c>
      <c r="AE133" s="143">
        <f t="shared" si="14"/>
        <v>1.8057597723260273E-2</v>
      </c>
      <c r="AF133" s="175">
        <v>0.18851009850776515</v>
      </c>
      <c r="AG133" s="118">
        <v>0</v>
      </c>
      <c r="AH133" s="118">
        <v>0</v>
      </c>
      <c r="AI133" s="118">
        <v>0</v>
      </c>
      <c r="AJ133" s="118">
        <v>0.16559858172920702</v>
      </c>
      <c r="AK133" s="118" t="s">
        <v>1026</v>
      </c>
      <c r="AL133" s="143">
        <v>0.35410868023697217</v>
      </c>
      <c r="AM133" s="175">
        <v>0.10336545751641847</v>
      </c>
      <c r="AN133" s="118">
        <v>0</v>
      </c>
      <c r="AO133" s="118">
        <v>0</v>
      </c>
      <c r="AP133" s="118">
        <v>0</v>
      </c>
      <c r="AQ133" s="118">
        <v>9.0802420135621564E-2</v>
      </c>
      <c r="AR133" s="118" t="s">
        <v>1026</v>
      </c>
      <c r="AS133" s="143">
        <v>0.19416787765204002</v>
      </c>
      <c r="AT133" s="175">
        <v>0.16094204249626959</v>
      </c>
      <c r="AU133" s="118">
        <v>0</v>
      </c>
      <c r="AV133" s="118">
        <v>0</v>
      </c>
      <c r="AW133" s="118">
        <v>0</v>
      </c>
      <c r="AX133" s="118">
        <v>0.14138114715846994</v>
      </c>
      <c r="AY133" s="118" t="s">
        <v>1026</v>
      </c>
      <c r="AZ133" s="143">
        <v>0.30232318965473953</v>
      </c>
      <c r="BA133" s="175">
        <v>1.0496240042591303</v>
      </c>
      <c r="BB133" s="118">
        <v>0</v>
      </c>
      <c r="BC133" s="118">
        <v>0</v>
      </c>
      <c r="BD133" s="118">
        <v>0</v>
      </c>
      <c r="BE133" s="118">
        <v>0.92205270608928802</v>
      </c>
      <c r="BF133" s="118" t="s">
        <v>1026</v>
      </c>
      <c r="BG133" s="143">
        <v>1.9716767103484183</v>
      </c>
      <c r="BH133" s="107">
        <v>328.41</v>
      </c>
      <c r="BI133" s="108">
        <v>0.02</v>
      </c>
      <c r="BJ133" s="133">
        <v>1097.97</v>
      </c>
      <c r="BK133" s="124">
        <v>0.06</v>
      </c>
      <c r="BL133" s="108">
        <v>2862.71</v>
      </c>
      <c r="BM133" s="108">
        <v>0.14000000000000001</v>
      </c>
      <c r="BN133" s="133">
        <v>8264.85</v>
      </c>
      <c r="BO133" s="124">
        <v>0.42</v>
      </c>
      <c r="BP133" s="108">
        <v>16122.26</v>
      </c>
      <c r="BQ133" s="108">
        <v>0.81</v>
      </c>
      <c r="BR133" s="133">
        <v>28768</v>
      </c>
      <c r="BS133" s="124">
        <v>1.45</v>
      </c>
      <c r="BT133" s="108">
        <v>38766.82</v>
      </c>
      <c r="BU133" s="109">
        <v>1.96</v>
      </c>
      <c r="BV133" s="107">
        <v>0</v>
      </c>
      <c r="BW133" s="108">
        <v>0</v>
      </c>
      <c r="BX133" s="133">
        <v>0</v>
      </c>
      <c r="BY133" s="124">
        <v>0</v>
      </c>
      <c r="BZ133" s="108">
        <v>0</v>
      </c>
      <c r="CA133" s="108">
        <v>0</v>
      </c>
      <c r="CB133" s="133">
        <v>0</v>
      </c>
      <c r="CC133" s="124">
        <v>0</v>
      </c>
      <c r="CD133" s="108">
        <v>0</v>
      </c>
      <c r="CE133" s="108">
        <v>0</v>
      </c>
      <c r="CF133" s="133">
        <v>0</v>
      </c>
      <c r="CG133" s="124">
        <v>0</v>
      </c>
      <c r="CH133" s="108">
        <v>0</v>
      </c>
      <c r="CI133" s="109">
        <v>0</v>
      </c>
      <c r="CJ133" s="107">
        <v>0</v>
      </c>
      <c r="CK133" s="108">
        <v>0</v>
      </c>
      <c r="CL133" s="133">
        <v>0</v>
      </c>
      <c r="CM133" s="124">
        <v>0</v>
      </c>
      <c r="CN133" s="108">
        <v>0</v>
      </c>
      <c r="CO133" s="108">
        <v>0</v>
      </c>
      <c r="CP133" s="133">
        <v>0</v>
      </c>
      <c r="CQ133" s="124">
        <v>0</v>
      </c>
      <c r="CR133" s="108">
        <v>0</v>
      </c>
      <c r="CS133" s="108">
        <v>0</v>
      </c>
      <c r="CT133" s="133">
        <v>0</v>
      </c>
      <c r="CU133" s="124">
        <v>0</v>
      </c>
      <c r="CV133" s="108">
        <v>0</v>
      </c>
      <c r="CW133" s="109">
        <v>0</v>
      </c>
      <c r="CX133" s="107">
        <v>0</v>
      </c>
      <c r="CY133" s="108">
        <v>0</v>
      </c>
      <c r="CZ133" s="133">
        <v>0</v>
      </c>
      <c r="DA133" s="124">
        <v>0</v>
      </c>
      <c r="DB133" s="108">
        <v>0</v>
      </c>
      <c r="DC133" s="108">
        <v>0</v>
      </c>
      <c r="DD133" s="133">
        <v>0</v>
      </c>
      <c r="DE133" s="124">
        <v>0</v>
      </c>
      <c r="DF133" s="108">
        <v>0</v>
      </c>
      <c r="DG133" s="108">
        <v>0</v>
      </c>
      <c r="DH133" s="133">
        <v>0</v>
      </c>
      <c r="DI133" s="124">
        <v>0</v>
      </c>
      <c r="DJ133" s="108">
        <v>0</v>
      </c>
      <c r="DK133" s="108">
        <v>0</v>
      </c>
      <c r="DL133" s="180">
        <v>30.543980448771212</v>
      </c>
      <c r="DM133" s="181">
        <v>40.541109107615291</v>
      </c>
      <c r="DN133" s="184">
        <v>34.965629081065472</v>
      </c>
      <c r="DO133" s="181">
        <v>35.350239545817324</v>
      </c>
      <c r="DP133" s="193" t="s">
        <v>1026</v>
      </c>
      <c r="DQ133" s="193" t="s">
        <v>1026</v>
      </c>
      <c r="DR133" s="288" t="s">
        <v>1026</v>
      </c>
      <c r="DS133" s="288"/>
      <c r="DT133" s="298"/>
      <c r="DU133" s="170"/>
      <c r="DV133" s="170"/>
      <c r="DW133" s="170"/>
      <c r="DX133" s="170"/>
      <c r="DY133" s="170"/>
      <c r="DZ133" s="298"/>
      <c r="EA133" s="170"/>
      <c r="EB133" s="170"/>
      <c r="EC133" s="170"/>
      <c r="ED133" s="170"/>
      <c r="EE133" s="292"/>
    </row>
    <row r="134" spans="1:135" x14ac:dyDescent="0.2">
      <c r="A134" s="125" t="s">
        <v>146</v>
      </c>
      <c r="B134" s="126" t="s">
        <v>581</v>
      </c>
      <c r="C134" s="147">
        <v>7265115</v>
      </c>
      <c r="D134" s="148">
        <v>73.299995939499922</v>
      </c>
      <c r="E134" s="149">
        <v>26.700004060500078</v>
      </c>
      <c r="F134" s="150">
        <v>-0.10981083182022272</v>
      </c>
      <c r="G134" s="151">
        <v>66.922577376565954</v>
      </c>
      <c r="H134" s="167">
        <v>53009.839847991308</v>
      </c>
      <c r="I134" s="118">
        <v>7498.8314844144134</v>
      </c>
      <c r="J134" s="113">
        <v>10973.398479913138</v>
      </c>
      <c r="K134" s="113">
        <v>20.700682196701543</v>
      </c>
      <c r="L134" s="117">
        <v>11286.791488626492</v>
      </c>
      <c r="M134" s="118">
        <v>21.291879999999999</v>
      </c>
      <c r="N134" s="117">
        <v>11158.539968174779</v>
      </c>
      <c r="O134" s="118">
        <v>21.049940916955261</v>
      </c>
      <c r="P134" s="143">
        <v>18334.7279351</v>
      </c>
      <c r="Q134" s="108">
        <v>163821.5625</v>
      </c>
      <c r="R134" s="167">
        <v>83.36</v>
      </c>
      <c r="S134" s="138">
        <v>0</v>
      </c>
      <c r="T134" s="113">
        <v>0</v>
      </c>
      <c r="U134" s="138">
        <v>0</v>
      </c>
      <c r="V134" s="113">
        <v>58.23</v>
      </c>
      <c r="W134" s="138" t="s">
        <v>992</v>
      </c>
      <c r="X134" s="143">
        <v>141.59</v>
      </c>
      <c r="Y134" s="167">
        <f t="shared" ref="Y134:Y197" si="15">IFERROR(R134/$Q134*100,0)</f>
        <v>5.0884632479317245E-2</v>
      </c>
      <c r="Z134" s="138">
        <f t="shared" ref="Z134:Z197" si="16">IFERROR(S134/$Q134*100,0)</f>
        <v>0</v>
      </c>
      <c r="AA134" s="113">
        <f t="shared" ref="AA134:AA197" si="17">IFERROR(T134/$Q134*100,0)</f>
        <v>0</v>
      </c>
      <c r="AB134" s="138">
        <f t="shared" ref="AB134:AB197" si="18">IFERROR(U134/$Q134*100,0)</f>
        <v>0</v>
      </c>
      <c r="AC134" s="113">
        <f t="shared" ref="AC134:AC197" si="19">IFERROR(V134/$Q134*100,0)</f>
        <v>3.5544771464379114E-2</v>
      </c>
      <c r="AD134" s="138">
        <f t="shared" ref="AD134:AD197" si="20">IFERROR(W134/$Q134*100,0)</f>
        <v>0</v>
      </c>
      <c r="AE134" s="143">
        <f t="shared" ref="AE134:AE197" si="21">IFERROR(X134/$Q134*100,0)</f>
        <v>8.6429403943696359E-2</v>
      </c>
      <c r="AF134" s="175">
        <v>0.75965527136001587</v>
      </c>
      <c r="AG134" s="118">
        <v>0</v>
      </c>
      <c r="AH134" s="118">
        <v>0</v>
      </c>
      <c r="AI134" s="118">
        <v>0</v>
      </c>
      <c r="AJ134" s="118">
        <v>0.53064691040419532</v>
      </c>
      <c r="AK134" s="118" t="s">
        <v>1026</v>
      </c>
      <c r="AL134" s="143">
        <v>1.2903021817642113</v>
      </c>
      <c r="AM134" s="175">
        <v>0.73856241682147183</v>
      </c>
      <c r="AN134" s="118">
        <v>0</v>
      </c>
      <c r="AO134" s="118">
        <v>0</v>
      </c>
      <c r="AP134" s="118">
        <v>0</v>
      </c>
      <c r="AQ134" s="118">
        <v>0.51591278228783954</v>
      </c>
      <c r="AR134" s="118" t="s">
        <v>1026</v>
      </c>
      <c r="AS134" s="143">
        <v>1.2544751991093115</v>
      </c>
      <c r="AT134" s="175">
        <v>0.7470511396450672</v>
      </c>
      <c r="AU134" s="118">
        <v>0</v>
      </c>
      <c r="AV134" s="118">
        <v>0</v>
      </c>
      <c r="AW134" s="118">
        <v>0</v>
      </c>
      <c r="AX134" s="118">
        <v>0.52184246474966722</v>
      </c>
      <c r="AY134" s="118" t="s">
        <v>1026</v>
      </c>
      <c r="AZ134" s="143">
        <v>1.2688936043947345</v>
      </c>
      <c r="BA134" s="175">
        <v>0.45465632375387272</v>
      </c>
      <c r="BB134" s="118">
        <v>0</v>
      </c>
      <c r="BC134" s="118">
        <v>0</v>
      </c>
      <c r="BD134" s="118">
        <v>0</v>
      </c>
      <c r="BE134" s="118">
        <v>0.3175940226989924</v>
      </c>
      <c r="BF134" s="118" t="s">
        <v>1026</v>
      </c>
      <c r="BG134" s="143">
        <v>0.77225034645286517</v>
      </c>
      <c r="BH134" s="107">
        <v>212.93</v>
      </c>
      <c r="BI134" s="108">
        <v>0.13</v>
      </c>
      <c r="BJ134" s="133">
        <v>520.4</v>
      </c>
      <c r="BK134" s="124">
        <v>0.32</v>
      </c>
      <c r="BL134" s="108">
        <v>956.95</v>
      </c>
      <c r="BM134" s="108">
        <v>0.57999999999999996</v>
      </c>
      <c r="BN134" s="133">
        <v>1986.08</v>
      </c>
      <c r="BO134" s="124">
        <v>1.21</v>
      </c>
      <c r="BP134" s="108">
        <v>3169.52</v>
      </c>
      <c r="BQ134" s="108">
        <v>1.93</v>
      </c>
      <c r="BR134" s="133">
        <v>4718.1400000000003</v>
      </c>
      <c r="BS134" s="124">
        <v>2.88</v>
      </c>
      <c r="BT134" s="108">
        <v>5773.91</v>
      </c>
      <c r="BU134" s="109">
        <v>3.52</v>
      </c>
      <c r="BV134" s="107">
        <v>0</v>
      </c>
      <c r="BW134" s="108">
        <v>0</v>
      </c>
      <c r="BX134" s="133">
        <v>0</v>
      </c>
      <c r="BY134" s="124">
        <v>0</v>
      </c>
      <c r="BZ134" s="108">
        <v>0</v>
      </c>
      <c r="CA134" s="108">
        <v>0</v>
      </c>
      <c r="CB134" s="133">
        <v>0</v>
      </c>
      <c r="CC134" s="124">
        <v>0</v>
      </c>
      <c r="CD134" s="108">
        <v>0</v>
      </c>
      <c r="CE134" s="108">
        <v>0</v>
      </c>
      <c r="CF134" s="133">
        <v>0</v>
      </c>
      <c r="CG134" s="124">
        <v>0</v>
      </c>
      <c r="CH134" s="108">
        <v>0</v>
      </c>
      <c r="CI134" s="109">
        <v>0</v>
      </c>
      <c r="CJ134" s="107">
        <v>0</v>
      </c>
      <c r="CK134" s="108">
        <v>0</v>
      </c>
      <c r="CL134" s="133">
        <v>0</v>
      </c>
      <c r="CM134" s="124">
        <v>0</v>
      </c>
      <c r="CN134" s="108">
        <v>0</v>
      </c>
      <c r="CO134" s="108">
        <v>0</v>
      </c>
      <c r="CP134" s="133">
        <v>0</v>
      </c>
      <c r="CQ134" s="124">
        <v>0</v>
      </c>
      <c r="CR134" s="108">
        <v>0</v>
      </c>
      <c r="CS134" s="108">
        <v>0</v>
      </c>
      <c r="CT134" s="133">
        <v>0</v>
      </c>
      <c r="CU134" s="124">
        <v>0</v>
      </c>
      <c r="CV134" s="108">
        <v>0</v>
      </c>
      <c r="CW134" s="109">
        <v>0</v>
      </c>
      <c r="CX134" s="107">
        <v>0</v>
      </c>
      <c r="CY134" s="108">
        <v>0</v>
      </c>
      <c r="CZ134" s="133">
        <v>0</v>
      </c>
      <c r="DA134" s="124">
        <v>0</v>
      </c>
      <c r="DB134" s="108">
        <v>0</v>
      </c>
      <c r="DC134" s="108">
        <v>0</v>
      </c>
      <c r="DD134" s="133">
        <v>0</v>
      </c>
      <c r="DE134" s="124">
        <v>0</v>
      </c>
      <c r="DF134" s="108">
        <v>0</v>
      </c>
      <c r="DG134" s="108">
        <v>0</v>
      </c>
      <c r="DH134" s="133">
        <v>0</v>
      </c>
      <c r="DI134" s="124">
        <v>0</v>
      </c>
      <c r="DJ134" s="108">
        <v>0</v>
      </c>
      <c r="DK134" s="108">
        <v>0</v>
      </c>
      <c r="DL134" s="180">
        <v>45.083328372260766</v>
      </c>
      <c r="DM134" s="181">
        <v>41.961727006242171</v>
      </c>
      <c r="DN134" s="184">
        <v>47.34760965367493</v>
      </c>
      <c r="DO134" s="181">
        <v>44.797555010725951</v>
      </c>
      <c r="DP134" s="193" t="s">
        <v>1026</v>
      </c>
      <c r="DQ134" s="193" t="s">
        <v>1026</v>
      </c>
      <c r="DR134" s="288" t="s">
        <v>1026</v>
      </c>
      <c r="DS134" s="288"/>
      <c r="DT134" s="298"/>
      <c r="DU134" s="170"/>
      <c r="DV134" s="170"/>
      <c r="DW134" s="170"/>
      <c r="DX134" s="170"/>
      <c r="DY134" s="170"/>
      <c r="DZ134" s="298"/>
      <c r="EA134" s="170"/>
      <c r="EB134" s="170"/>
      <c r="EC134" s="170"/>
      <c r="ED134" s="170"/>
      <c r="EE134" s="292"/>
    </row>
    <row r="135" spans="1:135" x14ac:dyDescent="0.2">
      <c r="A135" s="125" t="s">
        <v>192</v>
      </c>
      <c r="B135" s="126" t="s">
        <v>607</v>
      </c>
      <c r="C135" s="147">
        <v>10459806</v>
      </c>
      <c r="D135" s="148">
        <v>62.338001297538405</v>
      </c>
      <c r="E135" s="149">
        <v>37.661998702461595</v>
      </c>
      <c r="F135" s="150">
        <v>0.40996843160309132</v>
      </c>
      <c r="G135" s="151">
        <v>114.20248935473305</v>
      </c>
      <c r="H135" s="167">
        <v>219961.86728238646</v>
      </c>
      <c r="I135" s="118">
        <v>21733.073061460538</v>
      </c>
      <c r="J135" s="113">
        <v>32567.882847605102</v>
      </c>
      <c r="K135" s="113">
        <v>14.80614947035094</v>
      </c>
      <c r="L135" s="117">
        <v>68579.447027061717</v>
      </c>
      <c r="M135" s="118">
        <v>31.177879999999998</v>
      </c>
      <c r="N135" s="117">
        <v>33245.913117492164</v>
      </c>
      <c r="O135" s="118">
        <v>15.114398476537366</v>
      </c>
      <c r="P135" s="143">
        <v>2777.5182699800002</v>
      </c>
      <c r="Q135" s="108">
        <v>1054343.875</v>
      </c>
      <c r="R135" s="167">
        <v>7.35</v>
      </c>
      <c r="S135" s="138">
        <v>0.23</v>
      </c>
      <c r="T135" s="113">
        <v>0</v>
      </c>
      <c r="U135" s="138">
        <v>0.16</v>
      </c>
      <c r="V135" s="113">
        <v>141.38</v>
      </c>
      <c r="W135" s="138" t="s">
        <v>992</v>
      </c>
      <c r="X135" s="143">
        <v>149.12</v>
      </c>
      <c r="Y135" s="167">
        <f t="shared" si="15"/>
        <v>6.9711601445021903E-4</v>
      </c>
      <c r="Z135" s="138">
        <f t="shared" si="16"/>
        <v>2.1814514737898015E-5</v>
      </c>
      <c r="AA135" s="113">
        <f t="shared" si="17"/>
        <v>0</v>
      </c>
      <c r="AB135" s="138">
        <f t="shared" si="18"/>
        <v>1.517531460027688E-5</v>
      </c>
      <c r="AC135" s="113">
        <f t="shared" si="19"/>
        <v>1.3409287363669656E-2</v>
      </c>
      <c r="AD135" s="138">
        <f t="shared" si="20"/>
        <v>0</v>
      </c>
      <c r="AE135" s="143">
        <f t="shared" si="21"/>
        <v>1.4143393207458051E-2</v>
      </c>
      <c r="AF135" s="175">
        <v>2.256824625166105E-2</v>
      </c>
      <c r="AG135" s="118">
        <v>7.0621722964381512E-4</v>
      </c>
      <c r="AH135" s="118">
        <v>0</v>
      </c>
      <c r="AI135" s="118">
        <v>4.9128155105656701E-4</v>
      </c>
      <c r="AJ135" s="118">
        <v>0.43410866055235908</v>
      </c>
      <c r="AK135" s="118" t="s">
        <v>1026</v>
      </c>
      <c r="AL135" s="143">
        <v>0.45787440558472053</v>
      </c>
      <c r="AM135" s="175">
        <v>1.0717496740823328E-2</v>
      </c>
      <c r="AN135" s="118">
        <v>3.353774490325667E-4</v>
      </c>
      <c r="AO135" s="118">
        <v>0</v>
      </c>
      <c r="AP135" s="118">
        <v>2.3330605150091599E-4</v>
      </c>
      <c r="AQ135" s="118">
        <v>0.20615505975749687</v>
      </c>
      <c r="AR135" s="118" t="s">
        <v>1026</v>
      </c>
      <c r="AS135" s="143">
        <v>0.21744123999885367</v>
      </c>
      <c r="AT135" s="175">
        <v>2.2107980532899953E-2</v>
      </c>
      <c r="AU135" s="118">
        <v>6.9181435681183541E-4</v>
      </c>
      <c r="AV135" s="118">
        <v>0</v>
      </c>
      <c r="AW135" s="118">
        <v>4.812621612604072E-4</v>
      </c>
      <c r="AX135" s="118">
        <v>0.42525527724372725</v>
      </c>
      <c r="AY135" s="118" t="s">
        <v>1026</v>
      </c>
      <c r="AZ135" s="143">
        <v>0.44853633429469947</v>
      </c>
      <c r="BA135" s="175">
        <v>0.26462472198438231</v>
      </c>
      <c r="BB135" s="118">
        <v>8.280773613116724E-3</v>
      </c>
      <c r="BC135" s="118">
        <v>0</v>
      </c>
      <c r="BD135" s="118">
        <v>5.7605381656464175E-3</v>
      </c>
      <c r="BE135" s="118">
        <v>5.0901555366193154</v>
      </c>
      <c r="BF135" s="118" t="s">
        <v>1026</v>
      </c>
      <c r="BG135" s="143">
        <v>5.3688215703824609</v>
      </c>
      <c r="BH135" s="107">
        <v>21.24</v>
      </c>
      <c r="BI135" s="108">
        <v>0</v>
      </c>
      <c r="BJ135" s="133">
        <v>38.21</v>
      </c>
      <c r="BK135" s="124">
        <v>0</v>
      </c>
      <c r="BL135" s="108">
        <v>57.19</v>
      </c>
      <c r="BM135" s="108">
        <v>0.01</v>
      </c>
      <c r="BN135" s="133">
        <v>98.66</v>
      </c>
      <c r="BO135" s="124">
        <v>0.01</v>
      </c>
      <c r="BP135" s="108">
        <v>164.15</v>
      </c>
      <c r="BQ135" s="108">
        <v>0.02</v>
      </c>
      <c r="BR135" s="133">
        <v>301.24</v>
      </c>
      <c r="BS135" s="124">
        <v>0.03</v>
      </c>
      <c r="BT135" s="108">
        <v>434.6</v>
      </c>
      <c r="BU135" s="109">
        <v>0.04</v>
      </c>
      <c r="BV135" s="107">
        <v>0</v>
      </c>
      <c r="BW135" s="108">
        <v>0</v>
      </c>
      <c r="BX135" s="133">
        <v>1.39</v>
      </c>
      <c r="BY135" s="124">
        <v>0</v>
      </c>
      <c r="BZ135" s="108">
        <v>7.59</v>
      </c>
      <c r="CA135" s="108">
        <v>0</v>
      </c>
      <c r="CB135" s="133">
        <v>17.010000000000002</v>
      </c>
      <c r="CC135" s="124">
        <v>0</v>
      </c>
      <c r="CD135" s="108">
        <v>19.25</v>
      </c>
      <c r="CE135" s="108">
        <v>0</v>
      </c>
      <c r="CF135" s="133">
        <v>21.61</v>
      </c>
      <c r="CG135" s="124">
        <v>0</v>
      </c>
      <c r="CH135" s="108">
        <v>21.64</v>
      </c>
      <c r="CI135" s="109">
        <v>0</v>
      </c>
      <c r="CJ135" s="107">
        <v>0</v>
      </c>
      <c r="CK135" s="108">
        <v>0</v>
      </c>
      <c r="CL135" s="133">
        <v>0</v>
      </c>
      <c r="CM135" s="124">
        <v>0</v>
      </c>
      <c r="CN135" s="108">
        <v>0</v>
      </c>
      <c r="CO135" s="108">
        <v>0</v>
      </c>
      <c r="CP135" s="133">
        <v>0</v>
      </c>
      <c r="CQ135" s="124">
        <v>0</v>
      </c>
      <c r="CR135" s="108">
        <v>0</v>
      </c>
      <c r="CS135" s="108">
        <v>0</v>
      </c>
      <c r="CT135" s="133">
        <v>0</v>
      </c>
      <c r="CU135" s="124">
        <v>0</v>
      </c>
      <c r="CV135" s="108">
        <v>0</v>
      </c>
      <c r="CW135" s="109">
        <v>0</v>
      </c>
      <c r="CX135" s="107">
        <v>0</v>
      </c>
      <c r="CY135" s="108">
        <v>0</v>
      </c>
      <c r="CZ135" s="133">
        <v>0</v>
      </c>
      <c r="DA135" s="124">
        <v>0</v>
      </c>
      <c r="DB135" s="108">
        <v>0</v>
      </c>
      <c r="DC135" s="108">
        <v>0</v>
      </c>
      <c r="DD135" s="133">
        <v>0</v>
      </c>
      <c r="DE135" s="124">
        <v>0</v>
      </c>
      <c r="DF135" s="108">
        <v>0.8</v>
      </c>
      <c r="DG135" s="108">
        <v>0</v>
      </c>
      <c r="DH135" s="133">
        <v>12.72</v>
      </c>
      <c r="DI135" s="124">
        <v>0</v>
      </c>
      <c r="DJ135" s="108">
        <v>32.979999999999997</v>
      </c>
      <c r="DK135" s="108">
        <v>0</v>
      </c>
      <c r="DL135" s="180">
        <v>30.691669558115436</v>
      </c>
      <c r="DM135" s="181">
        <v>38.779499054380125</v>
      </c>
      <c r="DN135" s="184">
        <v>35.716913522818771</v>
      </c>
      <c r="DO135" s="181">
        <v>35.062694045104777</v>
      </c>
      <c r="DP135" s="193">
        <v>14</v>
      </c>
      <c r="DQ135" s="193">
        <v>487994</v>
      </c>
      <c r="DR135" s="288">
        <v>0</v>
      </c>
      <c r="DS135" s="288"/>
      <c r="DT135" s="298"/>
      <c r="DU135" s="170"/>
      <c r="DV135" s="170"/>
      <c r="DW135" s="170"/>
      <c r="DX135" s="170"/>
      <c r="DY135" s="170"/>
      <c r="DZ135" s="298"/>
      <c r="EA135" s="170"/>
      <c r="EB135" s="170"/>
      <c r="EC135" s="170"/>
      <c r="ED135" s="170"/>
      <c r="EE135" s="292"/>
    </row>
    <row r="136" spans="1:135" x14ac:dyDescent="0.2">
      <c r="A136" s="125" t="s">
        <v>154</v>
      </c>
      <c r="B136" s="126" t="s">
        <v>602</v>
      </c>
      <c r="C136" s="147">
        <v>621383</v>
      </c>
      <c r="D136" s="148">
        <v>63.643034971989898</v>
      </c>
      <c r="E136" s="149">
        <v>36.356965028010102</v>
      </c>
      <c r="F136" s="150">
        <v>0.34144508885290636</v>
      </c>
      <c r="G136" s="151">
        <v>46.199479553903345</v>
      </c>
      <c r="H136" s="167">
        <v>4427.7714361560929</v>
      </c>
      <c r="I136" s="118">
        <v>7106.8617744483463</v>
      </c>
      <c r="J136" s="113">
        <v>797.29755927714371</v>
      </c>
      <c r="K136" s="113">
        <v>18.006746074709454</v>
      </c>
      <c r="L136" s="117">
        <v>887.94528380674296</v>
      </c>
      <c r="M136" s="118">
        <v>20.054000000000002</v>
      </c>
      <c r="N136" s="117">
        <v>34.862649294468333</v>
      </c>
      <c r="O136" s="118">
        <v>0.78736334513088257</v>
      </c>
      <c r="P136" s="143">
        <v>583.97503460357598</v>
      </c>
      <c r="Q136" s="108">
        <v>8892.9296875</v>
      </c>
      <c r="R136" s="167">
        <v>5.0999999999999996</v>
      </c>
      <c r="S136" s="138">
        <v>0</v>
      </c>
      <c r="T136" s="113">
        <v>0</v>
      </c>
      <c r="U136" s="138">
        <v>0</v>
      </c>
      <c r="V136" s="113">
        <v>3.99</v>
      </c>
      <c r="W136" s="138" t="s">
        <v>992</v>
      </c>
      <c r="X136" s="143">
        <v>9.09</v>
      </c>
      <c r="Y136" s="167">
        <f t="shared" si="15"/>
        <v>5.7348929758981634E-2</v>
      </c>
      <c r="Z136" s="138">
        <f t="shared" si="16"/>
        <v>0</v>
      </c>
      <c r="AA136" s="113">
        <f t="shared" si="17"/>
        <v>0</v>
      </c>
      <c r="AB136" s="138">
        <f t="shared" si="18"/>
        <v>0</v>
      </c>
      <c r="AC136" s="113">
        <f t="shared" si="19"/>
        <v>4.4867103870262104E-2</v>
      </c>
      <c r="AD136" s="138">
        <f t="shared" si="20"/>
        <v>0</v>
      </c>
      <c r="AE136" s="143">
        <f t="shared" si="21"/>
        <v>0.10221603362924372</v>
      </c>
      <c r="AF136" s="175">
        <v>0.63966080676627524</v>
      </c>
      <c r="AG136" s="118">
        <v>0</v>
      </c>
      <c r="AH136" s="118">
        <v>0</v>
      </c>
      <c r="AI136" s="118">
        <v>0</v>
      </c>
      <c r="AJ136" s="118">
        <v>0.50044051352890961</v>
      </c>
      <c r="AK136" s="118" t="s">
        <v>1026</v>
      </c>
      <c r="AL136" s="143">
        <v>1.1401013202951849</v>
      </c>
      <c r="AM136" s="175">
        <v>0.57435971483913983</v>
      </c>
      <c r="AN136" s="118">
        <v>0</v>
      </c>
      <c r="AO136" s="118">
        <v>0</v>
      </c>
      <c r="AP136" s="118">
        <v>0</v>
      </c>
      <c r="AQ136" s="118">
        <v>0.44935201219768001</v>
      </c>
      <c r="AR136" s="118" t="s">
        <v>1026</v>
      </c>
      <c r="AS136" s="143">
        <v>1.0237117270368199</v>
      </c>
      <c r="AT136" s="175">
        <v>14.628836600806519</v>
      </c>
      <c r="AU136" s="118">
        <v>0</v>
      </c>
      <c r="AV136" s="118">
        <v>0</v>
      </c>
      <c r="AW136" s="118">
        <v>0</v>
      </c>
      <c r="AX136" s="118">
        <v>11.444913340630984</v>
      </c>
      <c r="AY136" s="118" t="s">
        <v>1026</v>
      </c>
      <c r="AZ136" s="143">
        <v>26.073749941437509</v>
      </c>
      <c r="BA136" s="175">
        <v>0.87332500497423993</v>
      </c>
      <c r="BB136" s="118">
        <v>0</v>
      </c>
      <c r="BC136" s="118">
        <v>0</v>
      </c>
      <c r="BD136" s="118">
        <v>0</v>
      </c>
      <c r="BE136" s="118">
        <v>0.68324838624455264</v>
      </c>
      <c r="BF136" s="118" t="s">
        <v>1026</v>
      </c>
      <c r="BG136" s="143">
        <v>1.5565733912187927</v>
      </c>
      <c r="BH136" s="107">
        <v>11.53</v>
      </c>
      <c r="BI136" s="108">
        <v>0.13</v>
      </c>
      <c r="BJ136" s="133">
        <v>25.94</v>
      </c>
      <c r="BK136" s="124">
        <v>0.28999999999999998</v>
      </c>
      <c r="BL136" s="108">
        <v>47.58</v>
      </c>
      <c r="BM136" s="108">
        <v>0.54</v>
      </c>
      <c r="BN136" s="133">
        <v>102.55</v>
      </c>
      <c r="BO136" s="124">
        <v>1.1499999999999999</v>
      </c>
      <c r="BP136" s="108">
        <v>171.57</v>
      </c>
      <c r="BQ136" s="108">
        <v>1.93</v>
      </c>
      <c r="BR136" s="133">
        <v>269.67</v>
      </c>
      <c r="BS136" s="124">
        <v>3.03</v>
      </c>
      <c r="BT136" s="108">
        <v>342.13</v>
      </c>
      <c r="BU136" s="109">
        <v>3.85</v>
      </c>
      <c r="BV136" s="107">
        <v>0</v>
      </c>
      <c r="BW136" s="108">
        <v>0</v>
      </c>
      <c r="BX136" s="133">
        <v>0</v>
      </c>
      <c r="BY136" s="124">
        <v>0</v>
      </c>
      <c r="BZ136" s="108">
        <v>0</v>
      </c>
      <c r="CA136" s="108">
        <v>0</v>
      </c>
      <c r="CB136" s="133">
        <v>0</v>
      </c>
      <c r="CC136" s="124">
        <v>0</v>
      </c>
      <c r="CD136" s="108">
        <v>0</v>
      </c>
      <c r="CE136" s="108">
        <v>0</v>
      </c>
      <c r="CF136" s="133">
        <v>0</v>
      </c>
      <c r="CG136" s="124">
        <v>0</v>
      </c>
      <c r="CH136" s="108">
        <v>0</v>
      </c>
      <c r="CI136" s="109">
        <v>0</v>
      </c>
      <c r="CJ136" s="107">
        <v>0</v>
      </c>
      <c r="CK136" s="108">
        <v>0</v>
      </c>
      <c r="CL136" s="133">
        <v>0</v>
      </c>
      <c r="CM136" s="124">
        <v>0</v>
      </c>
      <c r="CN136" s="108">
        <v>0</v>
      </c>
      <c r="CO136" s="108">
        <v>0</v>
      </c>
      <c r="CP136" s="133">
        <v>0</v>
      </c>
      <c r="CQ136" s="124">
        <v>0</v>
      </c>
      <c r="CR136" s="108">
        <v>0</v>
      </c>
      <c r="CS136" s="108">
        <v>0</v>
      </c>
      <c r="CT136" s="133">
        <v>0</v>
      </c>
      <c r="CU136" s="124">
        <v>0</v>
      </c>
      <c r="CV136" s="108">
        <v>0</v>
      </c>
      <c r="CW136" s="109">
        <v>0</v>
      </c>
      <c r="CX136" s="107">
        <v>0</v>
      </c>
      <c r="CY136" s="108">
        <v>0</v>
      </c>
      <c r="CZ136" s="133">
        <v>0</v>
      </c>
      <c r="DA136" s="124">
        <v>0</v>
      </c>
      <c r="DB136" s="108">
        <v>0</v>
      </c>
      <c r="DC136" s="108">
        <v>0</v>
      </c>
      <c r="DD136" s="133">
        <v>0</v>
      </c>
      <c r="DE136" s="124">
        <v>0</v>
      </c>
      <c r="DF136" s="108">
        <v>0</v>
      </c>
      <c r="DG136" s="108">
        <v>0</v>
      </c>
      <c r="DH136" s="133">
        <v>0</v>
      </c>
      <c r="DI136" s="124">
        <v>0</v>
      </c>
      <c r="DJ136" s="108">
        <v>0</v>
      </c>
      <c r="DK136" s="108">
        <v>0</v>
      </c>
      <c r="DL136" s="180">
        <v>61.943014801466909</v>
      </c>
      <c r="DM136" s="181">
        <v>46.376544239161504</v>
      </c>
      <c r="DN136" s="184">
        <v>45.998533522171108</v>
      </c>
      <c r="DO136" s="181">
        <v>51.439364187599836</v>
      </c>
      <c r="DP136" s="193" t="s">
        <v>1026</v>
      </c>
      <c r="DQ136" s="193" t="s">
        <v>1026</v>
      </c>
      <c r="DR136" s="288" t="s">
        <v>1026</v>
      </c>
      <c r="DS136" s="288"/>
      <c r="DT136" s="298"/>
      <c r="DU136" s="170"/>
      <c r="DV136" s="170"/>
      <c r="DW136" s="170"/>
      <c r="DX136" s="170"/>
      <c r="DY136" s="170"/>
      <c r="DZ136" s="298"/>
      <c r="EA136" s="170"/>
      <c r="EB136" s="170"/>
      <c r="EC136" s="170"/>
      <c r="ED136" s="170"/>
      <c r="EE136" s="292"/>
    </row>
    <row r="137" spans="1:135" x14ac:dyDescent="0.2">
      <c r="A137" s="125" t="s">
        <v>228</v>
      </c>
      <c r="B137" s="126" t="s">
        <v>601</v>
      </c>
      <c r="C137" s="147">
        <v>423282</v>
      </c>
      <c r="D137" s="148">
        <v>95.138938107455544</v>
      </c>
      <c r="E137" s="149">
        <v>4.8610618925444502</v>
      </c>
      <c r="F137" s="150">
        <v>1.0639805795999748</v>
      </c>
      <c r="G137" s="151">
        <v>1322.7562499999999</v>
      </c>
      <c r="H137" s="167">
        <v>8740.9739175125269</v>
      </c>
      <c r="I137" s="118">
        <v>22779.910497993245</v>
      </c>
      <c r="J137" s="113">
        <v>1273.7462220087971</v>
      </c>
      <c r="K137" s="113">
        <v>14.572131595734986</v>
      </c>
      <c r="L137" s="117">
        <v>2314.7487874328663</v>
      </c>
      <c r="M137" s="118">
        <v>26.481589</v>
      </c>
      <c r="N137" s="117">
        <v>1124.9880881907125</v>
      </c>
      <c r="O137" s="118">
        <v>12.870283092102593</v>
      </c>
      <c r="P137" s="143">
        <v>584.88840860000005</v>
      </c>
      <c r="Q137" s="108">
        <v>36990.21484375</v>
      </c>
      <c r="R137" s="167">
        <v>13.32</v>
      </c>
      <c r="S137" s="138">
        <v>0</v>
      </c>
      <c r="T137" s="113">
        <v>0</v>
      </c>
      <c r="U137" s="138">
        <v>0.14000000000000001</v>
      </c>
      <c r="V137" s="113">
        <v>0</v>
      </c>
      <c r="W137" s="138" t="s">
        <v>992</v>
      </c>
      <c r="X137" s="143">
        <v>13.46</v>
      </c>
      <c r="Y137" s="167">
        <f t="shared" si="15"/>
        <v>3.6009523211111047E-2</v>
      </c>
      <c r="Z137" s="138">
        <f t="shared" si="16"/>
        <v>0</v>
      </c>
      <c r="AA137" s="113">
        <f t="shared" si="17"/>
        <v>0</v>
      </c>
      <c r="AB137" s="138">
        <f t="shared" si="18"/>
        <v>3.7847847218885487E-4</v>
      </c>
      <c r="AC137" s="113">
        <f t="shared" si="19"/>
        <v>0</v>
      </c>
      <c r="AD137" s="138">
        <f t="shared" si="20"/>
        <v>0</v>
      </c>
      <c r="AE137" s="143">
        <f t="shared" si="21"/>
        <v>3.6388001683299906E-2</v>
      </c>
      <c r="AF137" s="175">
        <v>1.0457342106179772</v>
      </c>
      <c r="AG137" s="118">
        <v>0</v>
      </c>
      <c r="AH137" s="118">
        <v>0</v>
      </c>
      <c r="AI137" s="118">
        <v>1.0991200411900661E-2</v>
      </c>
      <c r="AJ137" s="118">
        <v>0</v>
      </c>
      <c r="AK137" s="118" t="s">
        <v>1026</v>
      </c>
      <c r="AL137" s="143">
        <v>1.0567254110298778</v>
      </c>
      <c r="AM137" s="175">
        <v>0.57544041376396293</v>
      </c>
      <c r="AN137" s="118">
        <v>0</v>
      </c>
      <c r="AO137" s="118">
        <v>0</v>
      </c>
      <c r="AP137" s="118">
        <v>6.0481725170386498E-3</v>
      </c>
      <c r="AQ137" s="118">
        <v>0</v>
      </c>
      <c r="AR137" s="118" t="s">
        <v>1026</v>
      </c>
      <c r="AS137" s="143">
        <v>0.58148858628100153</v>
      </c>
      <c r="AT137" s="175">
        <v>1.1840125366502494</v>
      </c>
      <c r="AU137" s="118">
        <v>0</v>
      </c>
      <c r="AV137" s="118">
        <v>0</v>
      </c>
      <c r="AW137" s="118">
        <v>1.2444576211038659E-2</v>
      </c>
      <c r="AX137" s="118">
        <v>0</v>
      </c>
      <c r="AY137" s="118" t="s">
        <v>1026</v>
      </c>
      <c r="AZ137" s="143">
        <v>1.1964571128612882</v>
      </c>
      <c r="BA137" s="175">
        <v>2.2773574931811358</v>
      </c>
      <c r="BB137" s="118">
        <v>0</v>
      </c>
      <c r="BC137" s="118">
        <v>0</v>
      </c>
      <c r="BD137" s="118">
        <v>2.3936189868270199E-2</v>
      </c>
      <c r="BE137" s="118">
        <v>0</v>
      </c>
      <c r="BF137" s="118" t="s">
        <v>1026</v>
      </c>
      <c r="BG137" s="143">
        <v>2.3012936830494062</v>
      </c>
      <c r="BH137" s="107">
        <v>26.6</v>
      </c>
      <c r="BI137" s="108">
        <v>7.0000000000000007E-2</v>
      </c>
      <c r="BJ137" s="133">
        <v>59.47</v>
      </c>
      <c r="BK137" s="124">
        <v>0.16</v>
      </c>
      <c r="BL137" s="108">
        <v>122.15</v>
      </c>
      <c r="BM137" s="108">
        <v>0.33</v>
      </c>
      <c r="BN137" s="133">
        <v>348.63</v>
      </c>
      <c r="BO137" s="124">
        <v>0.94</v>
      </c>
      <c r="BP137" s="108">
        <v>721.54</v>
      </c>
      <c r="BQ137" s="108">
        <v>1.95</v>
      </c>
      <c r="BR137" s="133">
        <v>1434.19</v>
      </c>
      <c r="BS137" s="124">
        <v>3.88</v>
      </c>
      <c r="BT137" s="108">
        <v>2086.9</v>
      </c>
      <c r="BU137" s="109">
        <v>5.64</v>
      </c>
      <c r="BV137" s="107">
        <v>0</v>
      </c>
      <c r="BW137" s="108">
        <v>0</v>
      </c>
      <c r="BX137" s="133">
        <v>0</v>
      </c>
      <c r="BY137" s="124">
        <v>0</v>
      </c>
      <c r="BZ137" s="108">
        <v>0</v>
      </c>
      <c r="CA137" s="108">
        <v>0</v>
      </c>
      <c r="CB137" s="133">
        <v>0</v>
      </c>
      <c r="CC137" s="124">
        <v>0</v>
      </c>
      <c r="CD137" s="108">
        <v>0</v>
      </c>
      <c r="CE137" s="108">
        <v>0</v>
      </c>
      <c r="CF137" s="133">
        <v>0</v>
      </c>
      <c r="CG137" s="124">
        <v>0</v>
      </c>
      <c r="CH137" s="108">
        <v>0</v>
      </c>
      <c r="CI137" s="109">
        <v>0</v>
      </c>
      <c r="CJ137" s="107">
        <v>0</v>
      </c>
      <c r="CK137" s="108">
        <v>0</v>
      </c>
      <c r="CL137" s="133">
        <v>0</v>
      </c>
      <c r="CM137" s="124">
        <v>0</v>
      </c>
      <c r="CN137" s="108">
        <v>0</v>
      </c>
      <c r="CO137" s="108">
        <v>0</v>
      </c>
      <c r="CP137" s="133">
        <v>0</v>
      </c>
      <c r="CQ137" s="124">
        <v>0</v>
      </c>
      <c r="CR137" s="108">
        <v>0</v>
      </c>
      <c r="CS137" s="108">
        <v>0</v>
      </c>
      <c r="CT137" s="133">
        <v>0</v>
      </c>
      <c r="CU137" s="124">
        <v>0</v>
      </c>
      <c r="CV137" s="108">
        <v>0</v>
      </c>
      <c r="CW137" s="109">
        <v>0</v>
      </c>
      <c r="CX137" s="107">
        <v>0</v>
      </c>
      <c r="CY137" s="108">
        <v>0</v>
      </c>
      <c r="CZ137" s="133">
        <v>0</v>
      </c>
      <c r="DA137" s="124">
        <v>0</v>
      </c>
      <c r="DB137" s="108">
        <v>0</v>
      </c>
      <c r="DC137" s="108">
        <v>0</v>
      </c>
      <c r="DD137" s="133">
        <v>0</v>
      </c>
      <c r="DE137" s="124">
        <v>0</v>
      </c>
      <c r="DF137" s="108">
        <v>0.47</v>
      </c>
      <c r="DG137" s="108">
        <v>0</v>
      </c>
      <c r="DH137" s="133">
        <v>15.71</v>
      </c>
      <c r="DI137" s="124">
        <v>0.04</v>
      </c>
      <c r="DJ137" s="108">
        <v>52.76</v>
      </c>
      <c r="DK137" s="108">
        <v>0.14000000000000001</v>
      </c>
      <c r="DL137" s="180">
        <v>40.952948903205268</v>
      </c>
      <c r="DM137" s="181">
        <v>48.397280041560627</v>
      </c>
      <c r="DN137" s="184">
        <v>42.244956312009499</v>
      </c>
      <c r="DO137" s="181">
        <v>43.865061752258462</v>
      </c>
      <c r="DP137" s="193" t="s">
        <v>1026</v>
      </c>
      <c r="DQ137" s="193" t="s">
        <v>1026</v>
      </c>
      <c r="DR137" s="288" t="s">
        <v>1026</v>
      </c>
      <c r="DS137" s="288"/>
      <c r="DT137" s="298"/>
      <c r="DU137" s="170"/>
      <c r="DV137" s="170"/>
      <c r="DW137" s="170"/>
      <c r="DX137" s="170"/>
      <c r="DY137" s="170"/>
      <c r="DZ137" s="298"/>
      <c r="EA137" s="170"/>
      <c r="EB137" s="170"/>
      <c r="EC137" s="170"/>
      <c r="ED137" s="170"/>
      <c r="EE137" s="292"/>
    </row>
    <row r="138" spans="1:135" x14ac:dyDescent="0.2">
      <c r="A138" s="125" t="s">
        <v>158</v>
      </c>
      <c r="B138" s="126" t="s">
        <v>616</v>
      </c>
      <c r="C138" s="147">
        <v>8081482</v>
      </c>
      <c r="D138" s="148">
        <v>73.786998473794782</v>
      </c>
      <c r="E138" s="149">
        <v>26.213001526205222</v>
      </c>
      <c r="F138" s="150">
        <v>1.1176950402205015</v>
      </c>
      <c r="G138" s="151">
        <v>204.51164085433749</v>
      </c>
      <c r="H138" s="167">
        <v>650781.84397812211</v>
      </c>
      <c r="I138" s="118">
        <v>84815.407010014795</v>
      </c>
      <c r="J138" s="113">
        <v>130848.36430709557</v>
      </c>
      <c r="K138" s="113">
        <v>20.106332946727754</v>
      </c>
      <c r="L138" s="117">
        <v>153909.58070990391</v>
      </c>
      <c r="M138" s="118">
        <v>23.649950000000004</v>
      </c>
      <c r="N138" s="117">
        <v>231167.93837046903</v>
      </c>
      <c r="O138" s="118">
        <v>35.521571554205863</v>
      </c>
      <c r="P138" s="143">
        <v>495957.97554988001</v>
      </c>
      <c r="Q138" s="108">
        <v>3421606</v>
      </c>
      <c r="R138" s="167">
        <v>786.78</v>
      </c>
      <c r="S138" s="138">
        <v>0</v>
      </c>
      <c r="T138" s="113">
        <v>0</v>
      </c>
      <c r="U138" s="138">
        <v>0</v>
      </c>
      <c r="V138" s="113">
        <v>845.26</v>
      </c>
      <c r="W138" s="138" t="s">
        <v>992</v>
      </c>
      <c r="X138" s="143">
        <v>1632.04</v>
      </c>
      <c r="Y138" s="167">
        <f t="shared" si="15"/>
        <v>2.2994465172202761E-2</v>
      </c>
      <c r="Z138" s="138">
        <f t="shared" si="16"/>
        <v>0</v>
      </c>
      <c r="AA138" s="113">
        <f t="shared" si="17"/>
        <v>0</v>
      </c>
      <c r="AB138" s="138">
        <f t="shared" si="18"/>
        <v>0</v>
      </c>
      <c r="AC138" s="113">
        <f t="shared" si="19"/>
        <v>2.4703604097023442E-2</v>
      </c>
      <c r="AD138" s="138">
        <f t="shared" si="20"/>
        <v>0</v>
      </c>
      <c r="AE138" s="143">
        <f t="shared" si="21"/>
        <v>4.7698069269226206E-2</v>
      </c>
      <c r="AF138" s="175">
        <v>0.60129142933224644</v>
      </c>
      <c r="AG138" s="118">
        <v>0</v>
      </c>
      <c r="AH138" s="118">
        <v>0</v>
      </c>
      <c r="AI138" s="118">
        <v>0</v>
      </c>
      <c r="AJ138" s="118">
        <v>0.64598438389050894</v>
      </c>
      <c r="AK138" s="118" t="s">
        <v>1026</v>
      </c>
      <c r="AL138" s="143">
        <v>1.2472758132227555</v>
      </c>
      <c r="AM138" s="175">
        <v>0.51119624676449504</v>
      </c>
      <c r="AN138" s="118">
        <v>0</v>
      </c>
      <c r="AO138" s="118">
        <v>0</v>
      </c>
      <c r="AP138" s="118">
        <v>0</v>
      </c>
      <c r="AQ138" s="118">
        <v>0.549192581840104</v>
      </c>
      <c r="AR138" s="118" t="s">
        <v>1026</v>
      </c>
      <c r="AS138" s="143">
        <v>1.060388828604599</v>
      </c>
      <c r="AT138" s="175">
        <v>0.34034996615279267</v>
      </c>
      <c r="AU138" s="118">
        <v>0</v>
      </c>
      <c r="AV138" s="118">
        <v>0</v>
      </c>
      <c r="AW138" s="118">
        <v>0</v>
      </c>
      <c r="AX138" s="118">
        <v>0.36564759194477436</v>
      </c>
      <c r="AY138" s="118" t="s">
        <v>1026</v>
      </c>
      <c r="AZ138" s="143">
        <v>0.70599755809756704</v>
      </c>
      <c r="BA138" s="175">
        <v>0.15863844091380502</v>
      </c>
      <c r="BB138" s="118">
        <v>0</v>
      </c>
      <c r="BC138" s="118">
        <v>0</v>
      </c>
      <c r="BD138" s="118">
        <v>0</v>
      </c>
      <c r="BE138" s="118">
        <v>0.17042976253438424</v>
      </c>
      <c r="BF138" s="118" t="s">
        <v>1026</v>
      </c>
      <c r="BG138" s="143">
        <v>0.32906820344818927</v>
      </c>
      <c r="BH138" s="107">
        <v>1471.66</v>
      </c>
      <c r="BI138" s="108">
        <v>0.04</v>
      </c>
      <c r="BJ138" s="133">
        <v>3968.01</v>
      </c>
      <c r="BK138" s="124">
        <v>0.12</v>
      </c>
      <c r="BL138" s="108">
        <v>9082.43</v>
      </c>
      <c r="BM138" s="108">
        <v>0.27</v>
      </c>
      <c r="BN138" s="133">
        <v>25233.64</v>
      </c>
      <c r="BO138" s="124">
        <v>0.74</v>
      </c>
      <c r="BP138" s="108">
        <v>48712.3</v>
      </c>
      <c r="BQ138" s="108">
        <v>1.42</v>
      </c>
      <c r="BR138" s="133">
        <v>83204.69</v>
      </c>
      <c r="BS138" s="124">
        <v>2.4300000000000002</v>
      </c>
      <c r="BT138" s="108">
        <v>107666.66</v>
      </c>
      <c r="BU138" s="109">
        <v>3.15</v>
      </c>
      <c r="BV138" s="107">
        <v>0</v>
      </c>
      <c r="BW138" s="108">
        <v>0</v>
      </c>
      <c r="BX138" s="133">
        <v>0</v>
      </c>
      <c r="BY138" s="124">
        <v>0</v>
      </c>
      <c r="BZ138" s="108">
        <v>0</v>
      </c>
      <c r="CA138" s="108">
        <v>0</v>
      </c>
      <c r="CB138" s="133">
        <v>0</v>
      </c>
      <c r="CC138" s="124">
        <v>0</v>
      </c>
      <c r="CD138" s="108">
        <v>0</v>
      </c>
      <c r="CE138" s="108">
        <v>0</v>
      </c>
      <c r="CF138" s="133">
        <v>0</v>
      </c>
      <c r="CG138" s="124">
        <v>0</v>
      </c>
      <c r="CH138" s="108">
        <v>0</v>
      </c>
      <c r="CI138" s="109">
        <v>0</v>
      </c>
      <c r="CJ138" s="107">
        <v>0</v>
      </c>
      <c r="CK138" s="108">
        <v>0</v>
      </c>
      <c r="CL138" s="133">
        <v>0</v>
      </c>
      <c r="CM138" s="124">
        <v>0</v>
      </c>
      <c r="CN138" s="108">
        <v>0</v>
      </c>
      <c r="CO138" s="108">
        <v>0</v>
      </c>
      <c r="CP138" s="133">
        <v>0</v>
      </c>
      <c r="CQ138" s="124">
        <v>0</v>
      </c>
      <c r="CR138" s="108">
        <v>0</v>
      </c>
      <c r="CS138" s="108">
        <v>0</v>
      </c>
      <c r="CT138" s="133">
        <v>0</v>
      </c>
      <c r="CU138" s="124">
        <v>0</v>
      </c>
      <c r="CV138" s="108">
        <v>0</v>
      </c>
      <c r="CW138" s="109">
        <v>0</v>
      </c>
      <c r="CX138" s="107">
        <v>0</v>
      </c>
      <c r="CY138" s="108">
        <v>0</v>
      </c>
      <c r="CZ138" s="133">
        <v>0</v>
      </c>
      <c r="DA138" s="124">
        <v>0</v>
      </c>
      <c r="DB138" s="108">
        <v>0</v>
      </c>
      <c r="DC138" s="108">
        <v>0</v>
      </c>
      <c r="DD138" s="133">
        <v>0</v>
      </c>
      <c r="DE138" s="124">
        <v>0</v>
      </c>
      <c r="DF138" s="108">
        <v>0</v>
      </c>
      <c r="DG138" s="108">
        <v>0</v>
      </c>
      <c r="DH138" s="133">
        <v>0</v>
      </c>
      <c r="DI138" s="124">
        <v>0</v>
      </c>
      <c r="DJ138" s="108">
        <v>0</v>
      </c>
      <c r="DK138" s="108">
        <v>0</v>
      </c>
      <c r="DL138" s="180">
        <v>39.345586435936035</v>
      </c>
      <c r="DM138" s="181">
        <v>36.466920176694309</v>
      </c>
      <c r="DN138" s="184">
        <v>46.232141660362096</v>
      </c>
      <c r="DO138" s="181">
        <v>40.681549424330818</v>
      </c>
      <c r="DP138" s="193" t="s">
        <v>1026</v>
      </c>
      <c r="DQ138" s="193" t="s">
        <v>1026</v>
      </c>
      <c r="DR138" s="288" t="s">
        <v>1026</v>
      </c>
      <c r="DS138" s="288"/>
      <c r="DT138" s="298"/>
      <c r="DU138" s="170"/>
      <c r="DV138" s="170"/>
      <c r="DW138" s="170"/>
      <c r="DX138" s="170"/>
      <c r="DY138" s="170"/>
      <c r="DZ138" s="298"/>
      <c r="EA138" s="170"/>
      <c r="EB138" s="170"/>
      <c r="EC138" s="170"/>
      <c r="ED138" s="170"/>
      <c r="EE138" s="292"/>
    </row>
    <row r="139" spans="1:135" x14ac:dyDescent="0.2">
      <c r="A139" s="125" t="s">
        <v>144</v>
      </c>
      <c r="B139" s="126" t="s">
        <v>575</v>
      </c>
      <c r="C139" s="147">
        <v>2773620</v>
      </c>
      <c r="D139" s="148">
        <v>55.383001276310381</v>
      </c>
      <c r="E139" s="149">
        <v>44.616998723689619</v>
      </c>
      <c r="F139" s="150">
        <v>0.91300707100943246</v>
      </c>
      <c r="G139" s="151">
        <v>101.22700729927007</v>
      </c>
      <c r="H139" s="167">
        <v>12903.854876372377</v>
      </c>
      <c r="I139" s="118">
        <v>4659.3406012148907</v>
      </c>
      <c r="J139" s="113">
        <v>3128.4105762277195</v>
      </c>
      <c r="K139" s="113">
        <v>24.244</v>
      </c>
      <c r="L139" s="117">
        <v>1818.9996449607581</v>
      </c>
      <c r="M139" s="118">
        <v>14.09656</v>
      </c>
      <c r="N139" s="117">
        <v>2264.3782482177221</v>
      </c>
      <c r="O139" s="118">
        <v>17.548075903766673</v>
      </c>
      <c r="P139" s="143">
        <v>2712.3225588614996</v>
      </c>
      <c r="Q139" s="108">
        <v>40459.65234375</v>
      </c>
      <c r="R139" s="167">
        <v>46.73</v>
      </c>
      <c r="S139" s="138">
        <v>0</v>
      </c>
      <c r="T139" s="113">
        <v>0</v>
      </c>
      <c r="U139" s="138">
        <v>0.04</v>
      </c>
      <c r="V139" s="113">
        <v>30.59</v>
      </c>
      <c r="W139" s="138" t="s">
        <v>992</v>
      </c>
      <c r="X139" s="143">
        <v>77.36</v>
      </c>
      <c r="Y139" s="167">
        <f t="shared" si="15"/>
        <v>0.1154977793753055</v>
      </c>
      <c r="Z139" s="138">
        <f t="shared" si="16"/>
        <v>0</v>
      </c>
      <c r="AA139" s="113">
        <f t="shared" si="17"/>
        <v>0</v>
      </c>
      <c r="AB139" s="138">
        <f t="shared" si="18"/>
        <v>9.8863924138930465E-5</v>
      </c>
      <c r="AC139" s="113">
        <f t="shared" si="19"/>
        <v>7.5606185985247071E-2</v>
      </c>
      <c r="AD139" s="138">
        <f t="shared" si="20"/>
        <v>0</v>
      </c>
      <c r="AE139" s="143">
        <f t="shared" si="21"/>
        <v>0.19120282928469151</v>
      </c>
      <c r="AF139" s="175">
        <v>1.4937297666455174</v>
      </c>
      <c r="AG139" s="118">
        <v>0</v>
      </c>
      <c r="AH139" s="118">
        <v>0</v>
      </c>
      <c r="AI139" s="118">
        <v>1.2786045509484421E-3</v>
      </c>
      <c r="AJ139" s="118">
        <v>0.97781283033782107</v>
      </c>
      <c r="AK139" s="118" t="s">
        <v>1026</v>
      </c>
      <c r="AL139" s="143">
        <v>2.4728212015342868</v>
      </c>
      <c r="AM139" s="175">
        <v>2.5689944541472474</v>
      </c>
      <c r="AN139" s="118">
        <v>0</v>
      </c>
      <c r="AO139" s="118">
        <v>0</v>
      </c>
      <c r="AP139" s="118">
        <v>2.1990108745108044E-3</v>
      </c>
      <c r="AQ139" s="118">
        <v>1.681693566282138</v>
      </c>
      <c r="AR139" s="118" t="s">
        <v>1026</v>
      </c>
      <c r="AS139" s="143">
        <v>4.2528870313038958</v>
      </c>
      <c r="AT139" s="175">
        <v>2.0637011522602675</v>
      </c>
      <c r="AU139" s="118">
        <v>0</v>
      </c>
      <c r="AV139" s="118">
        <v>0</v>
      </c>
      <c r="AW139" s="118">
        <v>1.7664893235696708E-3</v>
      </c>
      <c r="AX139" s="118">
        <v>1.3509227101999057</v>
      </c>
      <c r="AY139" s="118" t="s">
        <v>1026</v>
      </c>
      <c r="AZ139" s="143">
        <v>3.4163903517837433</v>
      </c>
      <c r="BA139" s="175">
        <v>1.7228776808763839</v>
      </c>
      <c r="BB139" s="118">
        <v>0</v>
      </c>
      <c r="BC139" s="118">
        <v>0</v>
      </c>
      <c r="BD139" s="118">
        <v>1.4747508503114781E-3</v>
      </c>
      <c r="BE139" s="118">
        <v>1.1278157127757027</v>
      </c>
      <c r="BF139" s="118" t="s">
        <v>1026</v>
      </c>
      <c r="BG139" s="143">
        <v>2.8521681445023983</v>
      </c>
      <c r="BH139" s="107">
        <v>112.83</v>
      </c>
      <c r="BI139" s="108">
        <v>0.28000000000000003</v>
      </c>
      <c r="BJ139" s="133">
        <v>239.07</v>
      </c>
      <c r="BK139" s="124">
        <v>0.59</v>
      </c>
      <c r="BL139" s="108">
        <v>412.61</v>
      </c>
      <c r="BM139" s="108">
        <v>1.02</v>
      </c>
      <c r="BN139" s="133">
        <v>817.76</v>
      </c>
      <c r="BO139" s="124">
        <v>2.02</v>
      </c>
      <c r="BP139" s="108">
        <v>1308.3800000000001</v>
      </c>
      <c r="BQ139" s="108">
        <v>3.23</v>
      </c>
      <c r="BR139" s="133">
        <v>1992.98</v>
      </c>
      <c r="BS139" s="124">
        <v>4.93</v>
      </c>
      <c r="BT139" s="108">
        <v>2495.4899999999998</v>
      </c>
      <c r="BU139" s="109">
        <v>6.17</v>
      </c>
      <c r="BV139" s="107">
        <v>0</v>
      </c>
      <c r="BW139" s="108">
        <v>0</v>
      </c>
      <c r="BX139" s="133">
        <v>0</v>
      </c>
      <c r="BY139" s="124">
        <v>0</v>
      </c>
      <c r="BZ139" s="108">
        <v>0</v>
      </c>
      <c r="CA139" s="108">
        <v>0</v>
      </c>
      <c r="CB139" s="133">
        <v>0</v>
      </c>
      <c r="CC139" s="124">
        <v>0</v>
      </c>
      <c r="CD139" s="108">
        <v>0</v>
      </c>
      <c r="CE139" s="108">
        <v>0</v>
      </c>
      <c r="CF139" s="133">
        <v>0</v>
      </c>
      <c r="CG139" s="124">
        <v>0</v>
      </c>
      <c r="CH139" s="108">
        <v>0</v>
      </c>
      <c r="CI139" s="109">
        <v>0</v>
      </c>
      <c r="CJ139" s="107">
        <v>0</v>
      </c>
      <c r="CK139" s="108">
        <v>0</v>
      </c>
      <c r="CL139" s="133">
        <v>0</v>
      </c>
      <c r="CM139" s="124">
        <v>0</v>
      </c>
      <c r="CN139" s="108">
        <v>0</v>
      </c>
      <c r="CO139" s="108">
        <v>0</v>
      </c>
      <c r="CP139" s="133">
        <v>0</v>
      </c>
      <c r="CQ139" s="124">
        <v>0</v>
      </c>
      <c r="CR139" s="108">
        <v>0</v>
      </c>
      <c r="CS139" s="108">
        <v>0</v>
      </c>
      <c r="CT139" s="133">
        <v>0</v>
      </c>
      <c r="CU139" s="124">
        <v>0</v>
      </c>
      <c r="CV139" s="108">
        <v>0</v>
      </c>
      <c r="CW139" s="109">
        <v>0</v>
      </c>
      <c r="CX139" s="107">
        <v>0</v>
      </c>
      <c r="CY139" s="108">
        <v>0</v>
      </c>
      <c r="CZ139" s="133">
        <v>0</v>
      </c>
      <c r="DA139" s="124">
        <v>0</v>
      </c>
      <c r="DB139" s="108">
        <v>0</v>
      </c>
      <c r="DC139" s="108">
        <v>0</v>
      </c>
      <c r="DD139" s="133">
        <v>0</v>
      </c>
      <c r="DE139" s="124">
        <v>0</v>
      </c>
      <c r="DF139" s="108">
        <v>0.11</v>
      </c>
      <c r="DG139" s="108">
        <v>0</v>
      </c>
      <c r="DH139" s="133">
        <v>2.25</v>
      </c>
      <c r="DI139" s="124">
        <v>0.01</v>
      </c>
      <c r="DJ139" s="108">
        <v>5.0599999999999996</v>
      </c>
      <c r="DK139" s="108">
        <v>0.01</v>
      </c>
      <c r="DL139" s="180">
        <v>54.646882925359115</v>
      </c>
      <c r="DM139" s="181">
        <v>53.250528556990382</v>
      </c>
      <c r="DN139" s="184">
        <v>55.449941648095901</v>
      </c>
      <c r="DO139" s="181">
        <v>54.449117710148471</v>
      </c>
      <c r="DP139" s="193" t="s">
        <v>1026</v>
      </c>
      <c r="DQ139" s="193" t="s">
        <v>1026</v>
      </c>
      <c r="DR139" s="288" t="s">
        <v>1026</v>
      </c>
      <c r="DS139" s="288"/>
      <c r="DT139" s="298"/>
      <c r="DU139" s="170"/>
      <c r="DV139" s="170"/>
      <c r="DW139" s="170"/>
      <c r="DX139" s="170"/>
      <c r="DY139" s="170"/>
      <c r="DZ139" s="298"/>
      <c r="EA139" s="170"/>
      <c r="EB139" s="170"/>
      <c r="EC139" s="170"/>
      <c r="ED139" s="170"/>
      <c r="EE139" s="292"/>
    </row>
    <row r="140" spans="1:135" x14ac:dyDescent="0.2">
      <c r="A140" s="125" t="s">
        <v>196</v>
      </c>
      <c r="B140" s="126" t="s">
        <v>588</v>
      </c>
      <c r="C140" s="147">
        <v>1324612</v>
      </c>
      <c r="D140" s="148">
        <v>67.720962817791175</v>
      </c>
      <c r="E140" s="149">
        <v>32.279037182208832</v>
      </c>
      <c r="F140" s="150">
        <v>-0.19879006359861309</v>
      </c>
      <c r="G140" s="151">
        <v>31.2482189195565</v>
      </c>
      <c r="H140" s="167">
        <v>24476.537986014093</v>
      </c>
      <c r="I140" s="118">
        <v>18783.058705582258</v>
      </c>
      <c r="J140" s="113">
        <v>6189.0489080504267</v>
      </c>
      <c r="K140" s="113">
        <v>25.285638481989785</v>
      </c>
      <c r="L140" s="117">
        <v>6166.3081281639697</v>
      </c>
      <c r="M140" s="118">
        <v>25.192730000000005</v>
      </c>
      <c r="N140" s="117">
        <v>5528.6384955084914</v>
      </c>
      <c r="O140" s="118">
        <v>22.587501952553744</v>
      </c>
      <c r="P140" s="143">
        <v>304.77018930000003</v>
      </c>
      <c r="Q140" s="108">
        <v>79617.3125</v>
      </c>
      <c r="R140" s="167">
        <v>1.0900000000000001</v>
      </c>
      <c r="S140" s="138">
        <v>0</v>
      </c>
      <c r="T140" s="113">
        <v>0</v>
      </c>
      <c r="U140" s="138">
        <v>0</v>
      </c>
      <c r="V140" s="113">
        <v>61.56</v>
      </c>
      <c r="W140" s="138" t="s">
        <v>992</v>
      </c>
      <c r="X140" s="143">
        <v>62.650000000000006</v>
      </c>
      <c r="Y140" s="167">
        <f t="shared" si="15"/>
        <v>1.3690489741160256E-3</v>
      </c>
      <c r="Z140" s="138">
        <f t="shared" si="16"/>
        <v>0</v>
      </c>
      <c r="AA140" s="113">
        <f t="shared" si="17"/>
        <v>0</v>
      </c>
      <c r="AB140" s="138">
        <f t="shared" si="18"/>
        <v>0</v>
      </c>
      <c r="AC140" s="113">
        <f t="shared" si="19"/>
        <v>7.7319866831727091E-2</v>
      </c>
      <c r="AD140" s="138">
        <f t="shared" si="20"/>
        <v>0</v>
      </c>
      <c r="AE140" s="143">
        <f t="shared" si="21"/>
        <v>7.8688915805843113E-2</v>
      </c>
      <c r="AF140" s="175">
        <v>1.761175289117814E-2</v>
      </c>
      <c r="AG140" s="118">
        <v>0</v>
      </c>
      <c r="AH140" s="118">
        <v>0</v>
      </c>
      <c r="AI140" s="118">
        <v>0</v>
      </c>
      <c r="AJ140" s="118">
        <v>0.9946600990650698</v>
      </c>
      <c r="AK140" s="118" t="s">
        <v>1026</v>
      </c>
      <c r="AL140" s="143">
        <v>1.0122718519562481</v>
      </c>
      <c r="AM140" s="175">
        <v>1.7676703423585641E-2</v>
      </c>
      <c r="AN140" s="118">
        <v>0</v>
      </c>
      <c r="AO140" s="118">
        <v>0</v>
      </c>
      <c r="AP140" s="118">
        <v>0</v>
      </c>
      <c r="AQ140" s="118">
        <v>0.99832831445498349</v>
      </c>
      <c r="AR140" s="118" t="s">
        <v>1026</v>
      </c>
      <c r="AS140" s="143">
        <v>1.0160050178785691</v>
      </c>
      <c r="AT140" s="175">
        <v>1.9715523105472071E-2</v>
      </c>
      <c r="AU140" s="118">
        <v>0</v>
      </c>
      <c r="AV140" s="118">
        <v>0</v>
      </c>
      <c r="AW140" s="118">
        <v>0</v>
      </c>
      <c r="AX140" s="118">
        <v>1.1134748645622574</v>
      </c>
      <c r="AY140" s="118" t="s">
        <v>1026</v>
      </c>
      <c r="AZ140" s="143">
        <v>1.1331903876677296</v>
      </c>
      <c r="BA140" s="175">
        <v>0.35764652786531576</v>
      </c>
      <c r="BB140" s="118">
        <v>0</v>
      </c>
      <c r="BC140" s="118">
        <v>0</v>
      </c>
      <c r="BD140" s="118">
        <v>0</v>
      </c>
      <c r="BE140" s="118">
        <v>20.198825922375079</v>
      </c>
      <c r="BF140" s="118" t="s">
        <v>1026</v>
      </c>
      <c r="BG140" s="143">
        <v>20.556472450240395</v>
      </c>
      <c r="BH140" s="107">
        <v>0</v>
      </c>
      <c r="BI140" s="108">
        <v>0</v>
      </c>
      <c r="BJ140" s="133">
        <v>0.61</v>
      </c>
      <c r="BK140" s="124">
        <v>0</v>
      </c>
      <c r="BL140" s="108">
        <v>11.95</v>
      </c>
      <c r="BM140" s="108">
        <v>0.02</v>
      </c>
      <c r="BN140" s="133">
        <v>48.92</v>
      </c>
      <c r="BO140" s="124">
        <v>0.06</v>
      </c>
      <c r="BP140" s="108">
        <v>91.09</v>
      </c>
      <c r="BQ140" s="108">
        <v>0.11</v>
      </c>
      <c r="BR140" s="133">
        <v>178.59</v>
      </c>
      <c r="BS140" s="124">
        <v>0.22</v>
      </c>
      <c r="BT140" s="108">
        <v>267.97000000000003</v>
      </c>
      <c r="BU140" s="109">
        <v>0.34</v>
      </c>
      <c r="BV140" s="107">
        <v>0</v>
      </c>
      <c r="BW140" s="108">
        <v>0</v>
      </c>
      <c r="BX140" s="133">
        <v>0</v>
      </c>
      <c r="BY140" s="124">
        <v>0</v>
      </c>
      <c r="BZ140" s="108">
        <v>0</v>
      </c>
      <c r="CA140" s="108">
        <v>0</v>
      </c>
      <c r="CB140" s="133">
        <v>0</v>
      </c>
      <c r="CC140" s="124">
        <v>0</v>
      </c>
      <c r="CD140" s="108">
        <v>0</v>
      </c>
      <c r="CE140" s="108">
        <v>0</v>
      </c>
      <c r="CF140" s="133">
        <v>0</v>
      </c>
      <c r="CG140" s="124">
        <v>0</v>
      </c>
      <c r="CH140" s="108">
        <v>0</v>
      </c>
      <c r="CI140" s="109">
        <v>0</v>
      </c>
      <c r="CJ140" s="107">
        <v>0</v>
      </c>
      <c r="CK140" s="108">
        <v>0</v>
      </c>
      <c r="CL140" s="133">
        <v>0</v>
      </c>
      <c r="CM140" s="124">
        <v>0</v>
      </c>
      <c r="CN140" s="108">
        <v>0</v>
      </c>
      <c r="CO140" s="108">
        <v>0</v>
      </c>
      <c r="CP140" s="133">
        <v>0</v>
      </c>
      <c r="CQ140" s="124">
        <v>0</v>
      </c>
      <c r="CR140" s="108">
        <v>0</v>
      </c>
      <c r="CS140" s="108">
        <v>0</v>
      </c>
      <c r="CT140" s="133">
        <v>0</v>
      </c>
      <c r="CU140" s="124">
        <v>0</v>
      </c>
      <c r="CV140" s="108">
        <v>0</v>
      </c>
      <c r="CW140" s="109">
        <v>0</v>
      </c>
      <c r="CX140" s="107">
        <v>0</v>
      </c>
      <c r="CY140" s="108">
        <v>0</v>
      </c>
      <c r="CZ140" s="133">
        <v>0</v>
      </c>
      <c r="DA140" s="124">
        <v>0</v>
      </c>
      <c r="DB140" s="108">
        <v>0</v>
      </c>
      <c r="DC140" s="108">
        <v>0</v>
      </c>
      <c r="DD140" s="133">
        <v>0</v>
      </c>
      <c r="DE140" s="124">
        <v>0</v>
      </c>
      <c r="DF140" s="108">
        <v>0</v>
      </c>
      <c r="DG140" s="108">
        <v>0</v>
      </c>
      <c r="DH140" s="133">
        <v>0</v>
      </c>
      <c r="DI140" s="124">
        <v>0</v>
      </c>
      <c r="DJ140" s="108">
        <v>0</v>
      </c>
      <c r="DK140" s="108">
        <v>0</v>
      </c>
      <c r="DL140" s="180">
        <v>43.24350591898547</v>
      </c>
      <c r="DM140" s="181">
        <v>61.945670083553523</v>
      </c>
      <c r="DN140" s="184">
        <v>45.948383865548529</v>
      </c>
      <c r="DO140" s="181">
        <v>50.37918662269584</v>
      </c>
      <c r="DP140" s="193" t="s">
        <v>1026</v>
      </c>
      <c r="DQ140" s="193" t="s">
        <v>1026</v>
      </c>
      <c r="DR140" s="288" t="s">
        <v>1026</v>
      </c>
      <c r="DS140" s="288"/>
      <c r="DT140" s="298"/>
      <c r="DU140" s="170"/>
      <c r="DV140" s="170"/>
      <c r="DW140" s="170"/>
      <c r="DX140" s="170"/>
      <c r="DY140" s="170"/>
      <c r="DZ140" s="298"/>
      <c r="EA140" s="170"/>
      <c r="EB140" s="170"/>
      <c r="EC140" s="170"/>
      <c r="ED140" s="170"/>
      <c r="EE140" s="292"/>
    </row>
    <row r="141" spans="1:135" x14ac:dyDescent="0.2">
      <c r="A141" s="125" t="s">
        <v>222</v>
      </c>
      <c r="B141" s="126" t="s">
        <v>684</v>
      </c>
      <c r="C141" s="147">
        <v>49469</v>
      </c>
      <c r="D141" s="148">
        <v>41.529038387677133</v>
      </c>
      <c r="E141" s="149">
        <v>58.470961612322867</v>
      </c>
      <c r="F141" s="150">
        <v>0.4243805300925117</v>
      </c>
      <c r="G141" s="151">
        <v>35.436246418338108</v>
      </c>
      <c r="H141" s="167">
        <v>2198.1383722882351</v>
      </c>
      <c r="I141" s="118">
        <v>44317.305892907971</v>
      </c>
      <c r="J141" s="113" t="s">
        <v>1026</v>
      </c>
      <c r="K141" s="113" t="s">
        <v>478</v>
      </c>
      <c r="L141" s="117">
        <v>0</v>
      </c>
      <c r="M141" s="118">
        <v>0</v>
      </c>
      <c r="N141" s="117">
        <v>0</v>
      </c>
      <c r="O141" s="118">
        <v>0</v>
      </c>
      <c r="P141" s="143" t="s">
        <v>1026</v>
      </c>
      <c r="Q141" s="108">
        <v>9272.3701171875</v>
      </c>
      <c r="R141" s="167">
        <v>0</v>
      </c>
      <c r="S141" s="138">
        <v>1.1299999999999999</v>
      </c>
      <c r="T141" s="113">
        <v>0</v>
      </c>
      <c r="U141" s="138">
        <v>0</v>
      </c>
      <c r="V141" s="113">
        <v>0</v>
      </c>
      <c r="W141" s="138" t="s">
        <v>992</v>
      </c>
      <c r="X141" s="143">
        <v>1.1299999999999999</v>
      </c>
      <c r="Y141" s="167">
        <f t="shared" si="15"/>
        <v>0</v>
      </c>
      <c r="Z141" s="138">
        <f t="shared" si="16"/>
        <v>1.2186743903863406E-2</v>
      </c>
      <c r="AA141" s="113">
        <f t="shared" si="17"/>
        <v>0</v>
      </c>
      <c r="AB141" s="138">
        <f t="shared" si="18"/>
        <v>0</v>
      </c>
      <c r="AC141" s="113">
        <f t="shared" si="19"/>
        <v>0</v>
      </c>
      <c r="AD141" s="138">
        <f t="shared" si="20"/>
        <v>0</v>
      </c>
      <c r="AE141" s="143">
        <f t="shared" si="21"/>
        <v>1.2186743903863406E-2</v>
      </c>
      <c r="AF141" s="175" t="s">
        <v>1026</v>
      </c>
      <c r="AG141" s="118" t="s">
        <v>1026</v>
      </c>
      <c r="AH141" s="118" t="s">
        <v>1026</v>
      </c>
      <c r="AI141" s="118" t="s">
        <v>1026</v>
      </c>
      <c r="AJ141" s="118" t="s">
        <v>1026</v>
      </c>
      <c r="AK141" s="118" t="s">
        <v>1026</v>
      </c>
      <c r="AL141" s="143" t="s">
        <v>1026</v>
      </c>
      <c r="AM141" s="175" t="s">
        <v>1026</v>
      </c>
      <c r="AN141" s="118" t="s">
        <v>1026</v>
      </c>
      <c r="AO141" s="118" t="s">
        <v>1026</v>
      </c>
      <c r="AP141" s="118" t="s">
        <v>1026</v>
      </c>
      <c r="AQ141" s="118" t="s">
        <v>1026</v>
      </c>
      <c r="AR141" s="118" t="s">
        <v>1026</v>
      </c>
      <c r="AS141" s="143" t="s">
        <v>1026</v>
      </c>
      <c r="AT141" s="175" t="s">
        <v>1026</v>
      </c>
      <c r="AU141" s="118" t="s">
        <v>1026</v>
      </c>
      <c r="AV141" s="118" t="s">
        <v>1026</v>
      </c>
      <c r="AW141" s="118" t="s">
        <v>1026</v>
      </c>
      <c r="AX141" s="118" t="s">
        <v>1026</v>
      </c>
      <c r="AY141" s="118" t="s">
        <v>1026</v>
      </c>
      <c r="AZ141" s="143" t="s">
        <v>1026</v>
      </c>
      <c r="BA141" s="175" t="s">
        <v>1026</v>
      </c>
      <c r="BB141" s="118" t="s">
        <v>1026</v>
      </c>
      <c r="BC141" s="118" t="s">
        <v>1026</v>
      </c>
      <c r="BD141" s="118" t="s">
        <v>1026</v>
      </c>
      <c r="BE141" s="118" t="s">
        <v>1026</v>
      </c>
      <c r="BF141" s="118" t="s">
        <v>1026</v>
      </c>
      <c r="BG141" s="143" t="s">
        <v>1026</v>
      </c>
      <c r="BH141" s="107">
        <v>0</v>
      </c>
      <c r="BI141" s="108">
        <v>0</v>
      </c>
      <c r="BJ141" s="133">
        <v>0.02</v>
      </c>
      <c r="BK141" s="124">
        <v>0</v>
      </c>
      <c r="BL141" s="108">
        <v>0.05</v>
      </c>
      <c r="BM141" s="108">
        <v>0</v>
      </c>
      <c r="BN141" s="133">
        <v>0.15</v>
      </c>
      <c r="BO141" s="124">
        <v>0</v>
      </c>
      <c r="BP141" s="108">
        <v>0.27</v>
      </c>
      <c r="BQ141" s="108">
        <v>0</v>
      </c>
      <c r="BR141" s="133">
        <v>0.44</v>
      </c>
      <c r="BS141" s="124">
        <v>0</v>
      </c>
      <c r="BT141" s="108">
        <v>0.56000000000000005</v>
      </c>
      <c r="BU141" s="109">
        <v>0.01</v>
      </c>
      <c r="BV141" s="107">
        <v>0</v>
      </c>
      <c r="BW141" s="108">
        <v>0</v>
      </c>
      <c r="BX141" s="133">
        <v>0.12</v>
      </c>
      <c r="BY141" s="124">
        <v>0</v>
      </c>
      <c r="BZ141" s="108">
        <v>0.64</v>
      </c>
      <c r="CA141" s="108">
        <v>0.01</v>
      </c>
      <c r="CB141" s="133">
        <v>147.43</v>
      </c>
      <c r="CC141" s="124">
        <v>1.59</v>
      </c>
      <c r="CD141" s="108">
        <v>199.02</v>
      </c>
      <c r="CE141" s="108">
        <v>2.15</v>
      </c>
      <c r="CF141" s="133">
        <v>239.48</v>
      </c>
      <c r="CG141" s="124">
        <v>2.58</v>
      </c>
      <c r="CH141" s="108">
        <v>259.54000000000002</v>
      </c>
      <c r="CI141" s="109">
        <v>2.8</v>
      </c>
      <c r="CJ141" s="107">
        <v>0</v>
      </c>
      <c r="CK141" s="108">
        <v>0</v>
      </c>
      <c r="CL141" s="133">
        <v>0</v>
      </c>
      <c r="CM141" s="124">
        <v>0</v>
      </c>
      <c r="CN141" s="108">
        <v>0</v>
      </c>
      <c r="CO141" s="108">
        <v>0</v>
      </c>
      <c r="CP141" s="133">
        <v>0</v>
      </c>
      <c r="CQ141" s="124">
        <v>0</v>
      </c>
      <c r="CR141" s="108">
        <v>0</v>
      </c>
      <c r="CS141" s="108">
        <v>0</v>
      </c>
      <c r="CT141" s="133">
        <v>0</v>
      </c>
      <c r="CU141" s="124">
        <v>0</v>
      </c>
      <c r="CV141" s="108">
        <v>0</v>
      </c>
      <c r="CW141" s="109">
        <v>0</v>
      </c>
      <c r="CX141" s="107">
        <v>0</v>
      </c>
      <c r="CY141" s="108">
        <v>0</v>
      </c>
      <c r="CZ141" s="133">
        <v>0</v>
      </c>
      <c r="DA141" s="124">
        <v>0</v>
      </c>
      <c r="DB141" s="108">
        <v>0</v>
      </c>
      <c r="DC141" s="108">
        <v>0</v>
      </c>
      <c r="DD141" s="133">
        <v>0</v>
      </c>
      <c r="DE141" s="124">
        <v>0</v>
      </c>
      <c r="DF141" s="108">
        <v>0</v>
      </c>
      <c r="DG141" s="108">
        <v>0</v>
      </c>
      <c r="DH141" s="133">
        <v>0</v>
      </c>
      <c r="DI141" s="124">
        <v>0</v>
      </c>
      <c r="DJ141" s="108">
        <v>0</v>
      </c>
      <c r="DK141" s="108">
        <v>0</v>
      </c>
      <c r="DL141" s="180">
        <v>21.827826030260198</v>
      </c>
      <c r="DM141" s="181">
        <v>9.3876641377023244E-4</v>
      </c>
      <c r="DN141" s="184">
        <v>5.972489807771807E-4</v>
      </c>
      <c r="DO141" s="181">
        <v>7.2764540152182491</v>
      </c>
      <c r="DP141" s="193" t="s">
        <v>1026</v>
      </c>
      <c r="DQ141" s="193" t="s">
        <v>1026</v>
      </c>
      <c r="DR141" s="288" t="s">
        <v>1026</v>
      </c>
      <c r="DS141" s="288"/>
      <c r="DT141" s="298"/>
      <c r="DU141" s="170"/>
      <c r="DV141" s="170"/>
      <c r="DW141" s="170"/>
      <c r="DX141" s="170"/>
      <c r="DY141" s="170"/>
      <c r="DZ141" s="298"/>
      <c r="EA141" s="170"/>
      <c r="EB141" s="170"/>
      <c r="EC141" s="170"/>
      <c r="ED141" s="170"/>
      <c r="EE141" s="292"/>
    </row>
    <row r="142" spans="1:135" x14ac:dyDescent="0.2">
      <c r="A142" s="125" t="s">
        <v>200</v>
      </c>
      <c r="B142" s="126" t="s">
        <v>599</v>
      </c>
      <c r="C142" s="147">
        <v>2956121</v>
      </c>
      <c r="D142" s="148">
        <v>66.554007768964809</v>
      </c>
      <c r="E142" s="149">
        <v>33.445992231035198</v>
      </c>
      <c r="F142" s="150">
        <v>-1.1401063457192555</v>
      </c>
      <c r="G142" s="151">
        <v>47.166624118454223</v>
      </c>
      <c r="H142" s="167">
        <v>42343.521965748332</v>
      </c>
      <c r="I142" s="118">
        <v>15537.918939604968</v>
      </c>
      <c r="J142" s="113">
        <v>7424.5536395462641</v>
      </c>
      <c r="K142" s="113">
        <v>17.534095641718192</v>
      </c>
      <c r="L142" s="117">
        <v>9948.9733698358159</v>
      </c>
      <c r="M142" s="118">
        <v>23.495856999999997</v>
      </c>
      <c r="N142" s="117">
        <v>7302.5314761932514</v>
      </c>
      <c r="O142" s="118">
        <v>17.24592366714386</v>
      </c>
      <c r="P142" s="143">
        <v>7847.28459484</v>
      </c>
      <c r="Q142" s="108">
        <v>135613.828125</v>
      </c>
      <c r="R142" s="167">
        <v>0.85</v>
      </c>
      <c r="S142" s="138">
        <v>0</v>
      </c>
      <c r="T142" s="113">
        <v>0</v>
      </c>
      <c r="U142" s="138">
        <v>0</v>
      </c>
      <c r="V142" s="113">
        <v>134.9</v>
      </c>
      <c r="W142" s="138" t="s">
        <v>992</v>
      </c>
      <c r="X142" s="143">
        <v>135.75</v>
      </c>
      <c r="Y142" s="167">
        <f t="shared" si="15"/>
        <v>6.2677974049705706E-4</v>
      </c>
      <c r="Z142" s="138">
        <f t="shared" si="16"/>
        <v>0</v>
      </c>
      <c r="AA142" s="113">
        <f t="shared" si="17"/>
        <v>0</v>
      </c>
      <c r="AB142" s="138">
        <f t="shared" si="18"/>
        <v>0</v>
      </c>
      <c r="AC142" s="113">
        <f t="shared" si="19"/>
        <v>9.9473631756532954E-2</v>
      </c>
      <c r="AD142" s="138">
        <f t="shared" si="20"/>
        <v>0</v>
      </c>
      <c r="AE142" s="143">
        <f t="shared" si="21"/>
        <v>0.10010041149703</v>
      </c>
      <c r="AF142" s="175">
        <v>1.1448499684513639E-2</v>
      </c>
      <c r="AG142" s="118">
        <v>0</v>
      </c>
      <c r="AH142" s="118">
        <v>0</v>
      </c>
      <c r="AI142" s="118">
        <v>0</v>
      </c>
      <c r="AJ142" s="118">
        <v>1.8169442440481058</v>
      </c>
      <c r="AK142" s="118" t="s">
        <v>1026</v>
      </c>
      <c r="AL142" s="143">
        <v>1.8283927437326195</v>
      </c>
      <c r="AM142" s="175">
        <v>8.5435950866760355E-3</v>
      </c>
      <c r="AN142" s="118">
        <v>0</v>
      </c>
      <c r="AO142" s="118">
        <v>0</v>
      </c>
      <c r="AP142" s="118">
        <v>0</v>
      </c>
      <c r="AQ142" s="118">
        <v>1.3559187966971733</v>
      </c>
      <c r="AR142" s="118" t="s">
        <v>1026</v>
      </c>
      <c r="AS142" s="143">
        <v>1.3644623917838492</v>
      </c>
      <c r="AT142" s="175">
        <v>1.1639799195266157E-2</v>
      </c>
      <c r="AU142" s="118">
        <v>0</v>
      </c>
      <c r="AV142" s="118">
        <v>0</v>
      </c>
      <c r="AW142" s="118">
        <v>0</v>
      </c>
      <c r="AX142" s="118">
        <v>1.8473046016957702</v>
      </c>
      <c r="AY142" s="118" t="s">
        <v>1026</v>
      </c>
      <c r="AZ142" s="143">
        <v>1.8589444008910365</v>
      </c>
      <c r="BA142" s="175">
        <v>1.0831772312156481E-2</v>
      </c>
      <c r="BB142" s="118">
        <v>0</v>
      </c>
      <c r="BC142" s="118">
        <v>0</v>
      </c>
      <c r="BD142" s="118">
        <v>0</v>
      </c>
      <c r="BE142" s="118">
        <v>1.7190659822469521</v>
      </c>
      <c r="BF142" s="118" t="s">
        <v>1026</v>
      </c>
      <c r="BG142" s="143">
        <v>1.7298977545591085</v>
      </c>
      <c r="BH142" s="107">
        <v>1.06</v>
      </c>
      <c r="BI142" s="108">
        <v>0</v>
      </c>
      <c r="BJ142" s="133">
        <v>7.92</v>
      </c>
      <c r="BK142" s="124">
        <v>0.01</v>
      </c>
      <c r="BL142" s="108">
        <v>17.96</v>
      </c>
      <c r="BM142" s="108">
        <v>0.01</v>
      </c>
      <c r="BN142" s="133">
        <v>38.36</v>
      </c>
      <c r="BO142" s="124">
        <v>0.03</v>
      </c>
      <c r="BP142" s="108">
        <v>63.57</v>
      </c>
      <c r="BQ142" s="108">
        <v>0.05</v>
      </c>
      <c r="BR142" s="133">
        <v>103.69</v>
      </c>
      <c r="BS142" s="124">
        <v>0.08</v>
      </c>
      <c r="BT142" s="108">
        <v>138.13</v>
      </c>
      <c r="BU142" s="109">
        <v>0.1</v>
      </c>
      <c r="BV142" s="107">
        <v>0</v>
      </c>
      <c r="BW142" s="108">
        <v>0</v>
      </c>
      <c r="BX142" s="133">
        <v>0</v>
      </c>
      <c r="BY142" s="124">
        <v>0</v>
      </c>
      <c r="BZ142" s="108">
        <v>0</v>
      </c>
      <c r="CA142" s="108">
        <v>0</v>
      </c>
      <c r="CB142" s="133">
        <v>0</v>
      </c>
      <c r="CC142" s="124">
        <v>0</v>
      </c>
      <c r="CD142" s="108">
        <v>0</v>
      </c>
      <c r="CE142" s="108">
        <v>0</v>
      </c>
      <c r="CF142" s="133">
        <v>0</v>
      </c>
      <c r="CG142" s="124">
        <v>0</v>
      </c>
      <c r="CH142" s="108">
        <v>0</v>
      </c>
      <c r="CI142" s="109">
        <v>0</v>
      </c>
      <c r="CJ142" s="107">
        <v>0</v>
      </c>
      <c r="CK142" s="108">
        <v>0</v>
      </c>
      <c r="CL142" s="133">
        <v>0</v>
      </c>
      <c r="CM142" s="124">
        <v>0</v>
      </c>
      <c r="CN142" s="108">
        <v>0</v>
      </c>
      <c r="CO142" s="108">
        <v>0</v>
      </c>
      <c r="CP142" s="133">
        <v>0</v>
      </c>
      <c r="CQ142" s="124">
        <v>0</v>
      </c>
      <c r="CR142" s="108">
        <v>0</v>
      </c>
      <c r="CS142" s="108">
        <v>0</v>
      </c>
      <c r="CT142" s="133">
        <v>0</v>
      </c>
      <c r="CU142" s="124">
        <v>0</v>
      </c>
      <c r="CV142" s="108">
        <v>0</v>
      </c>
      <c r="CW142" s="109">
        <v>0</v>
      </c>
      <c r="CX142" s="107">
        <v>0</v>
      </c>
      <c r="CY142" s="108">
        <v>0</v>
      </c>
      <c r="CZ142" s="133">
        <v>0</v>
      </c>
      <c r="DA142" s="124">
        <v>0</v>
      </c>
      <c r="DB142" s="108">
        <v>0</v>
      </c>
      <c r="DC142" s="108">
        <v>0</v>
      </c>
      <c r="DD142" s="133">
        <v>0</v>
      </c>
      <c r="DE142" s="124">
        <v>0</v>
      </c>
      <c r="DF142" s="108">
        <v>0</v>
      </c>
      <c r="DG142" s="108">
        <v>0</v>
      </c>
      <c r="DH142" s="133">
        <v>0</v>
      </c>
      <c r="DI142" s="124">
        <v>0</v>
      </c>
      <c r="DJ142" s="108">
        <v>0</v>
      </c>
      <c r="DK142" s="108">
        <v>0</v>
      </c>
      <c r="DL142" s="180">
        <v>47.753494405250251</v>
      </c>
      <c r="DM142" s="181">
        <v>48.814956907251442</v>
      </c>
      <c r="DN142" s="184">
        <v>47.905359268613658</v>
      </c>
      <c r="DO142" s="181">
        <v>48.157936860371784</v>
      </c>
      <c r="DP142" s="193" t="s">
        <v>1026</v>
      </c>
      <c r="DQ142" s="193" t="s">
        <v>1026</v>
      </c>
      <c r="DR142" s="288" t="s">
        <v>1026</v>
      </c>
      <c r="DS142" s="288"/>
      <c r="DT142" s="298"/>
      <c r="DU142" s="170"/>
      <c r="DV142" s="170"/>
      <c r="DW142" s="170"/>
      <c r="DX142" s="170"/>
      <c r="DY142" s="170"/>
      <c r="DZ142" s="298"/>
      <c r="EA142" s="170"/>
      <c r="EB142" s="170"/>
      <c r="EC142" s="170"/>
      <c r="ED142" s="170"/>
      <c r="EE142" s="292"/>
    </row>
    <row r="143" spans="1:135" x14ac:dyDescent="0.2">
      <c r="A143" s="125" t="s">
        <v>194</v>
      </c>
      <c r="B143" s="126" t="s">
        <v>619</v>
      </c>
      <c r="C143" s="147">
        <v>45489600</v>
      </c>
      <c r="D143" s="148">
        <v>69.274001090359121</v>
      </c>
      <c r="E143" s="149">
        <v>30.725998909640882</v>
      </c>
      <c r="F143" s="150">
        <v>6.4319043964589567E-2</v>
      </c>
      <c r="G143" s="151">
        <v>78.522405578954633</v>
      </c>
      <c r="H143" s="167">
        <v>177430.60975609758</v>
      </c>
      <c r="I143" s="118">
        <v>3900.4653757363785</v>
      </c>
      <c r="J143" s="113">
        <v>32236.097560975617</v>
      </c>
      <c r="K143" s="113">
        <v>18.168284269150909</v>
      </c>
      <c r="L143" s="117">
        <v>41823.038435597562</v>
      </c>
      <c r="M143" s="118">
        <v>23.571490000000001</v>
      </c>
      <c r="N143" s="117">
        <v>27492.205731447881</v>
      </c>
      <c r="O143" s="118">
        <v>15.494623937346347</v>
      </c>
      <c r="P143" s="143">
        <v>18775.502007580002</v>
      </c>
      <c r="Q143" s="108">
        <v>676833.625</v>
      </c>
      <c r="R143" s="167">
        <v>8.67</v>
      </c>
      <c r="S143" s="138">
        <v>0</v>
      </c>
      <c r="T143" s="113">
        <v>0</v>
      </c>
      <c r="U143" s="138">
        <v>0</v>
      </c>
      <c r="V143" s="113">
        <v>1153.8</v>
      </c>
      <c r="W143" s="138" t="s">
        <v>992</v>
      </c>
      <c r="X143" s="143">
        <v>1162.47</v>
      </c>
      <c r="Y143" s="167">
        <f t="shared" si="15"/>
        <v>1.2809647274838038E-3</v>
      </c>
      <c r="Z143" s="138">
        <f t="shared" si="16"/>
        <v>0</v>
      </c>
      <c r="AA143" s="113">
        <f t="shared" si="17"/>
        <v>0</v>
      </c>
      <c r="AB143" s="138">
        <f t="shared" si="18"/>
        <v>0</v>
      </c>
      <c r="AC143" s="113">
        <f t="shared" si="19"/>
        <v>0.17047025404507643</v>
      </c>
      <c r="AD143" s="138">
        <f t="shared" si="20"/>
        <v>0</v>
      </c>
      <c r="AE143" s="143">
        <f t="shared" si="21"/>
        <v>0.17175121877256025</v>
      </c>
      <c r="AF143" s="175">
        <v>2.6895315053568181E-2</v>
      </c>
      <c r="AG143" s="118">
        <v>0</v>
      </c>
      <c r="AH143" s="118">
        <v>0</v>
      </c>
      <c r="AI143" s="118">
        <v>0</v>
      </c>
      <c r="AJ143" s="118">
        <v>3.5792173597239865</v>
      </c>
      <c r="AK143" s="118" t="s">
        <v>1026</v>
      </c>
      <c r="AL143" s="143">
        <v>3.6061126747775547</v>
      </c>
      <c r="AM143" s="175">
        <v>2.0730201162573961E-2</v>
      </c>
      <c r="AN143" s="118">
        <v>0</v>
      </c>
      <c r="AO143" s="118">
        <v>0</v>
      </c>
      <c r="AP143" s="118">
        <v>0</v>
      </c>
      <c r="AQ143" s="118">
        <v>2.7587665630193583</v>
      </c>
      <c r="AR143" s="118" t="s">
        <v>1026</v>
      </c>
      <c r="AS143" s="143">
        <v>2.7794967641819319</v>
      </c>
      <c r="AT143" s="175">
        <v>3.1536210970815375E-2</v>
      </c>
      <c r="AU143" s="118">
        <v>0</v>
      </c>
      <c r="AV143" s="118">
        <v>0</v>
      </c>
      <c r="AW143" s="118">
        <v>0</v>
      </c>
      <c r="AX143" s="118">
        <v>4.196825861375638</v>
      </c>
      <c r="AY143" s="118" t="s">
        <v>1026</v>
      </c>
      <c r="AZ143" s="143">
        <v>4.228362072346453</v>
      </c>
      <c r="BA143" s="175">
        <v>4.6177194071827042E-2</v>
      </c>
      <c r="BB143" s="118">
        <v>0</v>
      </c>
      <c r="BC143" s="118">
        <v>0</v>
      </c>
      <c r="BD143" s="118">
        <v>0</v>
      </c>
      <c r="BE143" s="118">
        <v>6.1452418131573285</v>
      </c>
      <c r="BF143" s="118" t="s">
        <v>1026</v>
      </c>
      <c r="BG143" s="143">
        <v>6.1914190072291566</v>
      </c>
      <c r="BH143" s="107">
        <v>27.83</v>
      </c>
      <c r="BI143" s="108">
        <v>0</v>
      </c>
      <c r="BJ143" s="133">
        <v>66.45</v>
      </c>
      <c r="BK143" s="124">
        <v>0.01</v>
      </c>
      <c r="BL143" s="108">
        <v>123.4</v>
      </c>
      <c r="BM143" s="108">
        <v>0.02</v>
      </c>
      <c r="BN143" s="133">
        <v>263.8</v>
      </c>
      <c r="BO143" s="124">
        <v>0.04</v>
      </c>
      <c r="BP143" s="108">
        <v>437.91</v>
      </c>
      <c r="BQ143" s="108">
        <v>0.06</v>
      </c>
      <c r="BR143" s="133">
        <v>684.23</v>
      </c>
      <c r="BS143" s="124">
        <v>0.1</v>
      </c>
      <c r="BT143" s="108">
        <v>866.72</v>
      </c>
      <c r="BU143" s="109">
        <v>0.13</v>
      </c>
      <c r="BV143" s="107">
        <v>0</v>
      </c>
      <c r="BW143" s="108">
        <v>0</v>
      </c>
      <c r="BX143" s="133">
        <v>0</v>
      </c>
      <c r="BY143" s="124">
        <v>0</v>
      </c>
      <c r="BZ143" s="108">
        <v>0</v>
      </c>
      <c r="CA143" s="108">
        <v>0</v>
      </c>
      <c r="CB143" s="133">
        <v>0</v>
      </c>
      <c r="CC143" s="124">
        <v>0</v>
      </c>
      <c r="CD143" s="108">
        <v>0</v>
      </c>
      <c r="CE143" s="108">
        <v>0</v>
      </c>
      <c r="CF143" s="133">
        <v>0</v>
      </c>
      <c r="CG143" s="124">
        <v>0</v>
      </c>
      <c r="CH143" s="108">
        <v>0</v>
      </c>
      <c r="CI143" s="109">
        <v>0</v>
      </c>
      <c r="CJ143" s="107">
        <v>0</v>
      </c>
      <c r="CK143" s="108">
        <v>0</v>
      </c>
      <c r="CL143" s="133">
        <v>0</v>
      </c>
      <c r="CM143" s="124">
        <v>0</v>
      </c>
      <c r="CN143" s="108">
        <v>0</v>
      </c>
      <c r="CO143" s="108">
        <v>0</v>
      </c>
      <c r="CP143" s="133">
        <v>0</v>
      </c>
      <c r="CQ143" s="124">
        <v>0</v>
      </c>
      <c r="CR143" s="108">
        <v>0</v>
      </c>
      <c r="CS143" s="108">
        <v>0</v>
      </c>
      <c r="CT143" s="133">
        <v>0</v>
      </c>
      <c r="CU143" s="124">
        <v>0</v>
      </c>
      <c r="CV143" s="108">
        <v>0</v>
      </c>
      <c r="CW143" s="109">
        <v>0</v>
      </c>
      <c r="CX143" s="107">
        <v>0</v>
      </c>
      <c r="CY143" s="108">
        <v>0</v>
      </c>
      <c r="CZ143" s="133">
        <v>0</v>
      </c>
      <c r="DA143" s="124">
        <v>0</v>
      </c>
      <c r="DB143" s="108">
        <v>0</v>
      </c>
      <c r="DC143" s="108">
        <v>0</v>
      </c>
      <c r="DD143" s="133">
        <v>0</v>
      </c>
      <c r="DE143" s="124">
        <v>0</v>
      </c>
      <c r="DF143" s="108">
        <v>0</v>
      </c>
      <c r="DG143" s="108">
        <v>0</v>
      </c>
      <c r="DH143" s="133">
        <v>0</v>
      </c>
      <c r="DI143" s="124">
        <v>0</v>
      </c>
      <c r="DJ143" s="108">
        <v>0</v>
      </c>
      <c r="DK143" s="108">
        <v>0</v>
      </c>
      <c r="DL143" s="180">
        <v>54.656768040071391</v>
      </c>
      <c r="DM143" s="181">
        <v>59.304981390859119</v>
      </c>
      <c r="DN143" s="184">
        <v>52.627266282666405</v>
      </c>
      <c r="DO143" s="181">
        <v>55.529671904532307</v>
      </c>
      <c r="DP143" s="193" t="s">
        <v>1026</v>
      </c>
      <c r="DQ143" s="193" t="s">
        <v>1026</v>
      </c>
      <c r="DR143" s="288" t="s">
        <v>1026</v>
      </c>
      <c r="DS143" s="288"/>
      <c r="DT143" s="298"/>
      <c r="DU143" s="170"/>
      <c r="DV143" s="170"/>
      <c r="DW143" s="170"/>
      <c r="DX143" s="170"/>
      <c r="DY143" s="170"/>
      <c r="DZ143" s="298"/>
      <c r="EA143" s="170"/>
      <c r="EB143" s="170"/>
      <c r="EC143" s="170"/>
      <c r="ED143" s="170"/>
      <c r="EE143" s="292"/>
    </row>
    <row r="144" spans="1:135" x14ac:dyDescent="0.2">
      <c r="A144" s="125" t="s">
        <v>955</v>
      </c>
      <c r="B144" s="126" t="s">
        <v>956</v>
      </c>
      <c r="C144" s="147">
        <v>79218</v>
      </c>
      <c r="D144" s="148">
        <v>86.164760534222012</v>
      </c>
      <c r="E144" s="149">
        <v>13.835239465777979</v>
      </c>
      <c r="F144" s="150">
        <v>0.46108068353048293</v>
      </c>
      <c r="G144" s="151">
        <v>168.54893617021276</v>
      </c>
      <c r="H144" s="167">
        <v>3712.0342665067365</v>
      </c>
      <c r="I144" s="118">
        <v>46418.415467327795</v>
      </c>
      <c r="J144" s="113" t="s">
        <v>1026</v>
      </c>
      <c r="K144" s="113" t="s">
        <v>478</v>
      </c>
      <c r="L144" s="117">
        <v>137.83822601134133</v>
      </c>
      <c r="M144" s="118">
        <v>3.7132799999999997</v>
      </c>
      <c r="N144" s="117">
        <v>0</v>
      </c>
      <c r="O144" s="118">
        <v>0</v>
      </c>
      <c r="P144" s="143" t="s">
        <v>1026</v>
      </c>
      <c r="Q144" s="108">
        <v>8381.654296875</v>
      </c>
      <c r="R144" s="167">
        <v>0.12</v>
      </c>
      <c r="S144" s="138">
        <v>0</v>
      </c>
      <c r="T144" s="113">
        <v>0</v>
      </c>
      <c r="U144" s="138">
        <v>0</v>
      </c>
      <c r="V144" s="113">
        <v>0</v>
      </c>
      <c r="W144" s="138" t="s">
        <v>992</v>
      </c>
      <c r="X144" s="143">
        <v>0.12</v>
      </c>
      <c r="Y144" s="167">
        <f t="shared" si="15"/>
        <v>1.4316982751810771E-3</v>
      </c>
      <c r="Z144" s="138">
        <f t="shared" si="16"/>
        <v>0</v>
      </c>
      <c r="AA144" s="113">
        <f t="shared" si="17"/>
        <v>0</v>
      </c>
      <c r="AB144" s="138">
        <f t="shared" si="18"/>
        <v>0</v>
      </c>
      <c r="AC144" s="113">
        <f t="shared" si="19"/>
        <v>0</v>
      </c>
      <c r="AD144" s="138">
        <f t="shared" si="20"/>
        <v>0</v>
      </c>
      <c r="AE144" s="143">
        <f t="shared" si="21"/>
        <v>1.4316982751810771E-3</v>
      </c>
      <c r="AF144" s="175" t="s">
        <v>1026</v>
      </c>
      <c r="AG144" s="118" t="s">
        <v>1026</v>
      </c>
      <c r="AH144" s="118" t="s">
        <v>1026</v>
      </c>
      <c r="AI144" s="118" t="s">
        <v>1026</v>
      </c>
      <c r="AJ144" s="118" t="s">
        <v>1026</v>
      </c>
      <c r="AK144" s="118" t="s">
        <v>1026</v>
      </c>
      <c r="AL144" s="143" t="s">
        <v>1026</v>
      </c>
      <c r="AM144" s="175">
        <v>8.7058578358463784E-2</v>
      </c>
      <c r="AN144" s="118">
        <v>0</v>
      </c>
      <c r="AO144" s="118">
        <v>0</v>
      </c>
      <c r="AP144" s="118">
        <v>0</v>
      </c>
      <c r="AQ144" s="118">
        <v>0</v>
      </c>
      <c r="AR144" s="118" t="s">
        <v>1026</v>
      </c>
      <c r="AS144" s="143">
        <v>8.7058578358463784E-2</v>
      </c>
      <c r="AT144" s="175" t="s">
        <v>1026</v>
      </c>
      <c r="AU144" s="118" t="s">
        <v>1026</v>
      </c>
      <c r="AV144" s="118" t="s">
        <v>1026</v>
      </c>
      <c r="AW144" s="118" t="s">
        <v>1026</v>
      </c>
      <c r="AX144" s="118" t="s">
        <v>1026</v>
      </c>
      <c r="AY144" s="118" t="s">
        <v>1026</v>
      </c>
      <c r="AZ144" s="143" t="s">
        <v>1026</v>
      </c>
      <c r="BA144" s="175" t="s">
        <v>1026</v>
      </c>
      <c r="BB144" s="118" t="s">
        <v>1026</v>
      </c>
      <c r="BC144" s="118" t="s">
        <v>1026</v>
      </c>
      <c r="BD144" s="118" t="s">
        <v>1026</v>
      </c>
      <c r="BE144" s="118" t="s">
        <v>1026</v>
      </c>
      <c r="BF144" s="118" t="s">
        <v>1026</v>
      </c>
      <c r="BG144" s="143" t="s">
        <v>1026</v>
      </c>
      <c r="BH144" s="107">
        <v>0.19</v>
      </c>
      <c r="BI144" s="108">
        <v>0</v>
      </c>
      <c r="BJ144" s="133">
        <v>0.39</v>
      </c>
      <c r="BK144" s="124">
        <v>0</v>
      </c>
      <c r="BL144" s="108">
        <v>0.64</v>
      </c>
      <c r="BM144" s="108">
        <v>0.01</v>
      </c>
      <c r="BN144" s="133">
        <v>1.59</v>
      </c>
      <c r="BO144" s="124">
        <v>0.02</v>
      </c>
      <c r="BP144" s="108">
        <v>3.66</v>
      </c>
      <c r="BQ144" s="108">
        <v>0.04</v>
      </c>
      <c r="BR144" s="133">
        <v>8.4600000000000009</v>
      </c>
      <c r="BS144" s="124">
        <v>0.1</v>
      </c>
      <c r="BT144" s="108">
        <v>14</v>
      </c>
      <c r="BU144" s="109">
        <v>0.17</v>
      </c>
      <c r="BV144" s="107">
        <v>0</v>
      </c>
      <c r="BW144" s="108">
        <v>0</v>
      </c>
      <c r="BX144" s="133">
        <v>0</v>
      </c>
      <c r="BY144" s="124">
        <v>0</v>
      </c>
      <c r="BZ144" s="108">
        <v>0</v>
      </c>
      <c r="CA144" s="108">
        <v>0</v>
      </c>
      <c r="CB144" s="133">
        <v>0</v>
      </c>
      <c r="CC144" s="124">
        <v>0</v>
      </c>
      <c r="CD144" s="108">
        <v>0</v>
      </c>
      <c r="CE144" s="108">
        <v>0</v>
      </c>
      <c r="CF144" s="133">
        <v>0</v>
      </c>
      <c r="CG144" s="124">
        <v>0</v>
      </c>
      <c r="CH144" s="108">
        <v>0</v>
      </c>
      <c r="CI144" s="109">
        <v>0</v>
      </c>
      <c r="CJ144" s="107">
        <v>0</v>
      </c>
      <c r="CK144" s="108">
        <v>0</v>
      </c>
      <c r="CL144" s="133">
        <v>0</v>
      </c>
      <c r="CM144" s="124">
        <v>0</v>
      </c>
      <c r="CN144" s="108">
        <v>0</v>
      </c>
      <c r="CO144" s="108">
        <v>0</v>
      </c>
      <c r="CP144" s="133">
        <v>0</v>
      </c>
      <c r="CQ144" s="124">
        <v>0</v>
      </c>
      <c r="CR144" s="108">
        <v>0</v>
      </c>
      <c r="CS144" s="108">
        <v>0</v>
      </c>
      <c r="CT144" s="133">
        <v>0</v>
      </c>
      <c r="CU144" s="124">
        <v>0</v>
      </c>
      <c r="CV144" s="108">
        <v>0</v>
      </c>
      <c r="CW144" s="109">
        <v>0</v>
      </c>
      <c r="CX144" s="107">
        <v>0</v>
      </c>
      <c r="CY144" s="108">
        <v>0</v>
      </c>
      <c r="CZ144" s="133">
        <v>0</v>
      </c>
      <c r="DA144" s="124">
        <v>0</v>
      </c>
      <c r="DB144" s="108">
        <v>0</v>
      </c>
      <c r="DC144" s="108">
        <v>0</v>
      </c>
      <c r="DD144" s="133">
        <v>0</v>
      </c>
      <c r="DE144" s="124">
        <v>0</v>
      </c>
      <c r="DF144" s="108">
        <v>0</v>
      </c>
      <c r="DG144" s="108">
        <v>0</v>
      </c>
      <c r="DH144" s="133">
        <v>0</v>
      </c>
      <c r="DI144" s="124">
        <v>0</v>
      </c>
      <c r="DJ144" s="108">
        <v>0</v>
      </c>
      <c r="DK144" s="108">
        <v>0</v>
      </c>
      <c r="DL144" s="180">
        <v>12.095641136333468</v>
      </c>
      <c r="DM144" s="181">
        <v>11.285740356172987</v>
      </c>
      <c r="DN144" s="184">
        <v>29.642242443776922</v>
      </c>
      <c r="DO144" s="181">
        <v>17.674541312094458</v>
      </c>
      <c r="DP144" s="193" t="s">
        <v>1026</v>
      </c>
      <c r="DQ144" s="193" t="s">
        <v>1026</v>
      </c>
      <c r="DR144" s="288" t="s">
        <v>1026</v>
      </c>
      <c r="DS144" s="288"/>
      <c r="DT144" s="298"/>
      <c r="DU144" s="170"/>
      <c r="DV144" s="170"/>
      <c r="DW144" s="170"/>
      <c r="DX144" s="170"/>
      <c r="DY144" s="170"/>
      <c r="DZ144" s="298"/>
      <c r="EA144" s="170"/>
      <c r="EB144" s="170"/>
      <c r="EC144" s="170"/>
      <c r="ED144" s="170"/>
      <c r="EE144" s="292"/>
    </row>
    <row r="145" spans="1:135" x14ac:dyDescent="0.2">
      <c r="A145" s="125" t="s">
        <v>212</v>
      </c>
      <c r="B145" s="126" t="s">
        <v>615</v>
      </c>
      <c r="C145" s="147">
        <v>9592552</v>
      </c>
      <c r="D145" s="148">
        <v>85.514000862335692</v>
      </c>
      <c r="E145" s="149">
        <v>14.485999137664304</v>
      </c>
      <c r="F145" s="150">
        <v>0.94252653680798737</v>
      </c>
      <c r="G145" s="151">
        <v>23.549251239750578</v>
      </c>
      <c r="H145" s="167">
        <v>557938.25733046094</v>
      </c>
      <c r="I145" s="118">
        <v>60430.21557802186</v>
      </c>
      <c r="J145" s="113">
        <v>102347.23669609653</v>
      </c>
      <c r="K145" s="113">
        <v>18.343828434671643</v>
      </c>
      <c r="L145" s="117">
        <v>205360.39016944848</v>
      </c>
      <c r="M145" s="118">
        <v>36.807009999999998</v>
      </c>
      <c r="N145" s="117">
        <v>157378.43798223056</v>
      </c>
      <c r="O145" s="118">
        <v>28.207142262520453</v>
      </c>
      <c r="P145" s="143">
        <v>60494.631546260003</v>
      </c>
      <c r="Q145" s="108">
        <v>1747501</v>
      </c>
      <c r="R145" s="167">
        <v>5.48</v>
      </c>
      <c r="S145" s="138">
        <v>0</v>
      </c>
      <c r="T145" s="113">
        <v>0</v>
      </c>
      <c r="U145" s="138">
        <v>0</v>
      </c>
      <c r="V145" s="113">
        <v>110.38</v>
      </c>
      <c r="W145" s="138" t="s">
        <v>992</v>
      </c>
      <c r="X145" s="143">
        <v>115.86</v>
      </c>
      <c r="Y145" s="167">
        <f t="shared" si="15"/>
        <v>3.1359066461192299E-4</v>
      </c>
      <c r="Z145" s="138">
        <f t="shared" si="16"/>
        <v>0</v>
      </c>
      <c r="AA145" s="113">
        <f t="shared" si="17"/>
        <v>0</v>
      </c>
      <c r="AB145" s="138">
        <f t="shared" si="18"/>
        <v>0</v>
      </c>
      <c r="AC145" s="113">
        <f t="shared" si="19"/>
        <v>6.3164484598292074E-3</v>
      </c>
      <c r="AD145" s="138">
        <f t="shared" si="20"/>
        <v>0</v>
      </c>
      <c r="AE145" s="143">
        <f t="shared" si="21"/>
        <v>6.6300391244411309E-3</v>
      </c>
      <c r="AF145" s="175">
        <v>5.3543214031972052E-3</v>
      </c>
      <c r="AG145" s="118">
        <v>0</v>
      </c>
      <c r="AH145" s="118">
        <v>0</v>
      </c>
      <c r="AI145" s="118">
        <v>0</v>
      </c>
      <c r="AJ145" s="118">
        <v>0.10784853950454515</v>
      </c>
      <c r="AK145" s="118" t="s">
        <v>1026</v>
      </c>
      <c r="AL145" s="143">
        <v>0.11320286090774237</v>
      </c>
      <c r="AM145" s="175">
        <v>2.6684795424659555E-3</v>
      </c>
      <c r="AN145" s="118">
        <v>0</v>
      </c>
      <c r="AO145" s="118">
        <v>0</v>
      </c>
      <c r="AP145" s="118">
        <v>0</v>
      </c>
      <c r="AQ145" s="118">
        <v>5.3749410930181055E-2</v>
      </c>
      <c r="AR145" s="118" t="s">
        <v>1026</v>
      </c>
      <c r="AS145" s="143">
        <v>5.641789047264701E-2</v>
      </c>
      <c r="AT145" s="175">
        <v>3.4820526053376778E-3</v>
      </c>
      <c r="AU145" s="118">
        <v>0</v>
      </c>
      <c r="AV145" s="118">
        <v>0</v>
      </c>
      <c r="AW145" s="118">
        <v>0</v>
      </c>
      <c r="AX145" s="118">
        <v>7.0136672733060734E-2</v>
      </c>
      <c r="AY145" s="118" t="s">
        <v>1026</v>
      </c>
      <c r="AZ145" s="143">
        <v>7.3618725338398402E-2</v>
      </c>
      <c r="BA145" s="175">
        <v>9.0586550573656544E-3</v>
      </c>
      <c r="BB145" s="118">
        <v>0</v>
      </c>
      <c r="BC145" s="118">
        <v>0</v>
      </c>
      <c r="BD145" s="118">
        <v>0</v>
      </c>
      <c r="BE145" s="118">
        <v>0.18246247175766803</v>
      </c>
      <c r="BF145" s="118" t="s">
        <v>1026</v>
      </c>
      <c r="BG145" s="143">
        <v>0.19152112681503369</v>
      </c>
      <c r="BH145" s="107">
        <v>4.5599999999999996</v>
      </c>
      <c r="BI145" s="108">
        <v>0</v>
      </c>
      <c r="BJ145" s="133">
        <v>15.5</v>
      </c>
      <c r="BK145" s="124">
        <v>0</v>
      </c>
      <c r="BL145" s="108">
        <v>63.28</v>
      </c>
      <c r="BM145" s="108">
        <v>0</v>
      </c>
      <c r="BN145" s="133">
        <v>248</v>
      </c>
      <c r="BO145" s="124">
        <v>0.01</v>
      </c>
      <c r="BP145" s="108">
        <v>514.98</v>
      </c>
      <c r="BQ145" s="108">
        <v>0.03</v>
      </c>
      <c r="BR145" s="133">
        <v>982.88</v>
      </c>
      <c r="BS145" s="124">
        <v>0.06</v>
      </c>
      <c r="BT145" s="108">
        <v>1371.28</v>
      </c>
      <c r="BU145" s="109">
        <v>0.08</v>
      </c>
      <c r="BV145" s="107">
        <v>0</v>
      </c>
      <c r="BW145" s="108">
        <v>0</v>
      </c>
      <c r="BX145" s="133">
        <v>0</v>
      </c>
      <c r="BY145" s="124">
        <v>0</v>
      </c>
      <c r="BZ145" s="108">
        <v>0</v>
      </c>
      <c r="CA145" s="108">
        <v>0</v>
      </c>
      <c r="CB145" s="133">
        <v>0</v>
      </c>
      <c r="CC145" s="124">
        <v>0</v>
      </c>
      <c r="CD145" s="108">
        <v>0</v>
      </c>
      <c r="CE145" s="108">
        <v>0</v>
      </c>
      <c r="CF145" s="133">
        <v>0</v>
      </c>
      <c r="CG145" s="124">
        <v>0</v>
      </c>
      <c r="CH145" s="108">
        <v>0</v>
      </c>
      <c r="CI145" s="109">
        <v>0</v>
      </c>
      <c r="CJ145" s="107">
        <v>0</v>
      </c>
      <c r="CK145" s="108">
        <v>0</v>
      </c>
      <c r="CL145" s="133">
        <v>0</v>
      </c>
      <c r="CM145" s="124">
        <v>0</v>
      </c>
      <c r="CN145" s="108">
        <v>0</v>
      </c>
      <c r="CO145" s="108">
        <v>0</v>
      </c>
      <c r="CP145" s="133">
        <v>0</v>
      </c>
      <c r="CQ145" s="124">
        <v>0</v>
      </c>
      <c r="CR145" s="108">
        <v>0</v>
      </c>
      <c r="CS145" s="108">
        <v>0</v>
      </c>
      <c r="CT145" s="133">
        <v>0</v>
      </c>
      <c r="CU145" s="124">
        <v>0</v>
      </c>
      <c r="CV145" s="108">
        <v>0</v>
      </c>
      <c r="CW145" s="109">
        <v>0</v>
      </c>
      <c r="CX145" s="107">
        <v>0</v>
      </c>
      <c r="CY145" s="108">
        <v>0</v>
      </c>
      <c r="CZ145" s="133">
        <v>0</v>
      </c>
      <c r="DA145" s="124">
        <v>0</v>
      </c>
      <c r="DB145" s="108">
        <v>0</v>
      </c>
      <c r="DC145" s="108">
        <v>0</v>
      </c>
      <c r="DD145" s="133">
        <v>0</v>
      </c>
      <c r="DE145" s="124">
        <v>0</v>
      </c>
      <c r="DF145" s="108">
        <v>0</v>
      </c>
      <c r="DG145" s="108">
        <v>0</v>
      </c>
      <c r="DH145" s="133">
        <v>0</v>
      </c>
      <c r="DI145" s="124">
        <v>0</v>
      </c>
      <c r="DJ145" s="108">
        <v>0</v>
      </c>
      <c r="DK145" s="108">
        <v>0</v>
      </c>
      <c r="DL145" s="180">
        <v>19.061360298645937</v>
      </c>
      <c r="DM145" s="181">
        <v>23.146694853088334</v>
      </c>
      <c r="DN145" s="184">
        <v>26.763377930850968</v>
      </c>
      <c r="DO145" s="181">
        <v>22.990477694195079</v>
      </c>
      <c r="DP145" s="193" t="s">
        <v>1026</v>
      </c>
      <c r="DQ145" s="193" t="s">
        <v>1026</v>
      </c>
      <c r="DR145" s="288" t="s">
        <v>1026</v>
      </c>
      <c r="DS145" s="288"/>
      <c r="DT145" s="298"/>
      <c r="DU145" s="170"/>
      <c r="DV145" s="170"/>
      <c r="DW145" s="170"/>
      <c r="DX145" s="170"/>
      <c r="DY145" s="170"/>
      <c r="DZ145" s="298"/>
      <c r="EA145" s="170"/>
      <c r="EB145" s="170"/>
      <c r="EC145" s="170"/>
      <c r="ED145" s="170"/>
      <c r="EE145" s="292"/>
    </row>
    <row r="146" spans="1:135" x14ac:dyDescent="0.2">
      <c r="A146" s="125" t="s">
        <v>174</v>
      </c>
      <c r="B146" s="126" t="s">
        <v>612</v>
      </c>
      <c r="C146" s="147">
        <v>5414095</v>
      </c>
      <c r="D146" s="148">
        <v>53.945008353196613</v>
      </c>
      <c r="E146" s="149">
        <v>46.054991646803387</v>
      </c>
      <c r="F146" s="150">
        <v>-0.28285998904893517</v>
      </c>
      <c r="G146" s="151">
        <v>112.58723590084844</v>
      </c>
      <c r="H146" s="167">
        <v>91347.809328022617</v>
      </c>
      <c r="I146" s="118">
        <v>18046.843178790612</v>
      </c>
      <c r="J146" s="113">
        <v>20527.805930387847</v>
      </c>
      <c r="K146" s="113">
        <v>22.472138173203643</v>
      </c>
      <c r="L146" s="117">
        <v>20822.970640627012</v>
      </c>
      <c r="M146" s="118">
        <v>22.795260000000003</v>
      </c>
      <c r="N146" s="117">
        <v>20208.75536990265</v>
      </c>
      <c r="O146" s="118">
        <v>22.122868100027052</v>
      </c>
      <c r="P146" s="143">
        <v>921.91779299999996</v>
      </c>
      <c r="Q146" s="108">
        <v>414782.78125</v>
      </c>
      <c r="R146" s="167">
        <v>60.97</v>
      </c>
      <c r="S146" s="138">
        <v>0</v>
      </c>
      <c r="T146" s="113">
        <v>0</v>
      </c>
      <c r="U146" s="138">
        <v>0</v>
      </c>
      <c r="V146" s="113">
        <v>532.29999999999995</v>
      </c>
      <c r="W146" s="138" t="s">
        <v>992</v>
      </c>
      <c r="X146" s="143">
        <v>593.27</v>
      </c>
      <c r="Y146" s="167">
        <f t="shared" si="15"/>
        <v>1.4699260132317751E-2</v>
      </c>
      <c r="Z146" s="138">
        <f t="shared" si="16"/>
        <v>0</v>
      </c>
      <c r="AA146" s="113">
        <f t="shared" si="17"/>
        <v>0</v>
      </c>
      <c r="AB146" s="138">
        <f t="shared" si="18"/>
        <v>0</v>
      </c>
      <c r="AC146" s="113">
        <f t="shared" si="19"/>
        <v>0.12833223172761588</v>
      </c>
      <c r="AD146" s="138">
        <f t="shared" si="20"/>
        <v>0</v>
      </c>
      <c r="AE146" s="143">
        <f t="shared" si="21"/>
        <v>0.14303149185993361</v>
      </c>
      <c r="AF146" s="175">
        <v>0.29701177128601219</v>
      </c>
      <c r="AG146" s="118">
        <v>0</v>
      </c>
      <c r="AH146" s="118">
        <v>0</v>
      </c>
      <c r="AI146" s="118">
        <v>0</v>
      </c>
      <c r="AJ146" s="118">
        <v>2.5930681623018579</v>
      </c>
      <c r="AK146" s="118" t="s">
        <v>1026</v>
      </c>
      <c r="AL146" s="143">
        <v>2.8900799335878702</v>
      </c>
      <c r="AM146" s="175">
        <v>0.29280164224523969</v>
      </c>
      <c r="AN146" s="118">
        <v>0</v>
      </c>
      <c r="AO146" s="118">
        <v>0</v>
      </c>
      <c r="AP146" s="118">
        <v>0</v>
      </c>
      <c r="AQ146" s="118">
        <v>2.5563115330021495</v>
      </c>
      <c r="AR146" s="118" t="s">
        <v>1026</v>
      </c>
      <c r="AS146" s="143">
        <v>2.8491131752473895</v>
      </c>
      <c r="AT146" s="175">
        <v>0.30170091568728657</v>
      </c>
      <c r="AU146" s="118">
        <v>0</v>
      </c>
      <c r="AV146" s="118">
        <v>0</v>
      </c>
      <c r="AW146" s="118">
        <v>0</v>
      </c>
      <c r="AX146" s="118">
        <v>2.6340068463234814</v>
      </c>
      <c r="AY146" s="118" t="s">
        <v>1026</v>
      </c>
      <c r="AZ146" s="143">
        <v>2.9357077620107681</v>
      </c>
      <c r="BA146" s="175">
        <v>6.6133879249253198</v>
      </c>
      <c r="BB146" s="118">
        <v>0</v>
      </c>
      <c r="BC146" s="118">
        <v>0</v>
      </c>
      <c r="BD146" s="118">
        <v>0</v>
      </c>
      <c r="BE146" s="118">
        <v>57.738336762961254</v>
      </c>
      <c r="BF146" s="118" t="s">
        <v>1026</v>
      </c>
      <c r="BG146" s="143">
        <v>64.351724687886573</v>
      </c>
      <c r="BH146" s="107">
        <v>146.91</v>
      </c>
      <c r="BI146" s="108">
        <v>0.04</v>
      </c>
      <c r="BJ146" s="133">
        <v>294.37</v>
      </c>
      <c r="BK146" s="124">
        <v>7.0000000000000007E-2</v>
      </c>
      <c r="BL146" s="108">
        <v>522.30999999999995</v>
      </c>
      <c r="BM146" s="108">
        <v>0.13</v>
      </c>
      <c r="BN146" s="133">
        <v>1232.97</v>
      </c>
      <c r="BO146" s="124">
        <v>0.3</v>
      </c>
      <c r="BP146" s="108">
        <v>2367.37</v>
      </c>
      <c r="BQ146" s="108">
        <v>0.56999999999999995</v>
      </c>
      <c r="BR146" s="133">
        <v>4243.8599999999997</v>
      </c>
      <c r="BS146" s="124">
        <v>1.02</v>
      </c>
      <c r="BT146" s="108">
        <v>5742.33</v>
      </c>
      <c r="BU146" s="109">
        <v>1.38</v>
      </c>
      <c r="BV146" s="107">
        <v>0</v>
      </c>
      <c r="BW146" s="108">
        <v>0</v>
      </c>
      <c r="BX146" s="133">
        <v>0</v>
      </c>
      <c r="BY146" s="124">
        <v>0</v>
      </c>
      <c r="BZ146" s="108">
        <v>0</v>
      </c>
      <c r="CA146" s="108">
        <v>0</v>
      </c>
      <c r="CB146" s="133">
        <v>0</v>
      </c>
      <c r="CC146" s="124">
        <v>0</v>
      </c>
      <c r="CD146" s="108">
        <v>0</v>
      </c>
      <c r="CE146" s="108">
        <v>0</v>
      </c>
      <c r="CF146" s="133">
        <v>0</v>
      </c>
      <c r="CG146" s="124">
        <v>0</v>
      </c>
      <c r="CH146" s="108">
        <v>0</v>
      </c>
      <c r="CI146" s="109">
        <v>0</v>
      </c>
      <c r="CJ146" s="107">
        <v>0</v>
      </c>
      <c r="CK146" s="108">
        <v>0</v>
      </c>
      <c r="CL146" s="133">
        <v>0</v>
      </c>
      <c r="CM146" s="124">
        <v>0</v>
      </c>
      <c r="CN146" s="108">
        <v>0</v>
      </c>
      <c r="CO146" s="108">
        <v>0</v>
      </c>
      <c r="CP146" s="133">
        <v>0</v>
      </c>
      <c r="CQ146" s="124">
        <v>0</v>
      </c>
      <c r="CR146" s="108">
        <v>0</v>
      </c>
      <c r="CS146" s="108">
        <v>0</v>
      </c>
      <c r="CT146" s="133">
        <v>0</v>
      </c>
      <c r="CU146" s="124">
        <v>0</v>
      </c>
      <c r="CV146" s="108">
        <v>0</v>
      </c>
      <c r="CW146" s="109">
        <v>0</v>
      </c>
      <c r="CX146" s="107">
        <v>0</v>
      </c>
      <c r="CY146" s="108">
        <v>0</v>
      </c>
      <c r="CZ146" s="133">
        <v>0</v>
      </c>
      <c r="DA146" s="124">
        <v>0</v>
      </c>
      <c r="DB146" s="108">
        <v>0</v>
      </c>
      <c r="DC146" s="108">
        <v>0</v>
      </c>
      <c r="DD146" s="133">
        <v>0</v>
      </c>
      <c r="DE146" s="124">
        <v>0</v>
      </c>
      <c r="DF146" s="108">
        <v>0</v>
      </c>
      <c r="DG146" s="108">
        <v>0</v>
      </c>
      <c r="DH146" s="133">
        <v>0</v>
      </c>
      <c r="DI146" s="124">
        <v>0</v>
      </c>
      <c r="DJ146" s="108">
        <v>0</v>
      </c>
      <c r="DK146" s="108">
        <v>0</v>
      </c>
      <c r="DL146" s="180">
        <v>51.90854622957653</v>
      </c>
      <c r="DM146" s="181">
        <v>68.322683107690068</v>
      </c>
      <c r="DN146" s="184">
        <v>52.791438405066685</v>
      </c>
      <c r="DO146" s="181">
        <v>57.674222580777759</v>
      </c>
      <c r="DP146" s="193" t="s">
        <v>1026</v>
      </c>
      <c r="DQ146" s="193" t="s">
        <v>1026</v>
      </c>
      <c r="DR146" s="288" t="s">
        <v>1026</v>
      </c>
      <c r="DS146" s="288"/>
      <c r="DT146" s="298"/>
      <c r="DU146" s="170"/>
      <c r="DV146" s="170"/>
      <c r="DW146" s="170"/>
      <c r="DX146" s="170"/>
      <c r="DY146" s="170"/>
      <c r="DZ146" s="298"/>
      <c r="EA146" s="170"/>
      <c r="EB146" s="170"/>
      <c r="EC146" s="170"/>
      <c r="ED146" s="170"/>
      <c r="EE146" s="292"/>
    </row>
    <row r="147" spans="1:135" x14ac:dyDescent="0.2">
      <c r="A147" s="125" t="s">
        <v>142</v>
      </c>
      <c r="B147" s="126" t="s">
        <v>594</v>
      </c>
      <c r="C147" s="147">
        <v>323002</v>
      </c>
      <c r="D147" s="148">
        <v>93.942142773109765</v>
      </c>
      <c r="E147" s="149">
        <v>6.0578572268902366</v>
      </c>
      <c r="F147" s="150">
        <v>0.81900539700444031</v>
      </c>
      <c r="G147" s="151">
        <v>3.2219650872817955</v>
      </c>
      <c r="H147" s="167">
        <v>14619.878414274588</v>
      </c>
      <c r="I147" s="118">
        <v>47461.185587546453</v>
      </c>
      <c r="J147" s="113">
        <v>1991.4944497006954</v>
      </c>
      <c r="K147" s="113">
        <v>13.621826346765209</v>
      </c>
      <c r="L147" s="117">
        <v>3811.3964546500192</v>
      </c>
      <c r="M147" s="118">
        <v>26.069959999999998</v>
      </c>
      <c r="N147" s="117">
        <v>1698.5544169524228</v>
      </c>
      <c r="O147" s="118">
        <v>11.618115888665562</v>
      </c>
      <c r="P147" s="143">
        <v>4160.8051786582801</v>
      </c>
      <c r="Q147" s="108">
        <v>57291.67578125</v>
      </c>
      <c r="R147" s="167">
        <v>31.5</v>
      </c>
      <c r="S147" s="138">
        <v>0</v>
      </c>
      <c r="T147" s="113">
        <v>0</v>
      </c>
      <c r="U147" s="138">
        <v>0</v>
      </c>
      <c r="V147" s="113">
        <v>0</v>
      </c>
      <c r="W147" s="138" t="s">
        <v>992</v>
      </c>
      <c r="X147" s="143">
        <v>31.5</v>
      </c>
      <c r="Y147" s="167">
        <f t="shared" si="15"/>
        <v>5.4981809434712134E-2</v>
      </c>
      <c r="Z147" s="138">
        <f t="shared" si="16"/>
        <v>0</v>
      </c>
      <c r="AA147" s="113">
        <f t="shared" si="17"/>
        <v>0</v>
      </c>
      <c r="AB147" s="138">
        <f t="shared" si="18"/>
        <v>0</v>
      </c>
      <c r="AC147" s="113">
        <f t="shared" si="19"/>
        <v>0</v>
      </c>
      <c r="AD147" s="138">
        <f t="shared" si="20"/>
        <v>0</v>
      </c>
      <c r="AE147" s="143">
        <f t="shared" si="21"/>
        <v>5.4981809434712134E-2</v>
      </c>
      <c r="AF147" s="175">
        <v>1.5817267281229019</v>
      </c>
      <c r="AG147" s="118">
        <v>0</v>
      </c>
      <c r="AH147" s="118">
        <v>0</v>
      </c>
      <c r="AI147" s="118">
        <v>0</v>
      </c>
      <c r="AJ147" s="118">
        <v>0</v>
      </c>
      <c r="AK147" s="118" t="s">
        <v>1026</v>
      </c>
      <c r="AL147" s="143">
        <v>1.5817267281229019</v>
      </c>
      <c r="AM147" s="175">
        <v>0.82646873330558535</v>
      </c>
      <c r="AN147" s="118">
        <v>0</v>
      </c>
      <c r="AO147" s="118">
        <v>0</v>
      </c>
      <c r="AP147" s="118">
        <v>0</v>
      </c>
      <c r="AQ147" s="118">
        <v>0</v>
      </c>
      <c r="AR147" s="118" t="s">
        <v>1026</v>
      </c>
      <c r="AS147" s="143">
        <v>0.82646873330558535</v>
      </c>
      <c r="AT147" s="175">
        <v>1.8545181529431287</v>
      </c>
      <c r="AU147" s="118">
        <v>0</v>
      </c>
      <c r="AV147" s="118">
        <v>0</v>
      </c>
      <c r="AW147" s="118">
        <v>0</v>
      </c>
      <c r="AX147" s="118">
        <v>0</v>
      </c>
      <c r="AY147" s="118" t="s">
        <v>1026</v>
      </c>
      <c r="AZ147" s="143">
        <v>1.8545181529431287</v>
      </c>
      <c r="BA147" s="175">
        <v>0.75706500658984688</v>
      </c>
      <c r="BB147" s="118">
        <v>0</v>
      </c>
      <c r="BC147" s="118">
        <v>0</v>
      </c>
      <c r="BD147" s="118">
        <v>0</v>
      </c>
      <c r="BE147" s="118">
        <v>0</v>
      </c>
      <c r="BF147" s="118" t="s">
        <v>1026</v>
      </c>
      <c r="BG147" s="143">
        <v>0.75706500658984688</v>
      </c>
      <c r="BH147" s="107">
        <v>88.89</v>
      </c>
      <c r="BI147" s="108">
        <v>0.16</v>
      </c>
      <c r="BJ147" s="133">
        <v>249.54</v>
      </c>
      <c r="BK147" s="124">
        <v>0.44</v>
      </c>
      <c r="BL147" s="108">
        <v>499.33</v>
      </c>
      <c r="BM147" s="108">
        <v>0.87</v>
      </c>
      <c r="BN147" s="133">
        <v>1038.8399999999999</v>
      </c>
      <c r="BO147" s="124">
        <v>1.81</v>
      </c>
      <c r="BP147" s="108">
        <v>1626.35</v>
      </c>
      <c r="BQ147" s="108">
        <v>2.84</v>
      </c>
      <c r="BR147" s="133">
        <v>2337.64</v>
      </c>
      <c r="BS147" s="124">
        <v>4.08</v>
      </c>
      <c r="BT147" s="108">
        <v>2840.91</v>
      </c>
      <c r="BU147" s="109">
        <v>4.96</v>
      </c>
      <c r="BV147" s="107">
        <v>0</v>
      </c>
      <c r="BW147" s="108">
        <v>0</v>
      </c>
      <c r="BX147" s="133">
        <v>0</v>
      </c>
      <c r="BY147" s="124">
        <v>0</v>
      </c>
      <c r="BZ147" s="108">
        <v>0</v>
      </c>
      <c r="CA147" s="108">
        <v>0</v>
      </c>
      <c r="CB147" s="133">
        <v>0.13</v>
      </c>
      <c r="CC147" s="124">
        <v>0</v>
      </c>
      <c r="CD147" s="108">
        <v>0.19</v>
      </c>
      <c r="CE147" s="108">
        <v>0</v>
      </c>
      <c r="CF147" s="133">
        <v>0.24</v>
      </c>
      <c r="CG147" s="124">
        <v>0</v>
      </c>
      <c r="CH147" s="108">
        <v>0.28000000000000003</v>
      </c>
      <c r="CI147" s="109">
        <v>0</v>
      </c>
      <c r="CJ147" s="107">
        <v>0</v>
      </c>
      <c r="CK147" s="108">
        <v>0</v>
      </c>
      <c r="CL147" s="133">
        <v>0</v>
      </c>
      <c r="CM147" s="124">
        <v>0</v>
      </c>
      <c r="CN147" s="108">
        <v>0</v>
      </c>
      <c r="CO147" s="108">
        <v>0</v>
      </c>
      <c r="CP147" s="133">
        <v>0</v>
      </c>
      <c r="CQ147" s="124">
        <v>0</v>
      </c>
      <c r="CR147" s="108">
        <v>0</v>
      </c>
      <c r="CS147" s="108">
        <v>0</v>
      </c>
      <c r="CT147" s="133">
        <v>0</v>
      </c>
      <c r="CU147" s="124">
        <v>0</v>
      </c>
      <c r="CV147" s="108">
        <v>0</v>
      </c>
      <c r="CW147" s="109">
        <v>0</v>
      </c>
      <c r="CX147" s="107">
        <v>0</v>
      </c>
      <c r="CY147" s="108">
        <v>0</v>
      </c>
      <c r="CZ147" s="133">
        <v>0</v>
      </c>
      <c r="DA147" s="124">
        <v>0</v>
      </c>
      <c r="DB147" s="108">
        <v>0</v>
      </c>
      <c r="DC147" s="108">
        <v>0</v>
      </c>
      <c r="DD147" s="133">
        <v>0</v>
      </c>
      <c r="DE147" s="124">
        <v>0</v>
      </c>
      <c r="DF147" s="108">
        <v>0</v>
      </c>
      <c r="DG147" s="108">
        <v>0</v>
      </c>
      <c r="DH147" s="133">
        <v>0</v>
      </c>
      <c r="DI147" s="124">
        <v>0</v>
      </c>
      <c r="DJ147" s="108">
        <v>0</v>
      </c>
      <c r="DK147" s="108">
        <v>0</v>
      </c>
      <c r="DL147" s="180">
        <v>46.034255335149219</v>
      </c>
      <c r="DM147" s="181">
        <v>43.073569776531961</v>
      </c>
      <c r="DN147" s="184">
        <v>44.578143158544542</v>
      </c>
      <c r="DO147" s="181">
        <v>44.561989423408569</v>
      </c>
      <c r="DP147" s="193">
        <v>30</v>
      </c>
      <c r="DQ147" s="193">
        <v>84737</v>
      </c>
      <c r="DR147" s="288">
        <v>27.241543377762344</v>
      </c>
      <c r="DS147" s="288"/>
      <c r="DT147" s="298"/>
      <c r="DU147" s="170"/>
      <c r="DV147" s="170"/>
      <c r="DW147" s="170"/>
      <c r="DX147" s="170"/>
      <c r="DY147" s="170"/>
      <c r="DZ147" s="298"/>
      <c r="EA147" s="170"/>
      <c r="EB147" s="170"/>
      <c r="EC147" s="170"/>
      <c r="ED147" s="170"/>
      <c r="EE147" s="292"/>
    </row>
    <row r="148" spans="1:135" x14ac:dyDescent="0.2">
      <c r="A148" s="125" t="s">
        <v>178</v>
      </c>
      <c r="B148" s="126" t="s">
        <v>606</v>
      </c>
      <c r="C148" s="147">
        <v>38530725</v>
      </c>
      <c r="D148" s="148">
        <v>60.61700110755767</v>
      </c>
      <c r="E148" s="149">
        <v>39.38299889244233</v>
      </c>
      <c r="F148" s="150">
        <v>-0.13042004598107351</v>
      </c>
      <c r="G148" s="151">
        <v>125.82693814904317</v>
      </c>
      <c r="H148" s="167">
        <v>517542.80832753272</v>
      </c>
      <c r="I148" s="118">
        <v>13647.964703880049</v>
      </c>
      <c r="J148" s="113">
        <v>95305.57489084352</v>
      </c>
      <c r="K148" s="113">
        <v>18.415012895035403</v>
      </c>
      <c r="L148" s="117">
        <v>138158.932505809</v>
      </c>
      <c r="M148" s="118">
        <v>26.695170000000001</v>
      </c>
      <c r="N148" s="117">
        <v>88936.9425763857</v>
      </c>
      <c r="O148" s="118">
        <v>17.184461100674973</v>
      </c>
      <c r="P148" s="143">
        <v>102235.90589394</v>
      </c>
      <c r="Q148" s="108">
        <v>1614716.125</v>
      </c>
      <c r="R148" s="167">
        <v>188.81</v>
      </c>
      <c r="S148" s="138">
        <v>0</v>
      </c>
      <c r="T148" s="113">
        <v>0</v>
      </c>
      <c r="U148" s="138">
        <v>0</v>
      </c>
      <c r="V148" s="113">
        <v>621.52</v>
      </c>
      <c r="W148" s="138" t="s">
        <v>992</v>
      </c>
      <c r="X148" s="143">
        <v>810.32999999999993</v>
      </c>
      <c r="Y148" s="167">
        <f t="shared" si="15"/>
        <v>1.1693077010672697E-2</v>
      </c>
      <c r="Z148" s="138">
        <f t="shared" si="16"/>
        <v>0</v>
      </c>
      <c r="AA148" s="113">
        <f t="shared" si="17"/>
        <v>0</v>
      </c>
      <c r="AB148" s="138">
        <f t="shared" si="18"/>
        <v>0</v>
      </c>
      <c r="AC148" s="113">
        <f t="shared" si="19"/>
        <v>3.8490976238934875E-2</v>
      </c>
      <c r="AD148" s="138">
        <f t="shared" si="20"/>
        <v>0</v>
      </c>
      <c r="AE148" s="143">
        <f t="shared" si="21"/>
        <v>5.018405324960757E-2</v>
      </c>
      <c r="AF148" s="175">
        <v>0.19811013176957384</v>
      </c>
      <c r="AG148" s="118">
        <v>0</v>
      </c>
      <c r="AH148" s="118">
        <v>0</v>
      </c>
      <c r="AI148" s="118">
        <v>0</v>
      </c>
      <c r="AJ148" s="118">
        <v>0.65213393939635378</v>
      </c>
      <c r="AK148" s="118" t="s">
        <v>1026</v>
      </c>
      <c r="AL148" s="143">
        <v>0.85024407116592748</v>
      </c>
      <c r="AM148" s="175">
        <v>0.13666144966201249</v>
      </c>
      <c r="AN148" s="118">
        <v>0</v>
      </c>
      <c r="AO148" s="118">
        <v>0</v>
      </c>
      <c r="AP148" s="118">
        <v>0</v>
      </c>
      <c r="AQ148" s="118">
        <v>0.44985871613756689</v>
      </c>
      <c r="AR148" s="118" t="s">
        <v>1026</v>
      </c>
      <c r="AS148" s="143">
        <v>0.58652016579957933</v>
      </c>
      <c r="AT148" s="175">
        <v>0.21229648167614468</v>
      </c>
      <c r="AU148" s="118">
        <v>0</v>
      </c>
      <c r="AV148" s="118">
        <v>0</v>
      </c>
      <c r="AW148" s="118">
        <v>0</v>
      </c>
      <c r="AX148" s="118">
        <v>0.69883220852368755</v>
      </c>
      <c r="AY148" s="118" t="s">
        <v>1026</v>
      </c>
      <c r="AZ148" s="143">
        <v>0.91112869019983211</v>
      </c>
      <c r="BA148" s="175">
        <v>0.18468071305190212</v>
      </c>
      <c r="BB148" s="118">
        <v>0</v>
      </c>
      <c r="BC148" s="118">
        <v>0</v>
      </c>
      <c r="BD148" s="118">
        <v>0</v>
      </c>
      <c r="BE148" s="118">
        <v>0.60792731728201999</v>
      </c>
      <c r="BF148" s="118" t="s">
        <v>1026</v>
      </c>
      <c r="BG148" s="143">
        <v>0.79260803033392202</v>
      </c>
      <c r="BH148" s="107">
        <v>695.97</v>
      </c>
      <c r="BI148" s="108">
        <v>0.04</v>
      </c>
      <c r="BJ148" s="133">
        <v>1424.76</v>
      </c>
      <c r="BK148" s="124">
        <v>0.09</v>
      </c>
      <c r="BL148" s="108">
        <v>2432.29</v>
      </c>
      <c r="BM148" s="108">
        <v>0.15</v>
      </c>
      <c r="BN148" s="133">
        <v>4773.22</v>
      </c>
      <c r="BO148" s="124">
        <v>0.3</v>
      </c>
      <c r="BP148" s="108">
        <v>7684.18</v>
      </c>
      <c r="BQ148" s="108">
        <v>0.48</v>
      </c>
      <c r="BR148" s="133">
        <v>11923.09</v>
      </c>
      <c r="BS148" s="124">
        <v>0.74</v>
      </c>
      <c r="BT148" s="108">
        <v>15105.08</v>
      </c>
      <c r="BU148" s="109">
        <v>0.94</v>
      </c>
      <c r="BV148" s="107">
        <v>0</v>
      </c>
      <c r="BW148" s="108">
        <v>0</v>
      </c>
      <c r="BX148" s="133">
        <v>0</v>
      </c>
      <c r="BY148" s="124">
        <v>0</v>
      </c>
      <c r="BZ148" s="108">
        <v>0</v>
      </c>
      <c r="CA148" s="108">
        <v>0</v>
      </c>
      <c r="CB148" s="133">
        <v>0</v>
      </c>
      <c r="CC148" s="124">
        <v>0</v>
      </c>
      <c r="CD148" s="108">
        <v>0</v>
      </c>
      <c r="CE148" s="108">
        <v>0</v>
      </c>
      <c r="CF148" s="133">
        <v>0</v>
      </c>
      <c r="CG148" s="124">
        <v>0</v>
      </c>
      <c r="CH148" s="108">
        <v>0</v>
      </c>
      <c r="CI148" s="109">
        <v>0</v>
      </c>
      <c r="CJ148" s="107">
        <v>0</v>
      </c>
      <c r="CK148" s="108">
        <v>0</v>
      </c>
      <c r="CL148" s="133">
        <v>0</v>
      </c>
      <c r="CM148" s="124">
        <v>0</v>
      </c>
      <c r="CN148" s="108">
        <v>0</v>
      </c>
      <c r="CO148" s="108">
        <v>0</v>
      </c>
      <c r="CP148" s="133">
        <v>0</v>
      </c>
      <c r="CQ148" s="124">
        <v>0</v>
      </c>
      <c r="CR148" s="108">
        <v>0</v>
      </c>
      <c r="CS148" s="108">
        <v>0</v>
      </c>
      <c r="CT148" s="133">
        <v>0</v>
      </c>
      <c r="CU148" s="124">
        <v>0</v>
      </c>
      <c r="CV148" s="108">
        <v>0</v>
      </c>
      <c r="CW148" s="109">
        <v>0</v>
      </c>
      <c r="CX148" s="107">
        <v>0</v>
      </c>
      <c r="CY148" s="108">
        <v>0</v>
      </c>
      <c r="CZ148" s="133">
        <v>0</v>
      </c>
      <c r="DA148" s="124">
        <v>0</v>
      </c>
      <c r="DB148" s="108">
        <v>0</v>
      </c>
      <c r="DC148" s="108">
        <v>0</v>
      </c>
      <c r="DD148" s="133">
        <v>0</v>
      </c>
      <c r="DE148" s="124">
        <v>0</v>
      </c>
      <c r="DF148" s="108">
        <v>0</v>
      </c>
      <c r="DG148" s="108">
        <v>0</v>
      </c>
      <c r="DH148" s="133">
        <v>0</v>
      </c>
      <c r="DI148" s="124">
        <v>0</v>
      </c>
      <c r="DJ148" s="108">
        <v>0</v>
      </c>
      <c r="DK148" s="108">
        <v>0</v>
      </c>
      <c r="DL148" s="180">
        <v>40.549868731893739</v>
      </c>
      <c r="DM148" s="181">
        <v>40.67202558696917</v>
      </c>
      <c r="DN148" s="184">
        <v>42.302134148558551</v>
      </c>
      <c r="DO148" s="181">
        <v>41.174676155807155</v>
      </c>
      <c r="DP148" s="193" t="s">
        <v>1026</v>
      </c>
      <c r="DQ148" s="193" t="s">
        <v>1026</v>
      </c>
      <c r="DR148" s="288" t="s">
        <v>1026</v>
      </c>
      <c r="DS148" s="288"/>
      <c r="DT148" s="298"/>
      <c r="DU148" s="170"/>
      <c r="DV148" s="170"/>
      <c r="DW148" s="170"/>
      <c r="DX148" s="170"/>
      <c r="DY148" s="170"/>
      <c r="DZ148" s="298"/>
      <c r="EA148" s="170"/>
      <c r="EB148" s="170"/>
      <c r="EC148" s="170"/>
      <c r="ED148" s="170"/>
      <c r="EE148" s="292"/>
    </row>
    <row r="149" spans="1:135" x14ac:dyDescent="0.2">
      <c r="A149" s="125" t="s">
        <v>210</v>
      </c>
      <c r="B149" s="126" t="s">
        <v>589</v>
      </c>
      <c r="C149" s="147">
        <v>5439407</v>
      </c>
      <c r="D149" s="148">
        <v>83.952000650070858</v>
      </c>
      <c r="E149" s="149">
        <v>16.047999349929139</v>
      </c>
      <c r="F149" s="150">
        <v>0.62727931437368489</v>
      </c>
      <c r="G149" s="151">
        <v>17.899262891177727</v>
      </c>
      <c r="H149" s="167">
        <v>256842.1187212287</v>
      </c>
      <c r="I149" s="118">
        <v>49146.646634152967</v>
      </c>
      <c r="J149" s="113">
        <v>48651.069897506044</v>
      </c>
      <c r="K149" s="113">
        <v>18.942013926583023</v>
      </c>
      <c r="L149" s="117">
        <v>92977.822977135933</v>
      </c>
      <c r="M149" s="118">
        <v>36.200379999999996</v>
      </c>
      <c r="N149" s="117">
        <v>53281.623964446138</v>
      </c>
      <c r="O149" s="118">
        <v>20.744893489325616</v>
      </c>
      <c r="P149" s="143">
        <v>9369.2482551800003</v>
      </c>
      <c r="Q149" s="108">
        <v>965383.4375</v>
      </c>
      <c r="R149" s="167">
        <v>1.18</v>
      </c>
      <c r="S149" s="138">
        <v>0</v>
      </c>
      <c r="T149" s="113">
        <v>0</v>
      </c>
      <c r="U149" s="138">
        <v>0</v>
      </c>
      <c r="V149" s="113">
        <v>0</v>
      </c>
      <c r="W149" s="138" t="s">
        <v>992</v>
      </c>
      <c r="X149" s="143">
        <v>1.18</v>
      </c>
      <c r="Y149" s="167">
        <f t="shared" si="15"/>
        <v>1.2223122483391477E-4</v>
      </c>
      <c r="Z149" s="138">
        <f t="shared" si="16"/>
        <v>0</v>
      </c>
      <c r="AA149" s="113">
        <f t="shared" si="17"/>
        <v>0</v>
      </c>
      <c r="AB149" s="138">
        <f t="shared" si="18"/>
        <v>0</v>
      </c>
      <c r="AC149" s="113">
        <f t="shared" si="19"/>
        <v>0</v>
      </c>
      <c r="AD149" s="138">
        <f t="shared" si="20"/>
        <v>0</v>
      </c>
      <c r="AE149" s="143">
        <f t="shared" si="21"/>
        <v>1.2223122483391477E-4</v>
      </c>
      <c r="AF149" s="175">
        <v>2.4254348413835997E-3</v>
      </c>
      <c r="AG149" s="118">
        <v>0</v>
      </c>
      <c r="AH149" s="118">
        <v>0</v>
      </c>
      <c r="AI149" s="118">
        <v>0</v>
      </c>
      <c r="AJ149" s="118">
        <v>0</v>
      </c>
      <c r="AK149" s="118" t="s">
        <v>1026</v>
      </c>
      <c r="AL149" s="143">
        <v>2.4254348413835997E-3</v>
      </c>
      <c r="AM149" s="175">
        <v>1.2691198419328149E-3</v>
      </c>
      <c r="AN149" s="118">
        <v>0</v>
      </c>
      <c r="AO149" s="118">
        <v>0</v>
      </c>
      <c r="AP149" s="118">
        <v>0</v>
      </c>
      <c r="AQ149" s="118">
        <v>0</v>
      </c>
      <c r="AR149" s="118" t="s">
        <v>1026</v>
      </c>
      <c r="AS149" s="143">
        <v>1.2691198419328149E-3</v>
      </c>
      <c r="AT149" s="175">
        <v>2.2146472126814165E-3</v>
      </c>
      <c r="AU149" s="118">
        <v>0</v>
      </c>
      <c r="AV149" s="118">
        <v>0</v>
      </c>
      <c r="AW149" s="118">
        <v>0</v>
      </c>
      <c r="AX149" s="118">
        <v>0</v>
      </c>
      <c r="AY149" s="118" t="s">
        <v>1026</v>
      </c>
      <c r="AZ149" s="143">
        <v>2.2146472126814165E-3</v>
      </c>
      <c r="BA149" s="175">
        <v>1.2594393572052168E-2</v>
      </c>
      <c r="BB149" s="118">
        <v>0</v>
      </c>
      <c r="BC149" s="118">
        <v>0</v>
      </c>
      <c r="BD149" s="118">
        <v>0</v>
      </c>
      <c r="BE149" s="118">
        <v>0</v>
      </c>
      <c r="BF149" s="118" t="s">
        <v>1026</v>
      </c>
      <c r="BG149" s="143">
        <v>1.2594393572052168E-2</v>
      </c>
      <c r="BH149" s="107">
        <v>0</v>
      </c>
      <c r="BI149" s="108">
        <v>0</v>
      </c>
      <c r="BJ149" s="133">
        <v>0</v>
      </c>
      <c r="BK149" s="124">
        <v>0</v>
      </c>
      <c r="BL149" s="108">
        <v>10.6</v>
      </c>
      <c r="BM149" s="108">
        <v>0</v>
      </c>
      <c r="BN149" s="133">
        <v>68.52</v>
      </c>
      <c r="BO149" s="124">
        <v>0.01</v>
      </c>
      <c r="BP149" s="108">
        <v>121.71</v>
      </c>
      <c r="BQ149" s="108">
        <v>0.01</v>
      </c>
      <c r="BR149" s="133">
        <v>202.06</v>
      </c>
      <c r="BS149" s="124">
        <v>0.02</v>
      </c>
      <c r="BT149" s="108">
        <v>273.33999999999997</v>
      </c>
      <c r="BU149" s="109">
        <v>0.03</v>
      </c>
      <c r="BV149" s="107">
        <v>0</v>
      </c>
      <c r="BW149" s="108">
        <v>0</v>
      </c>
      <c r="BX149" s="133">
        <v>0</v>
      </c>
      <c r="BY149" s="124">
        <v>0</v>
      </c>
      <c r="BZ149" s="108">
        <v>0</v>
      </c>
      <c r="CA149" s="108">
        <v>0</v>
      </c>
      <c r="CB149" s="133">
        <v>0</v>
      </c>
      <c r="CC149" s="124">
        <v>0</v>
      </c>
      <c r="CD149" s="108">
        <v>0</v>
      </c>
      <c r="CE149" s="108">
        <v>0</v>
      </c>
      <c r="CF149" s="133">
        <v>0</v>
      </c>
      <c r="CG149" s="124">
        <v>0</v>
      </c>
      <c r="CH149" s="108">
        <v>0</v>
      </c>
      <c r="CI149" s="109">
        <v>0</v>
      </c>
      <c r="CJ149" s="107">
        <v>0</v>
      </c>
      <c r="CK149" s="108">
        <v>0</v>
      </c>
      <c r="CL149" s="133">
        <v>0</v>
      </c>
      <c r="CM149" s="124">
        <v>0</v>
      </c>
      <c r="CN149" s="108">
        <v>0</v>
      </c>
      <c r="CO149" s="108">
        <v>0</v>
      </c>
      <c r="CP149" s="133">
        <v>0</v>
      </c>
      <c r="CQ149" s="124">
        <v>0</v>
      </c>
      <c r="CR149" s="108">
        <v>0</v>
      </c>
      <c r="CS149" s="108">
        <v>0</v>
      </c>
      <c r="CT149" s="133">
        <v>0</v>
      </c>
      <c r="CU149" s="124">
        <v>0</v>
      </c>
      <c r="CV149" s="108">
        <v>0</v>
      </c>
      <c r="CW149" s="109">
        <v>0</v>
      </c>
      <c r="CX149" s="107">
        <v>0</v>
      </c>
      <c r="CY149" s="108">
        <v>0</v>
      </c>
      <c r="CZ149" s="133">
        <v>0</v>
      </c>
      <c r="DA149" s="124">
        <v>0</v>
      </c>
      <c r="DB149" s="108">
        <v>0</v>
      </c>
      <c r="DC149" s="108">
        <v>0</v>
      </c>
      <c r="DD149" s="133">
        <v>0</v>
      </c>
      <c r="DE149" s="124">
        <v>0</v>
      </c>
      <c r="DF149" s="108">
        <v>0</v>
      </c>
      <c r="DG149" s="108">
        <v>0</v>
      </c>
      <c r="DH149" s="133">
        <v>0</v>
      </c>
      <c r="DI149" s="124">
        <v>0</v>
      </c>
      <c r="DJ149" s="108">
        <v>0</v>
      </c>
      <c r="DK149" s="108">
        <v>0</v>
      </c>
      <c r="DL149" s="180">
        <v>0.91275623598400402</v>
      </c>
      <c r="DM149" s="181">
        <v>3.6615149042137758</v>
      </c>
      <c r="DN149" s="184">
        <v>1.581559958725925</v>
      </c>
      <c r="DO149" s="181">
        <v>2.0519436996412348</v>
      </c>
      <c r="DP149" s="193" t="s">
        <v>1026</v>
      </c>
      <c r="DQ149" s="193" t="s">
        <v>1026</v>
      </c>
      <c r="DR149" s="288" t="s">
        <v>1026</v>
      </c>
      <c r="DS149" s="288"/>
      <c r="DT149" s="298"/>
      <c r="DU149" s="170"/>
      <c r="DV149" s="170"/>
      <c r="DW149" s="170"/>
      <c r="DX149" s="170"/>
      <c r="DY149" s="170"/>
      <c r="DZ149" s="298"/>
      <c r="EA149" s="170"/>
      <c r="EB149" s="170"/>
      <c r="EC149" s="170"/>
      <c r="ED149" s="170"/>
      <c r="EE149" s="292"/>
    </row>
    <row r="150" spans="1:135" x14ac:dyDescent="0.2">
      <c r="A150" s="125" t="s">
        <v>152</v>
      </c>
      <c r="B150" s="126" t="s">
        <v>576</v>
      </c>
      <c r="C150" s="147">
        <v>8473786</v>
      </c>
      <c r="D150" s="148">
        <v>65.883998014582858</v>
      </c>
      <c r="E150" s="149">
        <v>34.116001985417142</v>
      </c>
      <c r="F150" s="150">
        <v>0.54853225916351878</v>
      </c>
      <c r="G150" s="151">
        <v>102.82597774514919</v>
      </c>
      <c r="H150" s="167">
        <v>415843.92620139604</v>
      </c>
      <c r="I150" s="118">
        <v>50546.697503124968</v>
      </c>
      <c r="J150" s="113">
        <v>87859.120566917176</v>
      </c>
      <c r="K150" s="113">
        <v>21.127907618967221</v>
      </c>
      <c r="L150" s="117">
        <v>145111.89846181628</v>
      </c>
      <c r="M150" s="118">
        <v>34.895760000000003</v>
      </c>
      <c r="N150" s="117">
        <v>109375.23786075065</v>
      </c>
      <c r="O150" s="118">
        <v>26.301992398893301</v>
      </c>
      <c r="P150" s="143">
        <v>12473.850301100001</v>
      </c>
      <c r="Q150" s="108">
        <v>1801472.125</v>
      </c>
      <c r="R150" s="167">
        <v>524.6</v>
      </c>
      <c r="S150" s="138">
        <v>0</v>
      </c>
      <c r="T150" s="113">
        <v>0</v>
      </c>
      <c r="U150" s="138">
        <v>0</v>
      </c>
      <c r="V150" s="113">
        <v>749.13</v>
      </c>
      <c r="W150" s="138" t="s">
        <v>992</v>
      </c>
      <c r="X150" s="143">
        <v>1273.73</v>
      </c>
      <c r="Y150" s="167">
        <f t="shared" si="15"/>
        <v>2.9120628219545724E-2</v>
      </c>
      <c r="Z150" s="138">
        <f t="shared" si="16"/>
        <v>0</v>
      </c>
      <c r="AA150" s="113">
        <f t="shared" si="17"/>
        <v>0</v>
      </c>
      <c r="AB150" s="138">
        <f t="shared" si="18"/>
        <v>0</v>
      </c>
      <c r="AC150" s="113">
        <f t="shared" si="19"/>
        <v>4.1584323709699368E-2</v>
      </c>
      <c r="AD150" s="138">
        <f t="shared" si="20"/>
        <v>0</v>
      </c>
      <c r="AE150" s="143">
        <f t="shared" si="21"/>
        <v>7.0704951929245086E-2</v>
      </c>
      <c r="AF150" s="175">
        <v>0.59709225020121015</v>
      </c>
      <c r="AG150" s="118">
        <v>0</v>
      </c>
      <c r="AH150" s="118">
        <v>0</v>
      </c>
      <c r="AI150" s="118">
        <v>0</v>
      </c>
      <c r="AJ150" s="118">
        <v>0.85264909911024134</v>
      </c>
      <c r="AK150" s="118" t="s">
        <v>1026</v>
      </c>
      <c r="AL150" s="143">
        <v>1.4497413493114515</v>
      </c>
      <c r="AM150" s="175">
        <v>0.3615141181121268</v>
      </c>
      <c r="AN150" s="118">
        <v>0</v>
      </c>
      <c r="AO150" s="118">
        <v>0</v>
      </c>
      <c r="AP150" s="118">
        <v>0</v>
      </c>
      <c r="AQ150" s="118">
        <v>0.51624298761215703</v>
      </c>
      <c r="AR150" s="118" t="s">
        <v>1026</v>
      </c>
      <c r="AS150" s="143">
        <v>0.87775710572428367</v>
      </c>
      <c r="AT150" s="175">
        <v>0.47963324264298846</v>
      </c>
      <c r="AU150" s="118">
        <v>0</v>
      </c>
      <c r="AV150" s="118">
        <v>0</v>
      </c>
      <c r="AW150" s="118">
        <v>0</v>
      </c>
      <c r="AX150" s="118">
        <v>0.68491736763465871</v>
      </c>
      <c r="AY150" s="118" t="s">
        <v>1026</v>
      </c>
      <c r="AZ150" s="143">
        <v>1.1645506102776473</v>
      </c>
      <c r="BA150" s="175">
        <v>4.2055980097319141</v>
      </c>
      <c r="BB150" s="118">
        <v>0</v>
      </c>
      <c r="BC150" s="118">
        <v>0</v>
      </c>
      <c r="BD150" s="118">
        <v>0</v>
      </c>
      <c r="BE150" s="118">
        <v>6.0056035780222432</v>
      </c>
      <c r="BF150" s="118" t="s">
        <v>1026</v>
      </c>
      <c r="BG150" s="143">
        <v>10.211201587754157</v>
      </c>
      <c r="BH150" s="107">
        <v>1130.04</v>
      </c>
      <c r="BI150" s="108">
        <v>0.06</v>
      </c>
      <c r="BJ150" s="133">
        <v>3181.2</v>
      </c>
      <c r="BK150" s="124">
        <v>0.18</v>
      </c>
      <c r="BL150" s="108">
        <v>6537.05</v>
      </c>
      <c r="BM150" s="108">
        <v>0.36</v>
      </c>
      <c r="BN150" s="133">
        <v>14632.29</v>
      </c>
      <c r="BO150" s="124">
        <v>0.81</v>
      </c>
      <c r="BP150" s="108">
        <v>24580.91</v>
      </c>
      <c r="BQ150" s="108">
        <v>1.36</v>
      </c>
      <c r="BR150" s="133">
        <v>39649.51</v>
      </c>
      <c r="BS150" s="124">
        <v>2.2000000000000002</v>
      </c>
      <c r="BT150" s="108">
        <v>51895.32</v>
      </c>
      <c r="BU150" s="109">
        <v>2.88</v>
      </c>
      <c r="BV150" s="107">
        <v>0</v>
      </c>
      <c r="BW150" s="108">
        <v>0</v>
      </c>
      <c r="BX150" s="133">
        <v>0</v>
      </c>
      <c r="BY150" s="124">
        <v>0</v>
      </c>
      <c r="BZ150" s="108">
        <v>0</v>
      </c>
      <c r="CA150" s="108">
        <v>0</v>
      </c>
      <c r="CB150" s="133">
        <v>0</v>
      </c>
      <c r="CC150" s="124">
        <v>0</v>
      </c>
      <c r="CD150" s="108">
        <v>0</v>
      </c>
      <c r="CE150" s="108">
        <v>0</v>
      </c>
      <c r="CF150" s="133">
        <v>0</v>
      </c>
      <c r="CG150" s="124">
        <v>0</v>
      </c>
      <c r="CH150" s="108">
        <v>0</v>
      </c>
      <c r="CI150" s="109">
        <v>0</v>
      </c>
      <c r="CJ150" s="107">
        <v>0</v>
      </c>
      <c r="CK150" s="108">
        <v>0</v>
      </c>
      <c r="CL150" s="133">
        <v>0</v>
      </c>
      <c r="CM150" s="124">
        <v>0</v>
      </c>
      <c r="CN150" s="108">
        <v>0</v>
      </c>
      <c r="CO150" s="108">
        <v>0</v>
      </c>
      <c r="CP150" s="133">
        <v>0</v>
      </c>
      <c r="CQ150" s="124">
        <v>0</v>
      </c>
      <c r="CR150" s="108">
        <v>0</v>
      </c>
      <c r="CS150" s="108">
        <v>0</v>
      </c>
      <c r="CT150" s="133">
        <v>0</v>
      </c>
      <c r="CU150" s="124">
        <v>0</v>
      </c>
      <c r="CV150" s="108">
        <v>0</v>
      </c>
      <c r="CW150" s="109">
        <v>0</v>
      </c>
      <c r="CX150" s="107">
        <v>0</v>
      </c>
      <c r="CY150" s="108">
        <v>0</v>
      </c>
      <c r="CZ150" s="133">
        <v>0</v>
      </c>
      <c r="DA150" s="124">
        <v>0</v>
      </c>
      <c r="DB150" s="108">
        <v>0</v>
      </c>
      <c r="DC150" s="108">
        <v>0</v>
      </c>
      <c r="DD150" s="133">
        <v>0</v>
      </c>
      <c r="DE150" s="124">
        <v>0</v>
      </c>
      <c r="DF150" s="108">
        <v>0</v>
      </c>
      <c r="DG150" s="108">
        <v>0</v>
      </c>
      <c r="DH150" s="133">
        <v>0</v>
      </c>
      <c r="DI150" s="124">
        <v>0</v>
      </c>
      <c r="DJ150" s="108">
        <v>0</v>
      </c>
      <c r="DK150" s="108">
        <v>0</v>
      </c>
      <c r="DL150" s="180">
        <v>43.849707682232633</v>
      </c>
      <c r="DM150" s="181">
        <v>55.277877389152536</v>
      </c>
      <c r="DN150" s="184">
        <v>44.977710261885569</v>
      </c>
      <c r="DO150" s="181">
        <v>48.035098444423575</v>
      </c>
      <c r="DP150" s="193" t="s">
        <v>1026</v>
      </c>
      <c r="DQ150" s="193" t="s">
        <v>1026</v>
      </c>
      <c r="DR150" s="288" t="s">
        <v>1026</v>
      </c>
      <c r="DS150" s="288"/>
      <c r="DT150" s="298"/>
      <c r="DU150" s="170"/>
      <c r="DV150" s="170"/>
      <c r="DW150" s="170"/>
      <c r="DX150" s="170"/>
      <c r="DY150" s="170"/>
      <c r="DZ150" s="298"/>
      <c r="EA150" s="170"/>
      <c r="EB150" s="170"/>
      <c r="EC150" s="170"/>
      <c r="ED150" s="170"/>
      <c r="EE150" s="292"/>
    </row>
    <row r="151" spans="1:135" x14ac:dyDescent="0.2">
      <c r="A151" s="125" t="s">
        <v>190</v>
      </c>
      <c r="B151" s="126" t="s">
        <v>595</v>
      </c>
      <c r="C151" s="147">
        <v>4595281</v>
      </c>
      <c r="D151" s="148">
        <v>62.66700556505684</v>
      </c>
      <c r="E151" s="149">
        <v>37.332994434943153</v>
      </c>
      <c r="F151" s="150">
        <v>0.63201847220747098</v>
      </c>
      <c r="G151" s="151">
        <v>66.704616054579759</v>
      </c>
      <c r="H151" s="167">
        <v>217815.84020211414</v>
      </c>
      <c r="I151" s="118">
        <v>50503.422802646397</v>
      </c>
      <c r="J151" s="113">
        <v>23282.445539610195</v>
      </c>
      <c r="K151" s="113">
        <v>10.689050676023431</v>
      </c>
      <c r="L151" s="117">
        <v>65080.497883301039</v>
      </c>
      <c r="M151" s="118">
        <v>29.878680000000003</v>
      </c>
      <c r="N151" s="117">
        <v>40223.447617607089</v>
      </c>
      <c r="O151" s="118">
        <v>18.466722888603158</v>
      </c>
      <c r="P151" s="143">
        <v>1403.4820886800001</v>
      </c>
      <c r="Q151" s="108">
        <v>778821.625</v>
      </c>
      <c r="R151" s="167">
        <v>12.72</v>
      </c>
      <c r="S151" s="138">
        <v>2.84</v>
      </c>
      <c r="T151" s="113">
        <v>0</v>
      </c>
      <c r="U151" s="138">
        <v>0.03</v>
      </c>
      <c r="V151" s="113">
        <v>199.25</v>
      </c>
      <c r="W151" s="138" t="s">
        <v>992</v>
      </c>
      <c r="X151" s="143">
        <v>214.84</v>
      </c>
      <c r="Y151" s="167">
        <f t="shared" si="15"/>
        <v>1.6332366220570725E-3</v>
      </c>
      <c r="Z151" s="138">
        <f t="shared" si="16"/>
        <v>3.6465345964167335E-4</v>
      </c>
      <c r="AA151" s="113">
        <f t="shared" si="17"/>
        <v>0</v>
      </c>
      <c r="AB151" s="138">
        <f t="shared" si="18"/>
        <v>3.8519731652289442E-6</v>
      </c>
      <c r="AC151" s="113">
        <f t="shared" si="19"/>
        <v>2.5583521772395573E-2</v>
      </c>
      <c r="AD151" s="138">
        <f t="shared" si="20"/>
        <v>0</v>
      </c>
      <c r="AE151" s="143">
        <f t="shared" si="21"/>
        <v>2.7585263827259548E-2</v>
      </c>
      <c r="AF151" s="175">
        <v>5.463343607251047E-2</v>
      </c>
      <c r="AG151" s="118">
        <v>1.2198031324365545E-2</v>
      </c>
      <c r="AH151" s="118">
        <v>0</v>
      </c>
      <c r="AI151" s="118">
        <v>1.2885244356724166E-4</v>
      </c>
      <c r="AJ151" s="118">
        <v>0.85579497935909676</v>
      </c>
      <c r="AK151" s="118" t="s">
        <v>1026</v>
      </c>
      <c r="AL151" s="143">
        <v>0.92275529919953991</v>
      </c>
      <c r="AM151" s="175">
        <v>1.9545025643179378E-2</v>
      </c>
      <c r="AN151" s="118">
        <v>4.3638264800809302E-3</v>
      </c>
      <c r="AO151" s="118">
        <v>0</v>
      </c>
      <c r="AP151" s="118">
        <v>4.6096758592404192E-5</v>
      </c>
      <c r="AQ151" s="118">
        <v>0.30615930498455118</v>
      </c>
      <c r="AR151" s="118" t="s">
        <v>1026</v>
      </c>
      <c r="AS151" s="143">
        <v>0.33011425386640392</v>
      </c>
      <c r="AT151" s="175">
        <v>3.1623345967072329E-2</v>
      </c>
      <c r="AU151" s="118">
        <v>7.0605583762960219E-3</v>
      </c>
      <c r="AV151" s="118">
        <v>0</v>
      </c>
      <c r="AW151" s="118">
        <v>7.4583363129887556E-5</v>
      </c>
      <c r="AX151" s="118">
        <v>0.49535783678766987</v>
      </c>
      <c r="AY151" s="118" t="s">
        <v>1026</v>
      </c>
      <c r="AZ151" s="143">
        <v>0.53411632449416813</v>
      </c>
      <c r="BA151" s="175">
        <v>0.90631723073597514</v>
      </c>
      <c r="BB151" s="118">
        <v>0.20235384711400703</v>
      </c>
      <c r="BC151" s="118">
        <v>0</v>
      </c>
      <c r="BD151" s="118">
        <v>2.1375406385282431E-3</v>
      </c>
      <c r="BE151" s="118">
        <v>14.196832407558416</v>
      </c>
      <c r="BF151" s="118" t="s">
        <v>1026</v>
      </c>
      <c r="BG151" s="143">
        <v>15.307641026046928</v>
      </c>
      <c r="BH151" s="107">
        <v>37.119999999999997</v>
      </c>
      <c r="BI151" s="108">
        <v>0</v>
      </c>
      <c r="BJ151" s="133">
        <v>159.47999999999999</v>
      </c>
      <c r="BK151" s="124">
        <v>0.02</v>
      </c>
      <c r="BL151" s="108">
        <v>304.19</v>
      </c>
      <c r="BM151" s="108">
        <v>0.04</v>
      </c>
      <c r="BN151" s="133">
        <v>589.58000000000004</v>
      </c>
      <c r="BO151" s="124">
        <v>0.08</v>
      </c>
      <c r="BP151" s="108">
        <v>867.77</v>
      </c>
      <c r="BQ151" s="108">
        <v>0.11</v>
      </c>
      <c r="BR151" s="133">
        <v>1225.58</v>
      </c>
      <c r="BS151" s="124">
        <v>0.16</v>
      </c>
      <c r="BT151" s="108">
        <v>1489.36</v>
      </c>
      <c r="BU151" s="109">
        <v>0.19</v>
      </c>
      <c r="BV151" s="107">
        <v>0</v>
      </c>
      <c r="BW151" s="108">
        <v>0</v>
      </c>
      <c r="BX151" s="133">
        <v>4.38</v>
      </c>
      <c r="BY151" s="124">
        <v>0</v>
      </c>
      <c r="BZ151" s="108">
        <v>98.01</v>
      </c>
      <c r="CA151" s="108">
        <v>0.01</v>
      </c>
      <c r="CB151" s="133">
        <v>280.12</v>
      </c>
      <c r="CC151" s="124">
        <v>0.04</v>
      </c>
      <c r="CD151" s="108">
        <v>355.95</v>
      </c>
      <c r="CE151" s="108">
        <v>0.05</v>
      </c>
      <c r="CF151" s="133">
        <v>418.79</v>
      </c>
      <c r="CG151" s="124">
        <v>0.05</v>
      </c>
      <c r="CH151" s="108">
        <v>449.83</v>
      </c>
      <c r="CI151" s="109">
        <v>0.06</v>
      </c>
      <c r="CJ151" s="107">
        <v>0</v>
      </c>
      <c r="CK151" s="108">
        <v>0</v>
      </c>
      <c r="CL151" s="133">
        <v>0</v>
      </c>
      <c r="CM151" s="124">
        <v>0</v>
      </c>
      <c r="CN151" s="108">
        <v>0</v>
      </c>
      <c r="CO151" s="108">
        <v>0</v>
      </c>
      <c r="CP151" s="133">
        <v>0</v>
      </c>
      <c r="CQ151" s="124">
        <v>0</v>
      </c>
      <c r="CR151" s="108">
        <v>0</v>
      </c>
      <c r="CS151" s="108">
        <v>0</v>
      </c>
      <c r="CT151" s="133">
        <v>0</v>
      </c>
      <c r="CU151" s="124">
        <v>0</v>
      </c>
      <c r="CV151" s="108">
        <v>0</v>
      </c>
      <c r="CW151" s="109">
        <v>0</v>
      </c>
      <c r="CX151" s="107">
        <v>0</v>
      </c>
      <c r="CY151" s="108">
        <v>0</v>
      </c>
      <c r="CZ151" s="133">
        <v>0</v>
      </c>
      <c r="DA151" s="124">
        <v>0</v>
      </c>
      <c r="DB151" s="108">
        <v>0</v>
      </c>
      <c r="DC151" s="108">
        <v>0</v>
      </c>
      <c r="DD151" s="133">
        <v>0</v>
      </c>
      <c r="DE151" s="124">
        <v>0</v>
      </c>
      <c r="DF151" s="108">
        <v>0</v>
      </c>
      <c r="DG151" s="108">
        <v>0</v>
      </c>
      <c r="DH151" s="133">
        <v>0</v>
      </c>
      <c r="DI151" s="124">
        <v>0</v>
      </c>
      <c r="DJ151" s="108">
        <v>1.29</v>
      </c>
      <c r="DK151" s="108">
        <v>0</v>
      </c>
      <c r="DL151" s="180">
        <v>35.647323203942648</v>
      </c>
      <c r="DM151" s="181">
        <v>58.93650809992581</v>
      </c>
      <c r="DN151" s="184">
        <v>38.487705024693248</v>
      </c>
      <c r="DO151" s="181">
        <v>44.357178776187233</v>
      </c>
      <c r="DP151" s="193" t="s">
        <v>1026</v>
      </c>
      <c r="DQ151" s="193" t="s">
        <v>1026</v>
      </c>
      <c r="DR151" s="288" t="s">
        <v>1026</v>
      </c>
      <c r="DS151" s="288"/>
      <c r="DT151" s="298"/>
      <c r="DU151" s="170"/>
      <c r="DV151" s="170"/>
      <c r="DW151" s="170"/>
      <c r="DX151" s="170"/>
      <c r="DY151" s="170"/>
      <c r="DZ151" s="298"/>
      <c r="EA151" s="170"/>
      <c r="EB151" s="170"/>
      <c r="EC151" s="170"/>
      <c r="ED151" s="170"/>
      <c r="EE151" s="292"/>
    </row>
    <row r="152" spans="1:135" x14ac:dyDescent="0.2">
      <c r="A152" s="125" t="s">
        <v>216</v>
      </c>
      <c r="B152" s="126" t="s">
        <v>926</v>
      </c>
      <c r="C152" s="147">
        <v>36925</v>
      </c>
      <c r="D152" s="148">
        <v>14.329045362220718</v>
      </c>
      <c r="E152" s="149">
        <v>85.670954637779289</v>
      </c>
      <c r="F152" s="150">
        <v>0.47362028478770507</v>
      </c>
      <c r="G152" s="151">
        <v>230.78125</v>
      </c>
      <c r="H152" s="167">
        <v>4826.1676763641044</v>
      </c>
      <c r="I152" s="118">
        <v>134617.37960905148</v>
      </c>
      <c r="J152" s="113" t="s">
        <v>1026</v>
      </c>
      <c r="K152" s="113" t="s">
        <v>478</v>
      </c>
      <c r="L152" s="117">
        <v>101.90742618703388</v>
      </c>
      <c r="M152" s="118">
        <v>2.1115599999999999</v>
      </c>
      <c r="N152" s="117">
        <v>0</v>
      </c>
      <c r="O152" s="118">
        <v>0</v>
      </c>
      <c r="P152" s="143" t="s">
        <v>1026</v>
      </c>
      <c r="Q152" s="108">
        <v>18837.1015625</v>
      </c>
      <c r="R152" s="167">
        <v>9.8000000000000007</v>
      </c>
      <c r="S152" s="138">
        <v>0</v>
      </c>
      <c r="T152" s="113">
        <v>0</v>
      </c>
      <c r="U152" s="138">
        <v>0</v>
      </c>
      <c r="V152" s="113">
        <v>0</v>
      </c>
      <c r="W152" s="138" t="s">
        <v>992</v>
      </c>
      <c r="X152" s="143">
        <v>9.8000000000000007</v>
      </c>
      <c r="Y152" s="167">
        <f t="shared" si="15"/>
        <v>5.2024988916072795E-2</v>
      </c>
      <c r="Z152" s="138">
        <f t="shared" si="16"/>
        <v>0</v>
      </c>
      <c r="AA152" s="113">
        <f t="shared" si="17"/>
        <v>0</v>
      </c>
      <c r="AB152" s="138">
        <f t="shared" si="18"/>
        <v>0</v>
      </c>
      <c r="AC152" s="113">
        <f t="shared" si="19"/>
        <v>0</v>
      </c>
      <c r="AD152" s="138">
        <f t="shared" si="20"/>
        <v>0</v>
      </c>
      <c r="AE152" s="143">
        <f t="shared" si="21"/>
        <v>5.2024988916072795E-2</v>
      </c>
      <c r="AF152" s="175" t="s">
        <v>1026</v>
      </c>
      <c r="AG152" s="118" t="s">
        <v>1026</v>
      </c>
      <c r="AH152" s="118" t="s">
        <v>1026</v>
      </c>
      <c r="AI152" s="118" t="s">
        <v>1026</v>
      </c>
      <c r="AJ152" s="118" t="s">
        <v>1026</v>
      </c>
      <c r="AK152" s="118" t="s">
        <v>1026</v>
      </c>
      <c r="AL152" s="143" t="s">
        <v>1026</v>
      </c>
      <c r="AM152" s="175">
        <v>9.6165710063305454</v>
      </c>
      <c r="AN152" s="118">
        <v>0</v>
      </c>
      <c r="AO152" s="118">
        <v>0</v>
      </c>
      <c r="AP152" s="118">
        <v>0</v>
      </c>
      <c r="AQ152" s="118">
        <v>0</v>
      </c>
      <c r="AR152" s="118" t="s">
        <v>1026</v>
      </c>
      <c r="AS152" s="143">
        <v>9.6165710063305454</v>
      </c>
      <c r="AT152" s="175" t="s">
        <v>1026</v>
      </c>
      <c r="AU152" s="118" t="s">
        <v>1026</v>
      </c>
      <c r="AV152" s="118" t="s">
        <v>1026</v>
      </c>
      <c r="AW152" s="118" t="s">
        <v>1026</v>
      </c>
      <c r="AX152" s="118" t="s">
        <v>1026</v>
      </c>
      <c r="AY152" s="118" t="s">
        <v>1026</v>
      </c>
      <c r="AZ152" s="143" t="s">
        <v>1026</v>
      </c>
      <c r="BA152" s="175" t="s">
        <v>1026</v>
      </c>
      <c r="BB152" s="118" t="s">
        <v>1026</v>
      </c>
      <c r="BC152" s="118" t="s">
        <v>1026</v>
      </c>
      <c r="BD152" s="118" t="s">
        <v>1026</v>
      </c>
      <c r="BE152" s="118" t="s">
        <v>1026</v>
      </c>
      <c r="BF152" s="118" t="s">
        <v>1026</v>
      </c>
      <c r="BG152" s="143" t="s">
        <v>1026</v>
      </c>
      <c r="BH152" s="107">
        <v>12.92</v>
      </c>
      <c r="BI152" s="108">
        <v>7.0000000000000007E-2</v>
      </c>
      <c r="BJ152" s="133">
        <v>33.72</v>
      </c>
      <c r="BK152" s="124">
        <v>0.18</v>
      </c>
      <c r="BL152" s="108">
        <v>86.08</v>
      </c>
      <c r="BM152" s="108">
        <v>0.46</v>
      </c>
      <c r="BN152" s="133">
        <v>297.22000000000003</v>
      </c>
      <c r="BO152" s="124">
        <v>1.58</v>
      </c>
      <c r="BP152" s="108">
        <v>695.9</v>
      </c>
      <c r="BQ152" s="108">
        <v>3.69</v>
      </c>
      <c r="BR152" s="133">
        <v>1404.71</v>
      </c>
      <c r="BS152" s="124">
        <v>7.46</v>
      </c>
      <c r="BT152" s="108">
        <v>1961.29</v>
      </c>
      <c r="BU152" s="109">
        <v>10.41</v>
      </c>
      <c r="BV152" s="107">
        <v>0</v>
      </c>
      <c r="BW152" s="108">
        <v>0</v>
      </c>
      <c r="BX152" s="133">
        <v>0</v>
      </c>
      <c r="BY152" s="124">
        <v>0</v>
      </c>
      <c r="BZ152" s="108">
        <v>0</v>
      </c>
      <c r="CA152" s="108">
        <v>0</v>
      </c>
      <c r="CB152" s="133">
        <v>0</v>
      </c>
      <c r="CC152" s="124">
        <v>0</v>
      </c>
      <c r="CD152" s="108">
        <v>0</v>
      </c>
      <c r="CE152" s="108">
        <v>0</v>
      </c>
      <c r="CF152" s="133">
        <v>0</v>
      </c>
      <c r="CG152" s="124">
        <v>0</v>
      </c>
      <c r="CH152" s="108">
        <v>0</v>
      </c>
      <c r="CI152" s="109">
        <v>0</v>
      </c>
      <c r="CJ152" s="107">
        <v>0</v>
      </c>
      <c r="CK152" s="108">
        <v>0</v>
      </c>
      <c r="CL152" s="133">
        <v>0</v>
      </c>
      <c r="CM152" s="124">
        <v>0</v>
      </c>
      <c r="CN152" s="108">
        <v>0</v>
      </c>
      <c r="CO152" s="108">
        <v>0</v>
      </c>
      <c r="CP152" s="133">
        <v>0</v>
      </c>
      <c r="CQ152" s="124">
        <v>0</v>
      </c>
      <c r="CR152" s="108">
        <v>0</v>
      </c>
      <c r="CS152" s="108">
        <v>0</v>
      </c>
      <c r="CT152" s="133">
        <v>0</v>
      </c>
      <c r="CU152" s="124">
        <v>0</v>
      </c>
      <c r="CV152" s="108">
        <v>0</v>
      </c>
      <c r="CW152" s="109">
        <v>0</v>
      </c>
      <c r="CX152" s="107">
        <v>0</v>
      </c>
      <c r="CY152" s="108">
        <v>0</v>
      </c>
      <c r="CZ152" s="133">
        <v>0</v>
      </c>
      <c r="DA152" s="124">
        <v>0</v>
      </c>
      <c r="DB152" s="108">
        <v>0</v>
      </c>
      <c r="DC152" s="108">
        <v>0</v>
      </c>
      <c r="DD152" s="133">
        <v>0</v>
      </c>
      <c r="DE152" s="124">
        <v>0</v>
      </c>
      <c r="DF152" s="108">
        <v>0</v>
      </c>
      <c r="DG152" s="108">
        <v>0</v>
      </c>
      <c r="DH152" s="133">
        <v>0</v>
      </c>
      <c r="DI152" s="124">
        <v>0</v>
      </c>
      <c r="DJ152" s="108">
        <v>0</v>
      </c>
      <c r="DK152" s="108">
        <v>0</v>
      </c>
      <c r="DL152" s="180">
        <v>28.423733646126717</v>
      </c>
      <c r="DM152" s="181">
        <v>9.3876641377023244E-4</v>
      </c>
      <c r="DN152" s="184">
        <v>60.864564916753935</v>
      </c>
      <c r="DO152" s="181">
        <v>29.763079109764806</v>
      </c>
      <c r="DP152" s="193" t="s">
        <v>1026</v>
      </c>
      <c r="DQ152" s="193" t="s">
        <v>1026</v>
      </c>
      <c r="DR152" s="288" t="s">
        <v>1026</v>
      </c>
      <c r="DS152" s="288"/>
      <c r="DT152" s="298"/>
      <c r="DU152" s="170"/>
      <c r="DV152" s="170"/>
      <c r="DW152" s="170"/>
      <c r="DX152" s="170"/>
      <c r="DY152" s="170"/>
      <c r="DZ152" s="298"/>
      <c r="EA152" s="170"/>
      <c r="EB152" s="170"/>
      <c r="EC152" s="170"/>
      <c r="ED152" s="170"/>
      <c r="EE152" s="292"/>
    </row>
    <row r="153" spans="1:135" x14ac:dyDescent="0.2">
      <c r="A153" s="125" t="s">
        <v>264</v>
      </c>
      <c r="B153" s="126" t="s">
        <v>633</v>
      </c>
      <c r="C153" s="147">
        <v>4872166</v>
      </c>
      <c r="D153" s="148">
        <v>74.956005193583309</v>
      </c>
      <c r="E153" s="149">
        <v>25.043994806416691</v>
      </c>
      <c r="F153" s="150">
        <v>2.7467592269836487</v>
      </c>
      <c r="G153" s="151">
        <v>95.42040736388563</v>
      </c>
      <c r="H153" s="167">
        <v>49621.089476131667</v>
      </c>
      <c r="I153" s="118">
        <v>10184.605671508662</v>
      </c>
      <c r="J153" s="113">
        <v>10406.528204754699</v>
      </c>
      <c r="K153" s="113">
        <v>20.97198653761998</v>
      </c>
      <c r="L153" s="117">
        <v>10783.615468081352</v>
      </c>
      <c r="M153" s="118">
        <v>21.731919999999999</v>
      </c>
      <c r="N153" s="117">
        <v>7380.455469076599</v>
      </c>
      <c r="O153" s="118">
        <v>14.873626409647223</v>
      </c>
      <c r="P153" s="143">
        <v>7330.8553874526096</v>
      </c>
      <c r="Q153" s="108">
        <v>140412.421875</v>
      </c>
      <c r="R153" s="167">
        <v>236.24</v>
      </c>
      <c r="S153" s="138">
        <v>0.83</v>
      </c>
      <c r="T153" s="113">
        <v>0</v>
      </c>
      <c r="U153" s="138">
        <v>0.47</v>
      </c>
      <c r="V153" s="113">
        <v>42.65</v>
      </c>
      <c r="W153" s="138" t="s">
        <v>992</v>
      </c>
      <c r="X153" s="143">
        <v>280.19</v>
      </c>
      <c r="Y153" s="167">
        <f t="shared" si="15"/>
        <v>0.16824722260706323</v>
      </c>
      <c r="Z153" s="138">
        <f t="shared" si="16"/>
        <v>5.911157922615242E-4</v>
      </c>
      <c r="AA153" s="113">
        <f t="shared" si="17"/>
        <v>0</v>
      </c>
      <c r="AB153" s="138">
        <f t="shared" si="18"/>
        <v>3.3472821971435707E-4</v>
      </c>
      <c r="AC153" s="113">
        <f t="shared" si="19"/>
        <v>3.0374805469824104E-2</v>
      </c>
      <c r="AD153" s="138">
        <f t="shared" si="20"/>
        <v>0</v>
      </c>
      <c r="AE153" s="143">
        <f t="shared" si="21"/>
        <v>0.19954787208886324</v>
      </c>
      <c r="AF153" s="175">
        <v>2.2701134840730353</v>
      </c>
      <c r="AG153" s="118">
        <v>7.9757627488173857E-3</v>
      </c>
      <c r="AH153" s="118">
        <v>0</v>
      </c>
      <c r="AI153" s="118">
        <v>4.5163957734267127E-3</v>
      </c>
      <c r="AJ153" s="118">
        <v>0.40983889305670057</v>
      </c>
      <c r="AK153" s="118" t="s">
        <v>1026</v>
      </c>
      <c r="AL153" s="143">
        <v>2.6924445356519802</v>
      </c>
      <c r="AM153" s="175">
        <v>2.1907309352716786</v>
      </c>
      <c r="AN153" s="118">
        <v>7.6968619889751658E-3</v>
      </c>
      <c r="AO153" s="118">
        <v>0</v>
      </c>
      <c r="AP153" s="118">
        <v>4.3584640178534065E-3</v>
      </c>
      <c r="AQ153" s="118">
        <v>0.39550742630095276</v>
      </c>
      <c r="AR153" s="118" t="s">
        <v>1026</v>
      </c>
      <c r="AS153" s="143">
        <v>2.59829368757946</v>
      </c>
      <c r="AT153" s="175">
        <v>3.2008864627640259</v>
      </c>
      <c r="AU153" s="118">
        <v>1.1245918405410348E-2</v>
      </c>
      <c r="AV153" s="118">
        <v>0</v>
      </c>
      <c r="AW153" s="118">
        <v>6.3681706633046554E-3</v>
      </c>
      <c r="AX153" s="118">
        <v>0.57787761444668839</v>
      </c>
      <c r="AY153" s="118" t="s">
        <v>1026</v>
      </c>
      <c r="AZ153" s="143">
        <v>3.7963781662794287</v>
      </c>
      <c r="BA153" s="175">
        <v>3.222543448399557</v>
      </c>
      <c r="BB153" s="118">
        <v>1.1322007543902946E-2</v>
      </c>
      <c r="BC153" s="118">
        <v>0</v>
      </c>
      <c r="BD153" s="118">
        <v>6.4112572838968479E-3</v>
      </c>
      <c r="BE153" s="118">
        <v>0.58178749608127789</v>
      </c>
      <c r="BF153" s="118" t="s">
        <v>1026</v>
      </c>
      <c r="BG153" s="143">
        <v>3.8220642093086346</v>
      </c>
      <c r="BH153" s="107">
        <v>789.79</v>
      </c>
      <c r="BI153" s="108">
        <v>0.56000000000000005</v>
      </c>
      <c r="BJ153" s="133">
        <v>1592.97</v>
      </c>
      <c r="BK153" s="124">
        <v>1.1299999999999999</v>
      </c>
      <c r="BL153" s="108">
        <v>2489.41</v>
      </c>
      <c r="BM153" s="108">
        <v>1.77</v>
      </c>
      <c r="BN153" s="133">
        <v>4356.83</v>
      </c>
      <c r="BO153" s="124">
        <v>3.1</v>
      </c>
      <c r="BP153" s="108">
        <v>6588</v>
      </c>
      <c r="BQ153" s="108">
        <v>4.6900000000000004</v>
      </c>
      <c r="BR153" s="133">
        <v>9370.84</v>
      </c>
      <c r="BS153" s="124">
        <v>6.67</v>
      </c>
      <c r="BT153" s="108">
        <v>11387.09</v>
      </c>
      <c r="BU153" s="109">
        <v>8.11</v>
      </c>
      <c r="BV153" s="107">
        <v>0</v>
      </c>
      <c r="BW153" s="108">
        <v>0</v>
      </c>
      <c r="BX153" s="133">
        <v>5.69</v>
      </c>
      <c r="BY153" s="124">
        <v>0</v>
      </c>
      <c r="BZ153" s="108">
        <v>16.329999999999998</v>
      </c>
      <c r="CA153" s="108">
        <v>0.01</v>
      </c>
      <c r="CB153" s="133">
        <v>79.05</v>
      </c>
      <c r="CC153" s="124">
        <v>0.06</v>
      </c>
      <c r="CD153" s="108">
        <v>109.11</v>
      </c>
      <c r="CE153" s="108">
        <v>0.08</v>
      </c>
      <c r="CF153" s="133">
        <v>135.36000000000001</v>
      </c>
      <c r="CG153" s="124">
        <v>0.1</v>
      </c>
      <c r="CH153" s="108">
        <v>142.83000000000001</v>
      </c>
      <c r="CI153" s="109">
        <v>0.1</v>
      </c>
      <c r="CJ153" s="107">
        <v>0</v>
      </c>
      <c r="CK153" s="108">
        <v>0</v>
      </c>
      <c r="CL153" s="133">
        <v>0</v>
      </c>
      <c r="CM153" s="124">
        <v>0</v>
      </c>
      <c r="CN153" s="108">
        <v>0</v>
      </c>
      <c r="CO153" s="108">
        <v>0</v>
      </c>
      <c r="CP153" s="133">
        <v>0</v>
      </c>
      <c r="CQ153" s="124">
        <v>0</v>
      </c>
      <c r="CR153" s="108">
        <v>0</v>
      </c>
      <c r="CS153" s="108">
        <v>0</v>
      </c>
      <c r="CT153" s="133">
        <v>0</v>
      </c>
      <c r="CU153" s="124">
        <v>0</v>
      </c>
      <c r="CV153" s="108">
        <v>0</v>
      </c>
      <c r="CW153" s="109">
        <v>0</v>
      </c>
      <c r="CX153" s="107">
        <v>0</v>
      </c>
      <c r="CY153" s="108">
        <v>0</v>
      </c>
      <c r="CZ153" s="133">
        <v>0.25</v>
      </c>
      <c r="DA153" s="124">
        <v>0</v>
      </c>
      <c r="DB153" s="108">
        <v>1.58</v>
      </c>
      <c r="DC153" s="108">
        <v>0</v>
      </c>
      <c r="DD153" s="133">
        <v>13.31</v>
      </c>
      <c r="DE153" s="124">
        <v>0.01</v>
      </c>
      <c r="DF153" s="108">
        <v>52.75</v>
      </c>
      <c r="DG153" s="108">
        <v>0.04</v>
      </c>
      <c r="DH153" s="133">
        <v>119.91</v>
      </c>
      <c r="DI153" s="124">
        <v>0.09</v>
      </c>
      <c r="DJ153" s="108">
        <v>163.98</v>
      </c>
      <c r="DK153" s="108">
        <v>0.12</v>
      </c>
      <c r="DL153" s="180">
        <v>54.267221768581578</v>
      </c>
      <c r="DM153" s="181">
        <v>55.584026015011474</v>
      </c>
      <c r="DN153" s="184">
        <v>52.179869437357027</v>
      </c>
      <c r="DO153" s="181">
        <v>54.010372406983358</v>
      </c>
      <c r="DP153" s="193">
        <v>10</v>
      </c>
      <c r="DQ153" s="193">
        <v>3424754</v>
      </c>
      <c r="DR153" s="288">
        <v>74.832461572682732</v>
      </c>
      <c r="DS153" s="288"/>
      <c r="DT153" s="298"/>
      <c r="DU153" s="170"/>
      <c r="DV153" s="170"/>
      <c r="DW153" s="170"/>
      <c r="DX153" s="170"/>
      <c r="DY153" s="170"/>
      <c r="DZ153" s="298"/>
      <c r="EA153" s="170"/>
      <c r="EB153" s="170"/>
      <c r="EC153" s="170"/>
      <c r="ED153" s="170"/>
      <c r="EE153" s="292"/>
    </row>
    <row r="154" spans="1:135" x14ac:dyDescent="0.2">
      <c r="A154" s="125" t="s">
        <v>280</v>
      </c>
      <c r="B154" s="126" t="s">
        <v>649</v>
      </c>
      <c r="C154" s="147">
        <v>3864170</v>
      </c>
      <c r="D154" s="148">
        <v>65.993990947603237</v>
      </c>
      <c r="E154" s="149">
        <v>34.006009052396763</v>
      </c>
      <c r="F154" s="150">
        <v>2.0640797859741316</v>
      </c>
      <c r="G154" s="151">
        <v>51.979687920365883</v>
      </c>
      <c r="H154" s="167">
        <v>42648.1</v>
      </c>
      <c r="I154" s="118">
        <v>11036.807386838571</v>
      </c>
      <c r="J154" s="113">
        <v>10060.785001</v>
      </c>
      <c r="K154" s="113">
        <v>23.590230282240007</v>
      </c>
      <c r="L154" s="117">
        <v>1492.2570189999999</v>
      </c>
      <c r="M154" s="118">
        <v>3.4990000000000001</v>
      </c>
      <c r="N154" s="117">
        <v>9576.6830000000009</v>
      </c>
      <c r="O154" s="118">
        <v>22.455122268049458</v>
      </c>
      <c r="P154" s="143">
        <v>2847.9911603</v>
      </c>
      <c r="Q154" s="108">
        <v>124686.640625</v>
      </c>
      <c r="R154" s="167">
        <v>135.35</v>
      </c>
      <c r="S154" s="138">
        <v>0.09</v>
      </c>
      <c r="T154" s="113">
        <v>0.02</v>
      </c>
      <c r="U154" s="138">
        <v>0.74</v>
      </c>
      <c r="V154" s="113">
        <v>24.96</v>
      </c>
      <c r="W154" s="138" t="s">
        <v>992</v>
      </c>
      <c r="X154" s="143">
        <v>161.16000000000003</v>
      </c>
      <c r="Y154" s="167">
        <f t="shared" si="15"/>
        <v>0.10855212661240146</v>
      </c>
      <c r="Z154" s="138">
        <f t="shared" si="16"/>
        <v>7.2180948615560632E-5</v>
      </c>
      <c r="AA154" s="113">
        <f t="shared" si="17"/>
        <v>1.604021080345792E-5</v>
      </c>
      <c r="AB154" s="138">
        <f t="shared" si="18"/>
        <v>5.9348779972794301E-4</v>
      </c>
      <c r="AC154" s="113">
        <f t="shared" si="19"/>
        <v>2.0018183082715482E-2</v>
      </c>
      <c r="AD154" s="138">
        <f t="shared" si="20"/>
        <v>0</v>
      </c>
      <c r="AE154" s="143">
        <f t="shared" si="21"/>
        <v>0.12925201865426394</v>
      </c>
      <c r="AF154" s="175">
        <v>1.3453224573087166</v>
      </c>
      <c r="AG154" s="118">
        <v>8.9456240234787215E-4</v>
      </c>
      <c r="AH154" s="118">
        <v>1.9879164496619384E-4</v>
      </c>
      <c r="AI154" s="118">
        <v>7.3552908637491707E-3</v>
      </c>
      <c r="AJ154" s="118">
        <v>0.24809197291780988</v>
      </c>
      <c r="AK154" s="118" t="s">
        <v>1026</v>
      </c>
      <c r="AL154" s="143">
        <v>1.6018630751375902</v>
      </c>
      <c r="AM154" s="175">
        <v>9.0701533500376179</v>
      </c>
      <c r="AN154" s="118">
        <v>6.0311326302429679E-3</v>
      </c>
      <c r="AO154" s="118">
        <v>1.3402516956095485E-3</v>
      </c>
      <c r="AP154" s="118">
        <v>4.9589312737553293E-2</v>
      </c>
      <c r="AQ154" s="118">
        <v>1.6726341161207166</v>
      </c>
      <c r="AR154" s="118" t="s">
        <v>1026</v>
      </c>
      <c r="AS154" s="143">
        <v>10.799748163221743</v>
      </c>
      <c r="AT154" s="175">
        <v>1.4133286023981371</v>
      </c>
      <c r="AU154" s="118">
        <v>9.3978259487131389E-4</v>
      </c>
      <c r="AV154" s="118">
        <v>2.0884057663806977E-4</v>
      </c>
      <c r="AW154" s="118">
        <v>7.727101335608581E-3</v>
      </c>
      <c r="AX154" s="118">
        <v>0.26063303964431106</v>
      </c>
      <c r="AY154" s="118" t="s">
        <v>1026</v>
      </c>
      <c r="AZ154" s="143">
        <v>1.6828373665495662</v>
      </c>
      <c r="BA154" s="175">
        <v>4.7524726160225361</v>
      </c>
      <c r="BB154" s="118">
        <v>3.1601221680238514E-3</v>
      </c>
      <c r="BC154" s="118">
        <v>7.0224937067196692E-4</v>
      </c>
      <c r="BD154" s="118">
        <v>2.5983226714862775E-2</v>
      </c>
      <c r="BE154" s="118">
        <v>0.87640721459861481</v>
      </c>
      <c r="BF154" s="118" t="s">
        <v>1026</v>
      </c>
      <c r="BG154" s="143">
        <v>5.6587254288747104</v>
      </c>
      <c r="BH154" s="107">
        <v>413.5</v>
      </c>
      <c r="BI154" s="108">
        <v>0.33</v>
      </c>
      <c r="BJ154" s="133">
        <v>832.08</v>
      </c>
      <c r="BK154" s="124">
        <v>0.67</v>
      </c>
      <c r="BL154" s="108">
        <v>1364.22</v>
      </c>
      <c r="BM154" s="108">
        <v>1.0900000000000001</v>
      </c>
      <c r="BN154" s="133">
        <v>2459.36</v>
      </c>
      <c r="BO154" s="124">
        <v>1.97</v>
      </c>
      <c r="BP154" s="108">
        <v>3593.28</v>
      </c>
      <c r="BQ154" s="108">
        <v>2.88</v>
      </c>
      <c r="BR154" s="133">
        <v>5117.55</v>
      </c>
      <c r="BS154" s="124">
        <v>4.0999999999999996</v>
      </c>
      <c r="BT154" s="108">
        <v>6190.25</v>
      </c>
      <c r="BU154" s="109">
        <v>4.96</v>
      </c>
      <c r="BV154" s="107">
        <v>0</v>
      </c>
      <c r="BW154" s="108">
        <v>0</v>
      </c>
      <c r="BX154" s="133">
        <v>0</v>
      </c>
      <c r="BY154" s="124">
        <v>0</v>
      </c>
      <c r="BZ154" s="108">
        <v>4.76</v>
      </c>
      <c r="CA154" s="108">
        <v>0</v>
      </c>
      <c r="CB154" s="133">
        <v>7.62</v>
      </c>
      <c r="CC154" s="124">
        <v>0.01</v>
      </c>
      <c r="CD154" s="108">
        <v>9.5500000000000007</v>
      </c>
      <c r="CE154" s="108">
        <v>0.01</v>
      </c>
      <c r="CF154" s="133">
        <v>10.34</v>
      </c>
      <c r="CG154" s="124">
        <v>0.01</v>
      </c>
      <c r="CH154" s="108">
        <v>11.13</v>
      </c>
      <c r="CI154" s="109">
        <v>0.01</v>
      </c>
      <c r="CJ154" s="107">
        <v>0.06</v>
      </c>
      <c r="CK154" s="108">
        <v>0</v>
      </c>
      <c r="CL154" s="133">
        <v>0.18</v>
      </c>
      <c r="CM154" s="124">
        <v>0</v>
      </c>
      <c r="CN154" s="108">
        <v>0.61</v>
      </c>
      <c r="CO154" s="108">
        <v>0</v>
      </c>
      <c r="CP154" s="133">
        <v>1.28</v>
      </c>
      <c r="CQ154" s="124">
        <v>0</v>
      </c>
      <c r="CR154" s="108">
        <v>1.28</v>
      </c>
      <c r="CS154" s="108">
        <v>0</v>
      </c>
      <c r="CT154" s="133">
        <v>1.28</v>
      </c>
      <c r="CU154" s="124">
        <v>0</v>
      </c>
      <c r="CV154" s="108">
        <v>1.28</v>
      </c>
      <c r="CW154" s="109">
        <v>0</v>
      </c>
      <c r="CX154" s="107">
        <v>0</v>
      </c>
      <c r="CY154" s="108">
        <v>0</v>
      </c>
      <c r="CZ154" s="133">
        <v>0</v>
      </c>
      <c r="DA154" s="124">
        <v>0</v>
      </c>
      <c r="DB154" s="108">
        <v>0.51</v>
      </c>
      <c r="DC154" s="108">
        <v>0</v>
      </c>
      <c r="DD154" s="133">
        <v>9.66</v>
      </c>
      <c r="DE154" s="124">
        <v>0.01</v>
      </c>
      <c r="DF154" s="108">
        <v>48.23</v>
      </c>
      <c r="DG154" s="108">
        <v>0.04</v>
      </c>
      <c r="DH154" s="133">
        <v>166.67</v>
      </c>
      <c r="DI154" s="124">
        <v>0.13</v>
      </c>
      <c r="DJ154" s="108">
        <v>271.5</v>
      </c>
      <c r="DK154" s="108">
        <v>0.22</v>
      </c>
      <c r="DL154" s="180">
        <v>47.616577122824971</v>
      </c>
      <c r="DM154" s="181">
        <v>55.912235708386177</v>
      </c>
      <c r="DN154" s="184">
        <v>61.634627495936137</v>
      </c>
      <c r="DO154" s="181">
        <v>55.054480109049102</v>
      </c>
      <c r="DP154" s="193">
        <v>2</v>
      </c>
      <c r="DQ154" s="193">
        <v>266966</v>
      </c>
      <c r="DR154" s="288">
        <v>7.7147502269928117</v>
      </c>
      <c r="DS154" s="288"/>
      <c r="DT154" s="298"/>
      <c r="DU154" s="170"/>
      <c r="DV154" s="170"/>
      <c r="DW154" s="170"/>
      <c r="DX154" s="170"/>
      <c r="DY154" s="170"/>
      <c r="DZ154" s="298"/>
      <c r="EA154" s="170"/>
      <c r="EB154" s="170"/>
      <c r="EC154" s="170"/>
      <c r="ED154" s="170"/>
      <c r="EE154" s="292"/>
    </row>
    <row r="155" spans="1:135" x14ac:dyDescent="0.2">
      <c r="A155" s="125" t="s">
        <v>256</v>
      </c>
      <c r="B155" s="126" t="s">
        <v>638</v>
      </c>
      <c r="C155" s="147">
        <v>6340454</v>
      </c>
      <c r="D155" s="148">
        <v>65.775006016919292</v>
      </c>
      <c r="E155" s="149">
        <v>34.224993983080708</v>
      </c>
      <c r="F155" s="150">
        <v>1.4261368559141043</v>
      </c>
      <c r="G155" s="151">
        <v>306.0064671814672</v>
      </c>
      <c r="H155" s="167">
        <v>24259.1</v>
      </c>
      <c r="I155" s="118">
        <v>3826.0824855759543</v>
      </c>
      <c r="J155" s="113">
        <v>3663.9</v>
      </c>
      <c r="K155" s="113">
        <v>15.103198387409261</v>
      </c>
      <c r="L155" s="117">
        <v>2712.7714315899998</v>
      </c>
      <c r="M155" s="118">
        <v>11.18249</v>
      </c>
      <c r="N155" s="117">
        <v>2071.2124927817204</v>
      </c>
      <c r="O155" s="118">
        <v>8.5378785395242218</v>
      </c>
      <c r="P155" s="143">
        <v>2476.1753634199999</v>
      </c>
      <c r="Q155" s="108">
        <v>71580.5390625</v>
      </c>
      <c r="R155" s="167">
        <v>250.38</v>
      </c>
      <c r="S155" s="138">
        <v>0</v>
      </c>
      <c r="T155" s="113">
        <v>0.08</v>
      </c>
      <c r="U155" s="138">
        <v>7.0000000000000007E-2</v>
      </c>
      <c r="V155" s="113">
        <v>12.54</v>
      </c>
      <c r="W155" s="138" t="s">
        <v>992</v>
      </c>
      <c r="X155" s="143">
        <v>263.07</v>
      </c>
      <c r="Y155" s="167">
        <f t="shared" si="15"/>
        <v>0.34978781003784087</v>
      </c>
      <c r="Z155" s="138">
        <f t="shared" si="16"/>
        <v>0</v>
      </c>
      <c r="AA155" s="113">
        <f t="shared" si="17"/>
        <v>1.1176222063674124E-4</v>
      </c>
      <c r="AB155" s="138">
        <f t="shared" si="18"/>
        <v>9.7791943057148594E-5</v>
      </c>
      <c r="AC155" s="113">
        <f t="shared" si="19"/>
        <v>1.7518728084809188E-2</v>
      </c>
      <c r="AD155" s="138">
        <f t="shared" si="20"/>
        <v>0</v>
      </c>
      <c r="AE155" s="143">
        <f t="shared" si="21"/>
        <v>0.36751609228634396</v>
      </c>
      <c r="AF155" s="175">
        <v>6.833701793171211</v>
      </c>
      <c r="AG155" s="118">
        <v>0</v>
      </c>
      <c r="AH155" s="118">
        <v>2.1834657059417559E-3</v>
      </c>
      <c r="AI155" s="118">
        <v>1.9105324926990367E-3</v>
      </c>
      <c r="AJ155" s="118">
        <v>0.34225824940637023</v>
      </c>
      <c r="AK155" s="118" t="s">
        <v>1026</v>
      </c>
      <c r="AL155" s="143">
        <v>7.1800540407762226</v>
      </c>
      <c r="AM155" s="175">
        <v>9.2296754929053559</v>
      </c>
      <c r="AN155" s="118">
        <v>0</v>
      </c>
      <c r="AO155" s="118">
        <v>2.9490136569711176E-3</v>
      </c>
      <c r="AP155" s="118">
        <v>2.5803869498497284E-3</v>
      </c>
      <c r="AQ155" s="118">
        <v>0.46225789073022266</v>
      </c>
      <c r="AR155" s="118" t="s">
        <v>1026</v>
      </c>
      <c r="AS155" s="143">
        <v>9.6974627842424006</v>
      </c>
      <c r="AT155" s="175">
        <v>12.088571349998462</v>
      </c>
      <c r="AU155" s="118">
        <v>0</v>
      </c>
      <c r="AV155" s="118">
        <v>3.8624718747498877E-3</v>
      </c>
      <c r="AW155" s="118">
        <v>3.3796628904061523E-3</v>
      </c>
      <c r="AX155" s="118">
        <v>0.60544246636704491</v>
      </c>
      <c r="AY155" s="118" t="s">
        <v>1026</v>
      </c>
      <c r="AZ155" s="143">
        <v>12.701255951130664</v>
      </c>
      <c r="BA155" s="175">
        <v>10.111561713229575</v>
      </c>
      <c r="BB155" s="118">
        <v>0</v>
      </c>
      <c r="BC155" s="118">
        <v>3.2307889490309372E-3</v>
      </c>
      <c r="BD155" s="118">
        <v>2.8269403304020699E-3</v>
      </c>
      <c r="BE155" s="118">
        <v>0.50642616776059934</v>
      </c>
      <c r="BF155" s="118" t="s">
        <v>1026</v>
      </c>
      <c r="BG155" s="143">
        <v>10.624045610269608</v>
      </c>
      <c r="BH155" s="107">
        <v>796.77</v>
      </c>
      <c r="BI155" s="108">
        <v>1.1100000000000001</v>
      </c>
      <c r="BJ155" s="133">
        <v>1524.43</v>
      </c>
      <c r="BK155" s="124">
        <v>2.13</v>
      </c>
      <c r="BL155" s="108">
        <v>2275.7800000000002</v>
      </c>
      <c r="BM155" s="108">
        <v>3.18</v>
      </c>
      <c r="BN155" s="133">
        <v>3547.12</v>
      </c>
      <c r="BO155" s="124">
        <v>4.96</v>
      </c>
      <c r="BP155" s="108">
        <v>4735.33</v>
      </c>
      <c r="BQ155" s="108">
        <v>6.62</v>
      </c>
      <c r="BR155" s="133">
        <v>6133.87</v>
      </c>
      <c r="BS155" s="124">
        <v>8.57</v>
      </c>
      <c r="BT155" s="108">
        <v>7031.89</v>
      </c>
      <c r="BU155" s="109">
        <v>9.82</v>
      </c>
      <c r="BV155" s="107">
        <v>0</v>
      </c>
      <c r="BW155" s="108">
        <v>0</v>
      </c>
      <c r="BX155" s="133">
        <v>0</v>
      </c>
      <c r="BY155" s="124">
        <v>0</v>
      </c>
      <c r="BZ155" s="108">
        <v>0.17</v>
      </c>
      <c r="CA155" s="108">
        <v>0</v>
      </c>
      <c r="CB155" s="133">
        <v>0.23</v>
      </c>
      <c r="CC155" s="124">
        <v>0</v>
      </c>
      <c r="CD155" s="108">
        <v>0.27</v>
      </c>
      <c r="CE155" s="108">
        <v>0</v>
      </c>
      <c r="CF155" s="133">
        <v>0.28000000000000003</v>
      </c>
      <c r="CG155" s="124">
        <v>0</v>
      </c>
      <c r="CH155" s="108">
        <v>0.28999999999999998</v>
      </c>
      <c r="CI155" s="109">
        <v>0</v>
      </c>
      <c r="CJ155" s="107">
        <v>0.65</v>
      </c>
      <c r="CK155" s="108">
        <v>0</v>
      </c>
      <c r="CL155" s="133">
        <v>1.38</v>
      </c>
      <c r="CM155" s="124">
        <v>0</v>
      </c>
      <c r="CN155" s="108">
        <v>1.52</v>
      </c>
      <c r="CO155" s="108">
        <v>0</v>
      </c>
      <c r="CP155" s="133">
        <v>1.78</v>
      </c>
      <c r="CQ155" s="124">
        <v>0</v>
      </c>
      <c r="CR155" s="108">
        <v>2.1</v>
      </c>
      <c r="CS155" s="108">
        <v>0</v>
      </c>
      <c r="CT155" s="133">
        <v>2.54</v>
      </c>
      <c r="CU155" s="124">
        <v>0</v>
      </c>
      <c r="CV155" s="108">
        <v>2.67</v>
      </c>
      <c r="CW155" s="109">
        <v>0</v>
      </c>
      <c r="CX155" s="107">
        <v>0</v>
      </c>
      <c r="CY155" s="108">
        <v>0</v>
      </c>
      <c r="CZ155" s="133">
        <v>0.13</v>
      </c>
      <c r="DA155" s="124">
        <v>0</v>
      </c>
      <c r="DB155" s="108">
        <v>1.1000000000000001</v>
      </c>
      <c r="DC155" s="108">
        <v>0</v>
      </c>
      <c r="DD155" s="133">
        <v>4.21</v>
      </c>
      <c r="DE155" s="124">
        <v>0.01</v>
      </c>
      <c r="DF155" s="108">
        <v>7.41</v>
      </c>
      <c r="DG155" s="108">
        <v>0.01</v>
      </c>
      <c r="DH155" s="133">
        <v>11.22</v>
      </c>
      <c r="DI155" s="124">
        <v>0.02</v>
      </c>
      <c r="DJ155" s="108">
        <v>14.08</v>
      </c>
      <c r="DK155" s="108">
        <v>0.02</v>
      </c>
      <c r="DL155" s="180">
        <v>64.155999117177728</v>
      </c>
      <c r="DM155" s="181">
        <v>65.402279152764393</v>
      </c>
      <c r="DN155" s="184">
        <v>60.920155434910683</v>
      </c>
      <c r="DO155" s="181">
        <v>63.492811234950942</v>
      </c>
      <c r="DP155" s="193">
        <v>22</v>
      </c>
      <c r="DQ155" s="193">
        <v>5810384</v>
      </c>
      <c r="DR155" s="288">
        <v>92.096750673640827</v>
      </c>
      <c r="DS155" s="288"/>
      <c r="DT155" s="298"/>
      <c r="DU155" s="170"/>
      <c r="DV155" s="170"/>
      <c r="DW155" s="170"/>
      <c r="DX155" s="170"/>
      <c r="DY155" s="170"/>
      <c r="DZ155" s="298"/>
      <c r="EA155" s="170"/>
      <c r="EB155" s="170"/>
      <c r="EC155" s="170"/>
      <c r="ED155" s="170"/>
      <c r="EE155" s="292"/>
    </row>
    <row r="156" spans="1:135" x14ac:dyDescent="0.2">
      <c r="A156" s="125" t="s">
        <v>276</v>
      </c>
      <c r="B156" s="126" t="s">
        <v>631</v>
      </c>
      <c r="C156" s="147">
        <v>17619708</v>
      </c>
      <c r="D156" s="148">
        <v>89.17500221910602</v>
      </c>
      <c r="E156" s="149">
        <v>10.824997780893986</v>
      </c>
      <c r="F156" s="150">
        <v>1.0951546944253072</v>
      </c>
      <c r="G156" s="151">
        <v>23.697309597972918</v>
      </c>
      <c r="H156" s="167">
        <v>277198.77485680667</v>
      </c>
      <c r="I156" s="118">
        <v>15732.313773690614</v>
      </c>
      <c r="J156" s="113">
        <v>65444.148802735654</v>
      </c>
      <c r="K156" s="113">
        <v>23.609104634947364</v>
      </c>
      <c r="L156" s="117">
        <v>41456.573653219661</v>
      </c>
      <c r="M156" s="118">
        <v>14.955539999999999</v>
      </c>
      <c r="N156" s="117">
        <v>57653.267299949715</v>
      </c>
      <c r="O156" s="118">
        <v>20.798528900328588</v>
      </c>
      <c r="P156" s="143">
        <v>41083.737954019998</v>
      </c>
      <c r="Q156" s="170">
        <v>784154.0625</v>
      </c>
      <c r="R156" s="167">
        <v>2396.64</v>
      </c>
      <c r="S156" s="138">
        <v>0</v>
      </c>
      <c r="T156" s="113">
        <v>0</v>
      </c>
      <c r="U156" s="138">
        <v>11.81</v>
      </c>
      <c r="V156" s="113">
        <v>429.79</v>
      </c>
      <c r="W156" s="138" t="s">
        <v>992</v>
      </c>
      <c r="X156" s="143">
        <v>2838.24</v>
      </c>
      <c r="Y156" s="167">
        <f t="shared" si="15"/>
        <v>0.30563381797183509</v>
      </c>
      <c r="Z156" s="138">
        <f t="shared" si="16"/>
        <v>0</v>
      </c>
      <c r="AA156" s="113">
        <f t="shared" si="17"/>
        <v>0</v>
      </c>
      <c r="AB156" s="138">
        <f t="shared" si="18"/>
        <v>1.5060815935006395E-3</v>
      </c>
      <c r="AC156" s="113">
        <f t="shared" si="19"/>
        <v>5.4809382563136312E-2</v>
      </c>
      <c r="AD156" s="138">
        <f t="shared" si="20"/>
        <v>0</v>
      </c>
      <c r="AE156" s="143">
        <f t="shared" si="21"/>
        <v>0.36194928212847199</v>
      </c>
      <c r="AF156" s="175">
        <v>3.6621150153912874</v>
      </c>
      <c r="AG156" s="118">
        <v>0</v>
      </c>
      <c r="AH156" s="118">
        <v>0</v>
      </c>
      <c r="AI156" s="118">
        <v>1.8045921928938478E-2</v>
      </c>
      <c r="AJ156" s="118">
        <v>0.65672792428776183</v>
      </c>
      <c r="AK156" s="118" t="s">
        <v>1026</v>
      </c>
      <c r="AL156" s="143">
        <v>4.3368888616079877</v>
      </c>
      <c r="AM156" s="175">
        <v>5.7810855765545606</v>
      </c>
      <c r="AN156" s="118">
        <v>0</v>
      </c>
      <c r="AO156" s="118">
        <v>0</v>
      </c>
      <c r="AP156" s="118">
        <v>2.8487641305790342E-2</v>
      </c>
      <c r="AQ156" s="118">
        <v>1.0367234002384107</v>
      </c>
      <c r="AR156" s="118" t="s">
        <v>1026</v>
      </c>
      <c r="AS156" s="143">
        <v>6.8462966180987612</v>
      </c>
      <c r="AT156" s="175">
        <v>4.1569890350378982</v>
      </c>
      <c r="AU156" s="118">
        <v>0</v>
      </c>
      <c r="AV156" s="118">
        <v>0</v>
      </c>
      <c r="AW156" s="118">
        <v>2.04845285498855E-2</v>
      </c>
      <c r="AX156" s="118">
        <v>0.74547379555082893</v>
      </c>
      <c r="AY156" s="118" t="s">
        <v>1026</v>
      </c>
      <c r="AZ156" s="143">
        <v>4.9229473591386119</v>
      </c>
      <c r="BA156" s="175">
        <v>5.833549037534671</v>
      </c>
      <c r="BB156" s="118">
        <v>0</v>
      </c>
      <c r="BC156" s="118">
        <v>0</v>
      </c>
      <c r="BD156" s="118">
        <v>2.8746167189600637E-2</v>
      </c>
      <c r="BE156" s="118">
        <v>1.0461316847094375</v>
      </c>
      <c r="BF156" s="118" t="s">
        <v>1026</v>
      </c>
      <c r="BG156" s="143">
        <v>6.9084268894337084</v>
      </c>
      <c r="BH156" s="107">
        <v>5071.5</v>
      </c>
      <c r="BI156" s="108">
        <v>0.65</v>
      </c>
      <c r="BJ156" s="133">
        <v>10009.299999999999</v>
      </c>
      <c r="BK156" s="124">
        <v>1.28</v>
      </c>
      <c r="BL156" s="108">
        <v>16652.05</v>
      </c>
      <c r="BM156" s="108">
        <v>2.12</v>
      </c>
      <c r="BN156" s="133">
        <v>32365.66</v>
      </c>
      <c r="BO156" s="124">
        <v>4.13</v>
      </c>
      <c r="BP156" s="108">
        <v>49527.6</v>
      </c>
      <c r="BQ156" s="108">
        <v>6.32</v>
      </c>
      <c r="BR156" s="133">
        <v>69061.17</v>
      </c>
      <c r="BS156" s="124">
        <v>8.81</v>
      </c>
      <c r="BT156" s="108">
        <v>81427.820000000007</v>
      </c>
      <c r="BU156" s="109">
        <v>10.38</v>
      </c>
      <c r="BV156" s="107">
        <v>0</v>
      </c>
      <c r="BW156" s="108">
        <v>0</v>
      </c>
      <c r="BX156" s="133">
        <v>0</v>
      </c>
      <c r="BY156" s="124">
        <v>0</v>
      </c>
      <c r="BZ156" s="108">
        <v>0</v>
      </c>
      <c r="CA156" s="108">
        <v>0</v>
      </c>
      <c r="CB156" s="133">
        <v>0</v>
      </c>
      <c r="CC156" s="124">
        <v>0</v>
      </c>
      <c r="CD156" s="108">
        <v>0</v>
      </c>
      <c r="CE156" s="108">
        <v>0</v>
      </c>
      <c r="CF156" s="133">
        <v>0</v>
      </c>
      <c r="CG156" s="124">
        <v>0</v>
      </c>
      <c r="CH156" s="108">
        <v>0</v>
      </c>
      <c r="CI156" s="109">
        <v>0</v>
      </c>
      <c r="CJ156" s="107">
        <v>0</v>
      </c>
      <c r="CK156" s="108">
        <v>0</v>
      </c>
      <c r="CL156" s="133">
        <v>0</v>
      </c>
      <c r="CM156" s="124">
        <v>0</v>
      </c>
      <c r="CN156" s="108">
        <v>0</v>
      </c>
      <c r="CO156" s="108">
        <v>0</v>
      </c>
      <c r="CP156" s="133">
        <v>0</v>
      </c>
      <c r="CQ156" s="124">
        <v>0</v>
      </c>
      <c r="CR156" s="108">
        <v>0</v>
      </c>
      <c r="CS156" s="108">
        <v>0</v>
      </c>
      <c r="CT156" s="133">
        <v>0</v>
      </c>
      <c r="CU156" s="124">
        <v>0</v>
      </c>
      <c r="CV156" s="108">
        <v>0</v>
      </c>
      <c r="CW156" s="109">
        <v>0</v>
      </c>
      <c r="CX156" s="107">
        <v>2.5499999999999998</v>
      </c>
      <c r="CY156" s="108">
        <v>0</v>
      </c>
      <c r="CZ156" s="133">
        <v>24.3</v>
      </c>
      <c r="DA156" s="124">
        <v>0</v>
      </c>
      <c r="DB156" s="108">
        <v>65.069999999999993</v>
      </c>
      <c r="DC156" s="108">
        <v>0.01</v>
      </c>
      <c r="DD156" s="133">
        <v>205.04</v>
      </c>
      <c r="DE156" s="124">
        <v>0.03</v>
      </c>
      <c r="DF156" s="108">
        <v>662.93</v>
      </c>
      <c r="DG156" s="108">
        <v>0.08</v>
      </c>
      <c r="DH156" s="133">
        <v>2252.88</v>
      </c>
      <c r="DI156" s="124">
        <v>0.28999999999999998</v>
      </c>
      <c r="DJ156" s="108">
        <v>3959.78</v>
      </c>
      <c r="DK156" s="108">
        <v>0.5</v>
      </c>
      <c r="DL156" s="180">
        <v>58.692717644409186</v>
      </c>
      <c r="DM156" s="181">
        <v>61.283185614540123</v>
      </c>
      <c r="DN156" s="184">
        <v>58.609627644732399</v>
      </c>
      <c r="DO156" s="181">
        <v>59.528510301227236</v>
      </c>
      <c r="DP156" s="193">
        <v>146</v>
      </c>
      <c r="DQ156" s="193">
        <v>208768</v>
      </c>
      <c r="DR156" s="288">
        <v>1.2361357494570353</v>
      </c>
      <c r="DS156" s="288"/>
      <c r="DT156" s="298"/>
      <c r="DU156" s="170"/>
      <c r="DV156" s="170"/>
      <c r="DW156" s="170"/>
      <c r="DX156" s="170"/>
      <c r="DY156" s="170"/>
      <c r="DZ156" s="298"/>
      <c r="EA156" s="170"/>
      <c r="EB156" s="170"/>
      <c r="EC156" s="170"/>
      <c r="ED156" s="170"/>
      <c r="EE156" s="292"/>
    </row>
    <row r="157" spans="1:135" x14ac:dyDescent="0.2">
      <c r="A157" s="125" t="s">
        <v>274</v>
      </c>
      <c r="B157" s="126" t="s">
        <v>641</v>
      </c>
      <c r="C157" s="147">
        <v>15468203</v>
      </c>
      <c r="D157" s="148">
        <v>50.660997919409255</v>
      </c>
      <c r="E157" s="149">
        <v>49.339002080590745</v>
      </c>
      <c r="F157" s="150">
        <v>3.4131734696227052</v>
      </c>
      <c r="G157" s="151">
        <v>144.34679917879805</v>
      </c>
      <c r="H157" s="167">
        <v>53796.711129212912</v>
      </c>
      <c r="I157" s="118">
        <v>3477.8900609589396</v>
      </c>
      <c r="J157" s="113">
        <v>7693.8702779757659</v>
      </c>
      <c r="K157" s="113">
        <v>14.301748408924219</v>
      </c>
      <c r="L157" s="117">
        <v>4044.4582613786788</v>
      </c>
      <c r="M157" s="118">
        <v>7.5180400000000001</v>
      </c>
      <c r="N157" s="117">
        <v>6216.6981143790845</v>
      </c>
      <c r="O157" s="118">
        <v>11.555907385206801</v>
      </c>
      <c r="P157" s="143">
        <v>7002.28728968</v>
      </c>
      <c r="Q157" s="170">
        <v>172911.578125</v>
      </c>
      <c r="R157" s="167">
        <v>701.65</v>
      </c>
      <c r="S157" s="138">
        <v>0.44</v>
      </c>
      <c r="T157" s="113">
        <v>0.36</v>
      </c>
      <c r="U157" s="138">
        <v>0.04</v>
      </c>
      <c r="V157" s="113">
        <v>68.73</v>
      </c>
      <c r="W157" s="138" t="s">
        <v>992</v>
      </c>
      <c r="X157" s="143">
        <v>771.22</v>
      </c>
      <c r="Y157" s="167">
        <f t="shared" si="15"/>
        <v>0.40578543531235844</v>
      </c>
      <c r="Z157" s="138">
        <f t="shared" si="16"/>
        <v>2.5446531965714775E-4</v>
      </c>
      <c r="AA157" s="113">
        <f t="shared" si="17"/>
        <v>2.081988979013027E-4</v>
      </c>
      <c r="AB157" s="138">
        <f t="shared" si="18"/>
        <v>2.3133210877922522E-5</v>
      </c>
      <c r="AC157" s="113">
        <f t="shared" si="19"/>
        <v>3.9748639590990377E-2</v>
      </c>
      <c r="AD157" s="138">
        <f t="shared" si="20"/>
        <v>0</v>
      </c>
      <c r="AE157" s="143">
        <f t="shared" si="21"/>
        <v>0.44601987233178519</v>
      </c>
      <c r="AF157" s="175">
        <v>9.1195974801982498</v>
      </c>
      <c r="AG157" s="118">
        <v>5.7188382972810231E-3</v>
      </c>
      <c r="AH157" s="118">
        <v>4.6790495159572008E-3</v>
      </c>
      <c r="AI157" s="118">
        <v>5.1989439066191115E-4</v>
      </c>
      <c r="AJ157" s="118">
        <v>0.89330853675482891</v>
      </c>
      <c r="AK157" s="118" t="s">
        <v>1026</v>
      </c>
      <c r="AL157" s="143">
        <v>10.023823799156979</v>
      </c>
      <c r="AM157" s="175">
        <v>17.348429743983086</v>
      </c>
      <c r="AN157" s="118">
        <v>1.0879083713179732E-2</v>
      </c>
      <c r="AO157" s="118">
        <v>8.9010684926015982E-3</v>
      </c>
      <c r="AP157" s="118">
        <v>9.8900761028906654E-4</v>
      </c>
      <c r="AQ157" s="118">
        <v>1.6993623263791886</v>
      </c>
      <c r="AR157" s="118" t="s">
        <v>1026</v>
      </c>
      <c r="AS157" s="143">
        <v>19.06856123017835</v>
      </c>
      <c r="AT157" s="175">
        <v>11.286538080031571</v>
      </c>
      <c r="AU157" s="118">
        <v>7.0777121858674429E-3</v>
      </c>
      <c r="AV157" s="118">
        <v>5.7908554248006349E-3</v>
      </c>
      <c r="AW157" s="118">
        <v>6.4342838053340397E-4</v>
      </c>
      <c r="AX157" s="118">
        <v>1.1055708148515213</v>
      </c>
      <c r="AY157" s="118" t="s">
        <v>1026</v>
      </c>
      <c r="AZ157" s="143">
        <v>12.405620890874294</v>
      </c>
      <c r="BA157" s="175">
        <v>10.020297239647604</v>
      </c>
      <c r="BB157" s="118">
        <v>6.2836610638422946E-3</v>
      </c>
      <c r="BC157" s="118">
        <v>5.1411772340527852E-3</v>
      </c>
      <c r="BD157" s="118">
        <v>5.7124191489475392E-4</v>
      </c>
      <c r="BE157" s="118">
        <v>0.9815364202679111</v>
      </c>
      <c r="BF157" s="118" t="s">
        <v>1026</v>
      </c>
      <c r="BG157" s="143">
        <v>11.013829740128305</v>
      </c>
      <c r="BH157" s="107">
        <v>1669.17</v>
      </c>
      <c r="BI157" s="108">
        <v>0.97</v>
      </c>
      <c r="BJ157" s="133">
        <v>2934.1</v>
      </c>
      <c r="BK157" s="124">
        <v>1.7</v>
      </c>
      <c r="BL157" s="108">
        <v>4199.25</v>
      </c>
      <c r="BM157" s="108">
        <v>2.4300000000000002</v>
      </c>
      <c r="BN157" s="133">
        <v>6424.36</v>
      </c>
      <c r="BO157" s="124">
        <v>3.72</v>
      </c>
      <c r="BP157" s="108">
        <v>8430.73</v>
      </c>
      <c r="BQ157" s="108">
        <v>4.88</v>
      </c>
      <c r="BR157" s="133">
        <v>10588.35</v>
      </c>
      <c r="BS157" s="124">
        <v>6.12</v>
      </c>
      <c r="BT157" s="108">
        <v>11878.75</v>
      </c>
      <c r="BU157" s="109">
        <v>6.87</v>
      </c>
      <c r="BV157" s="107">
        <v>0.56000000000000005</v>
      </c>
      <c r="BW157" s="108">
        <v>0</v>
      </c>
      <c r="BX157" s="133">
        <v>2.99</v>
      </c>
      <c r="BY157" s="124">
        <v>0</v>
      </c>
      <c r="BZ157" s="108">
        <v>6.11</v>
      </c>
      <c r="CA157" s="108">
        <v>0</v>
      </c>
      <c r="CB157" s="133">
        <v>39.93</v>
      </c>
      <c r="CC157" s="124">
        <v>0.02</v>
      </c>
      <c r="CD157" s="108">
        <v>56.22</v>
      </c>
      <c r="CE157" s="108">
        <v>0.03</v>
      </c>
      <c r="CF157" s="133">
        <v>65.55</v>
      </c>
      <c r="CG157" s="124">
        <v>0.04</v>
      </c>
      <c r="CH157" s="108">
        <v>74.27</v>
      </c>
      <c r="CI157" s="109">
        <v>0.04</v>
      </c>
      <c r="CJ157" s="107">
        <v>0.92</v>
      </c>
      <c r="CK157" s="108">
        <v>0</v>
      </c>
      <c r="CL157" s="133">
        <v>2.5499999999999998</v>
      </c>
      <c r="CM157" s="124">
        <v>0</v>
      </c>
      <c r="CN157" s="108">
        <v>8.44</v>
      </c>
      <c r="CO157" s="108">
        <v>0</v>
      </c>
      <c r="CP157" s="133">
        <v>21.38</v>
      </c>
      <c r="CQ157" s="124">
        <v>0.01</v>
      </c>
      <c r="CR157" s="108">
        <v>30.82</v>
      </c>
      <c r="CS157" s="108">
        <v>0.02</v>
      </c>
      <c r="CT157" s="133">
        <v>36.409999999999997</v>
      </c>
      <c r="CU157" s="124">
        <v>0.02</v>
      </c>
      <c r="CV157" s="108">
        <v>41.44</v>
      </c>
      <c r="CW157" s="109">
        <v>0.02</v>
      </c>
      <c r="CX157" s="107">
        <v>0</v>
      </c>
      <c r="CY157" s="108">
        <v>0</v>
      </c>
      <c r="CZ157" s="133">
        <v>0.01</v>
      </c>
      <c r="DA157" s="124">
        <v>0</v>
      </c>
      <c r="DB157" s="108">
        <v>0.26</v>
      </c>
      <c r="DC157" s="108">
        <v>0</v>
      </c>
      <c r="DD157" s="133">
        <v>1.1200000000000001</v>
      </c>
      <c r="DE157" s="124">
        <v>0</v>
      </c>
      <c r="DF157" s="108">
        <v>2.54</v>
      </c>
      <c r="DG157" s="108">
        <v>0</v>
      </c>
      <c r="DH157" s="133">
        <v>6.16</v>
      </c>
      <c r="DI157" s="124">
        <v>0</v>
      </c>
      <c r="DJ157" s="108">
        <v>9.84</v>
      </c>
      <c r="DK157" s="108">
        <v>0.01</v>
      </c>
      <c r="DL157" s="180">
        <v>64.643855943518062</v>
      </c>
      <c r="DM157" s="181">
        <v>67.448864428519499</v>
      </c>
      <c r="DN157" s="184">
        <v>65.407578197004653</v>
      </c>
      <c r="DO157" s="181">
        <v>65.8334328563474</v>
      </c>
      <c r="DP157" s="193">
        <v>24</v>
      </c>
      <c r="DQ157" s="193">
        <v>7922171</v>
      </c>
      <c r="DR157" s="288">
        <v>57.305451936903438</v>
      </c>
      <c r="DS157" s="288"/>
      <c r="DT157" s="298"/>
      <c r="DU157" s="170"/>
      <c r="DV157" s="170"/>
      <c r="DW157" s="170"/>
      <c r="DX157" s="170"/>
      <c r="DY157" s="170"/>
      <c r="DZ157" s="298"/>
      <c r="EA157" s="170"/>
      <c r="EB157" s="170"/>
      <c r="EC157" s="170"/>
      <c r="ED157" s="170"/>
      <c r="EE157" s="292"/>
    </row>
    <row r="158" spans="1:135" x14ac:dyDescent="0.2">
      <c r="A158" s="125" t="s">
        <v>252</v>
      </c>
      <c r="B158" s="126" t="s">
        <v>645</v>
      </c>
      <c r="C158" s="147">
        <v>8097688</v>
      </c>
      <c r="D158" s="148">
        <v>53.536997226862781</v>
      </c>
      <c r="E158" s="149">
        <v>46.463002773137227</v>
      </c>
      <c r="F158" s="150">
        <v>3.1591358781634176</v>
      </c>
      <c r="G158" s="151">
        <v>72.371865224774325</v>
      </c>
      <c r="H158" s="167">
        <v>18550.011298102901</v>
      </c>
      <c r="I158" s="118">
        <v>2290.7805332533017</v>
      </c>
      <c r="J158" s="113">
        <v>4539.5040624048261</v>
      </c>
      <c r="K158" s="113">
        <v>24.471705108174667</v>
      </c>
      <c r="L158" s="117">
        <v>1478.2040253175751</v>
      </c>
      <c r="M158" s="118">
        <v>7.9687500000000009</v>
      </c>
      <c r="N158" s="117">
        <v>3073.7805548426541</v>
      </c>
      <c r="O158" s="118">
        <v>16.57023548636333</v>
      </c>
      <c r="P158" s="143">
        <v>2981.8656550599999</v>
      </c>
      <c r="Q158" s="170">
        <v>77974.765625</v>
      </c>
      <c r="R158" s="167">
        <v>675.94</v>
      </c>
      <c r="S158" s="138">
        <v>20.99</v>
      </c>
      <c r="T158" s="113">
        <v>3.35</v>
      </c>
      <c r="U158" s="138">
        <v>0.01</v>
      </c>
      <c r="V158" s="113">
        <v>111.95</v>
      </c>
      <c r="W158" s="138" t="s">
        <v>992</v>
      </c>
      <c r="X158" s="143">
        <v>812.24000000000012</v>
      </c>
      <c r="Y158" s="167">
        <f t="shared" si="15"/>
        <v>0.86687019137802002</v>
      </c>
      <c r="Z158" s="138">
        <f t="shared" si="16"/>
        <v>2.6918965170021947E-2</v>
      </c>
      <c r="AA158" s="113">
        <f t="shared" si="17"/>
        <v>4.2962617112707741E-3</v>
      </c>
      <c r="AB158" s="138">
        <f t="shared" si="18"/>
        <v>1.2824661824688876E-5</v>
      </c>
      <c r="AC158" s="113">
        <f t="shared" si="19"/>
        <v>0.14357208912739197</v>
      </c>
      <c r="AD158" s="138">
        <f t="shared" si="20"/>
        <v>0</v>
      </c>
      <c r="AE158" s="143">
        <f t="shared" si="21"/>
        <v>1.0416703320485294</v>
      </c>
      <c r="AF158" s="175">
        <v>14.890172818612202</v>
      </c>
      <c r="AG158" s="118">
        <v>0.46238531151088857</v>
      </c>
      <c r="AH158" s="118">
        <v>7.3796607601785469E-2</v>
      </c>
      <c r="AI158" s="118">
        <v>2.2028838090085214E-4</v>
      </c>
      <c r="AJ158" s="118">
        <v>2.4661284241850399</v>
      </c>
      <c r="AK158" s="118" t="s">
        <v>1026</v>
      </c>
      <c r="AL158" s="143">
        <v>17.892703450290817</v>
      </c>
      <c r="AM158" s="175">
        <v>45.727111306897037</v>
      </c>
      <c r="AN158" s="118">
        <v>1.4199663673281189</v>
      </c>
      <c r="AO158" s="118">
        <v>0.22662636162692706</v>
      </c>
      <c r="AP158" s="118">
        <v>6.7649660187142407E-4</v>
      </c>
      <c r="AQ158" s="118">
        <v>7.5733794579505922</v>
      </c>
      <c r="AR158" s="118" t="s">
        <v>1026</v>
      </c>
      <c r="AS158" s="143">
        <v>54.947759990404556</v>
      </c>
      <c r="AT158" s="175">
        <v>21.9905093398771</v>
      </c>
      <c r="AU158" s="118">
        <v>0.6828724310501233</v>
      </c>
      <c r="AV158" s="118">
        <v>0.10898630986269238</v>
      </c>
      <c r="AW158" s="118">
        <v>3.2533226824684293E-4</v>
      </c>
      <c r="AX158" s="118">
        <v>3.6420947430234065</v>
      </c>
      <c r="AY158" s="118" t="s">
        <v>1026</v>
      </c>
      <c r="AZ158" s="143">
        <v>26.424788156081576</v>
      </c>
      <c r="BA158" s="175">
        <v>22.668358611427752</v>
      </c>
      <c r="BB158" s="118">
        <v>0.70392171975895557</v>
      </c>
      <c r="BC158" s="118">
        <v>0.11234577232932356</v>
      </c>
      <c r="BD158" s="118">
        <v>3.3536051441589122E-4</v>
      </c>
      <c r="BE158" s="118">
        <v>3.7543609588859024</v>
      </c>
      <c r="BF158" s="118" t="s">
        <v>1026</v>
      </c>
      <c r="BG158" s="143">
        <v>27.239322422916352</v>
      </c>
      <c r="BH158" s="107">
        <v>1773.17</v>
      </c>
      <c r="BI158" s="108">
        <v>2.27</v>
      </c>
      <c r="BJ158" s="133">
        <v>3331.35</v>
      </c>
      <c r="BK158" s="124">
        <v>4.2699999999999996</v>
      </c>
      <c r="BL158" s="108">
        <v>4939.3</v>
      </c>
      <c r="BM158" s="108">
        <v>6.33</v>
      </c>
      <c r="BN158" s="133">
        <v>7258.04</v>
      </c>
      <c r="BO158" s="124">
        <v>9.31</v>
      </c>
      <c r="BP158" s="108">
        <v>9207</v>
      </c>
      <c r="BQ158" s="108">
        <v>11.81</v>
      </c>
      <c r="BR158" s="133">
        <v>11405.22</v>
      </c>
      <c r="BS158" s="124">
        <v>14.63</v>
      </c>
      <c r="BT158" s="108">
        <v>12115.48</v>
      </c>
      <c r="BU158" s="109">
        <v>15.54</v>
      </c>
      <c r="BV158" s="107">
        <v>37.46</v>
      </c>
      <c r="BW158" s="108">
        <v>0.05</v>
      </c>
      <c r="BX158" s="133">
        <v>284.32</v>
      </c>
      <c r="BY158" s="124">
        <v>0.36</v>
      </c>
      <c r="BZ158" s="108">
        <v>575.55999999999995</v>
      </c>
      <c r="CA158" s="108">
        <v>0.74</v>
      </c>
      <c r="CB158" s="133">
        <v>1230</v>
      </c>
      <c r="CC158" s="124">
        <v>1.58</v>
      </c>
      <c r="CD158" s="108">
        <v>1639.16</v>
      </c>
      <c r="CE158" s="108">
        <v>2.1</v>
      </c>
      <c r="CF158" s="133">
        <v>1932.04</v>
      </c>
      <c r="CG158" s="124">
        <v>2.48</v>
      </c>
      <c r="CH158" s="108">
        <v>2155.35</v>
      </c>
      <c r="CI158" s="109">
        <v>2.76</v>
      </c>
      <c r="CJ158" s="107">
        <v>22.67</v>
      </c>
      <c r="CK158" s="108">
        <v>0.03</v>
      </c>
      <c r="CL158" s="133">
        <v>51.06</v>
      </c>
      <c r="CM158" s="124">
        <v>7.0000000000000007E-2</v>
      </c>
      <c r="CN158" s="108">
        <v>66.33</v>
      </c>
      <c r="CO158" s="108">
        <v>0.09</v>
      </c>
      <c r="CP158" s="133">
        <v>83.75</v>
      </c>
      <c r="CQ158" s="124">
        <v>0.11</v>
      </c>
      <c r="CR158" s="108">
        <v>96.83</v>
      </c>
      <c r="CS158" s="108">
        <v>0.12</v>
      </c>
      <c r="CT158" s="133">
        <v>109.97</v>
      </c>
      <c r="CU158" s="124">
        <v>0.14000000000000001</v>
      </c>
      <c r="CV158" s="108">
        <v>122.16</v>
      </c>
      <c r="CW158" s="109">
        <v>0.16</v>
      </c>
      <c r="CX158" s="107">
        <v>0</v>
      </c>
      <c r="CY158" s="108">
        <v>0</v>
      </c>
      <c r="CZ158" s="133">
        <v>0</v>
      </c>
      <c r="DA158" s="124">
        <v>0</v>
      </c>
      <c r="DB158" s="108">
        <v>0</v>
      </c>
      <c r="DC158" s="108">
        <v>0</v>
      </c>
      <c r="DD158" s="133">
        <v>0.04</v>
      </c>
      <c r="DE158" s="124">
        <v>0</v>
      </c>
      <c r="DF158" s="108">
        <v>0.23</v>
      </c>
      <c r="DG158" s="108">
        <v>0</v>
      </c>
      <c r="DH158" s="133">
        <v>0.85</v>
      </c>
      <c r="DI158" s="124">
        <v>0</v>
      </c>
      <c r="DJ158" s="108">
        <v>1.63</v>
      </c>
      <c r="DK158" s="108">
        <v>0</v>
      </c>
      <c r="DL158" s="180">
        <v>73.073820071749367</v>
      </c>
      <c r="DM158" s="181">
        <v>75.727063503326832</v>
      </c>
      <c r="DN158" s="184">
        <v>72.431227230289551</v>
      </c>
      <c r="DO158" s="181">
        <v>73.744036935121912</v>
      </c>
      <c r="DP158" s="193">
        <v>4</v>
      </c>
      <c r="DQ158" s="193">
        <v>423747</v>
      </c>
      <c r="DR158" s="288">
        <v>5.2034588295738819</v>
      </c>
      <c r="DS158" s="288"/>
      <c r="DT158" s="298"/>
      <c r="DU158" s="170"/>
      <c r="DV158" s="170"/>
      <c r="DW158" s="170"/>
      <c r="DX158" s="170"/>
      <c r="DY158" s="170"/>
      <c r="DZ158" s="298"/>
      <c r="EA158" s="170"/>
      <c r="EB158" s="170"/>
      <c r="EC158" s="170"/>
      <c r="ED158" s="170"/>
      <c r="EE158" s="292"/>
    </row>
    <row r="159" spans="1:135" x14ac:dyDescent="0.2">
      <c r="A159" s="125" t="s">
        <v>270</v>
      </c>
      <c r="B159" s="126" t="s">
        <v>651</v>
      </c>
      <c r="C159" s="147">
        <v>30375603</v>
      </c>
      <c r="D159" s="148">
        <v>77.954001439905568</v>
      </c>
      <c r="E159" s="149">
        <v>22.045998560094429</v>
      </c>
      <c r="F159" s="150">
        <v>1.7194450601881233</v>
      </c>
      <c r="G159" s="151">
        <v>23.730939843750001</v>
      </c>
      <c r="H159" s="167">
        <v>202295.635535696</v>
      </c>
      <c r="I159" s="118">
        <v>6661.5911122610723</v>
      </c>
      <c r="J159" s="113">
        <v>53862.279917579246</v>
      </c>
      <c r="K159" s="113">
        <v>26.625527424231059</v>
      </c>
      <c r="L159" s="117">
        <v>19441.541134903851</v>
      </c>
      <c r="M159" s="118">
        <v>9.6104599999999998</v>
      </c>
      <c r="N159" s="117">
        <v>45157.286550533041</v>
      </c>
      <c r="O159" s="118">
        <v>22.322422543102682</v>
      </c>
      <c r="P159" s="143">
        <v>64423.240212824996</v>
      </c>
      <c r="Q159" s="170">
        <v>692344.5</v>
      </c>
      <c r="R159" s="167">
        <v>3669.56</v>
      </c>
      <c r="S159" s="138">
        <v>0</v>
      </c>
      <c r="T159" s="113">
        <v>0</v>
      </c>
      <c r="U159" s="138">
        <v>6.92</v>
      </c>
      <c r="V159" s="113">
        <v>361.86</v>
      </c>
      <c r="W159" s="138" t="s">
        <v>992</v>
      </c>
      <c r="X159" s="143">
        <v>4038.34</v>
      </c>
      <c r="Y159" s="167">
        <f t="shared" si="15"/>
        <v>0.53001937619205464</v>
      </c>
      <c r="Z159" s="138">
        <f t="shared" si="16"/>
        <v>0</v>
      </c>
      <c r="AA159" s="113">
        <f t="shared" si="17"/>
        <v>0</v>
      </c>
      <c r="AB159" s="138">
        <f t="shared" si="18"/>
        <v>9.9950241534380643E-4</v>
      </c>
      <c r="AC159" s="113">
        <f t="shared" si="19"/>
        <v>5.2265887863628589E-2</v>
      </c>
      <c r="AD159" s="138">
        <f t="shared" si="20"/>
        <v>0</v>
      </c>
      <c r="AE159" s="143">
        <f t="shared" si="21"/>
        <v>0.58328476647102712</v>
      </c>
      <c r="AF159" s="175">
        <v>6.8128568000003122</v>
      </c>
      <c r="AG159" s="118">
        <v>0</v>
      </c>
      <c r="AH159" s="118">
        <v>0</v>
      </c>
      <c r="AI159" s="118">
        <v>1.2847580924144083E-2</v>
      </c>
      <c r="AJ159" s="118">
        <v>0.67182451346976557</v>
      </c>
      <c r="AK159" s="118" t="s">
        <v>1026</v>
      </c>
      <c r="AL159" s="143">
        <v>7.4975288943942218</v>
      </c>
      <c r="AM159" s="175">
        <v>18.874841117466524</v>
      </c>
      <c r="AN159" s="118">
        <v>0</v>
      </c>
      <c r="AO159" s="118">
        <v>0</v>
      </c>
      <c r="AP159" s="118">
        <v>3.5593886060690749E-2</v>
      </c>
      <c r="AQ159" s="118">
        <v>1.8612721979655424</v>
      </c>
      <c r="AR159" s="118" t="s">
        <v>1026</v>
      </c>
      <c r="AS159" s="143">
        <v>20.77170720149276</v>
      </c>
      <c r="AT159" s="175">
        <v>8.1261747113471845</v>
      </c>
      <c r="AU159" s="118">
        <v>0</v>
      </c>
      <c r="AV159" s="118">
        <v>0</v>
      </c>
      <c r="AW159" s="118">
        <v>1.5324215710472787E-2</v>
      </c>
      <c r="AX159" s="118">
        <v>0.80133247066353808</v>
      </c>
      <c r="AY159" s="118" t="s">
        <v>1026</v>
      </c>
      <c r="AZ159" s="143">
        <v>8.9428313977211982</v>
      </c>
      <c r="BA159" s="175">
        <v>5.6960189954392977</v>
      </c>
      <c r="BB159" s="118">
        <v>0</v>
      </c>
      <c r="BC159" s="118">
        <v>0</v>
      </c>
      <c r="BD159" s="118">
        <v>1.074146531149237E-2</v>
      </c>
      <c r="BE159" s="118">
        <v>0.56169171063824119</v>
      </c>
      <c r="BF159" s="118" t="s">
        <v>1026</v>
      </c>
      <c r="BG159" s="143">
        <v>6.2684521713890318</v>
      </c>
      <c r="BH159" s="107">
        <v>7884.97</v>
      </c>
      <c r="BI159" s="108">
        <v>1.1399999999999999</v>
      </c>
      <c r="BJ159" s="133">
        <v>14505.77</v>
      </c>
      <c r="BK159" s="124">
        <v>2.1</v>
      </c>
      <c r="BL159" s="108">
        <v>22323</v>
      </c>
      <c r="BM159" s="108">
        <v>3.22</v>
      </c>
      <c r="BN159" s="133">
        <v>37488.31</v>
      </c>
      <c r="BO159" s="124">
        <v>5.41</v>
      </c>
      <c r="BP159" s="108">
        <v>52291.24</v>
      </c>
      <c r="BQ159" s="108">
        <v>7.55</v>
      </c>
      <c r="BR159" s="133">
        <v>69341.149999999994</v>
      </c>
      <c r="BS159" s="124">
        <v>10.02</v>
      </c>
      <c r="BT159" s="108">
        <v>80726.820000000007</v>
      </c>
      <c r="BU159" s="109">
        <v>11.66</v>
      </c>
      <c r="BV159" s="107">
        <v>0</v>
      </c>
      <c r="BW159" s="108">
        <v>0</v>
      </c>
      <c r="BX159" s="133">
        <v>0</v>
      </c>
      <c r="BY159" s="124">
        <v>0</v>
      </c>
      <c r="BZ159" s="108">
        <v>0</v>
      </c>
      <c r="CA159" s="108">
        <v>0</v>
      </c>
      <c r="CB159" s="133">
        <v>0</v>
      </c>
      <c r="CC159" s="124">
        <v>0</v>
      </c>
      <c r="CD159" s="108">
        <v>0</v>
      </c>
      <c r="CE159" s="108">
        <v>0</v>
      </c>
      <c r="CF159" s="133">
        <v>0</v>
      </c>
      <c r="CG159" s="124">
        <v>0</v>
      </c>
      <c r="CH159" s="108">
        <v>0</v>
      </c>
      <c r="CI159" s="109">
        <v>0</v>
      </c>
      <c r="CJ159" s="107">
        <v>0</v>
      </c>
      <c r="CK159" s="108">
        <v>0</v>
      </c>
      <c r="CL159" s="133">
        <v>0</v>
      </c>
      <c r="CM159" s="124">
        <v>0</v>
      </c>
      <c r="CN159" s="108">
        <v>0</v>
      </c>
      <c r="CO159" s="108">
        <v>0</v>
      </c>
      <c r="CP159" s="133">
        <v>0</v>
      </c>
      <c r="CQ159" s="124">
        <v>0</v>
      </c>
      <c r="CR159" s="108">
        <v>0</v>
      </c>
      <c r="CS159" s="108">
        <v>0</v>
      </c>
      <c r="CT159" s="133">
        <v>0</v>
      </c>
      <c r="CU159" s="124">
        <v>0</v>
      </c>
      <c r="CV159" s="108">
        <v>0</v>
      </c>
      <c r="CW159" s="109">
        <v>0</v>
      </c>
      <c r="CX159" s="107">
        <v>0</v>
      </c>
      <c r="CY159" s="108">
        <v>0</v>
      </c>
      <c r="CZ159" s="133">
        <v>0</v>
      </c>
      <c r="DA159" s="124">
        <v>0</v>
      </c>
      <c r="DB159" s="108">
        <v>10.78</v>
      </c>
      <c r="DC159" s="108">
        <v>0</v>
      </c>
      <c r="DD159" s="133">
        <v>113.54</v>
      </c>
      <c r="DE159" s="124">
        <v>0.02</v>
      </c>
      <c r="DF159" s="108">
        <v>336.5</v>
      </c>
      <c r="DG159" s="108">
        <v>0.05</v>
      </c>
      <c r="DH159" s="133">
        <v>1011.47</v>
      </c>
      <c r="DI159" s="124">
        <v>0.15</v>
      </c>
      <c r="DJ159" s="108">
        <v>1954.78</v>
      </c>
      <c r="DK159" s="108">
        <v>0.28000000000000003</v>
      </c>
      <c r="DL159" s="180">
        <v>63.373564016569524</v>
      </c>
      <c r="DM159" s="181">
        <v>62.804238885338791</v>
      </c>
      <c r="DN159" s="184">
        <v>65.975333465588633</v>
      </c>
      <c r="DO159" s="181">
        <v>64.051045455832309</v>
      </c>
      <c r="DP159" s="193">
        <v>17</v>
      </c>
      <c r="DQ159" s="193">
        <v>1143689</v>
      </c>
      <c r="DR159" s="288">
        <v>3.9101891647845188</v>
      </c>
      <c r="DS159" s="288"/>
      <c r="DT159" s="298"/>
      <c r="DU159" s="170"/>
      <c r="DV159" s="170"/>
      <c r="DW159" s="170"/>
      <c r="DX159" s="170"/>
      <c r="DY159" s="170"/>
      <c r="DZ159" s="298"/>
      <c r="EA159" s="170"/>
      <c r="EB159" s="170"/>
      <c r="EC159" s="170"/>
      <c r="ED159" s="170"/>
      <c r="EE159" s="292"/>
    </row>
    <row r="160" spans="1:135" x14ac:dyDescent="0.2">
      <c r="A160" s="125" t="s">
        <v>258</v>
      </c>
      <c r="B160" s="126" t="s">
        <v>648</v>
      </c>
      <c r="C160" s="147">
        <v>6080478</v>
      </c>
      <c r="D160" s="148">
        <v>58.146004310845299</v>
      </c>
      <c r="E160" s="149">
        <v>41.853995689154701</v>
      </c>
      <c r="F160" s="150">
        <v>1.9962003943065958</v>
      </c>
      <c r="G160" s="151">
        <v>50.527488781784946</v>
      </c>
      <c r="H160" s="167">
        <v>11255.642564758038</v>
      </c>
      <c r="I160" s="118">
        <v>1851.1058522127112</v>
      </c>
      <c r="J160" s="113">
        <v>2574.1016389729321</v>
      </c>
      <c r="K160" s="113">
        <v>22.869433034703579</v>
      </c>
      <c r="L160" s="117">
        <v>1297.1013747269726</v>
      </c>
      <c r="M160" s="118">
        <v>11.524009999999999</v>
      </c>
      <c r="N160" s="117">
        <v>1894.5374791372039</v>
      </c>
      <c r="O160" s="118">
        <v>16.831890922594617</v>
      </c>
      <c r="P160" s="143">
        <v>1992.96085232886</v>
      </c>
      <c r="Q160" s="170">
        <v>35973.81640625</v>
      </c>
      <c r="R160" s="167">
        <v>72.5</v>
      </c>
      <c r="S160" s="138">
        <v>2.52</v>
      </c>
      <c r="T160" s="113">
        <v>1.33</v>
      </c>
      <c r="U160" s="138">
        <v>0.01</v>
      </c>
      <c r="V160" s="113">
        <v>34.47</v>
      </c>
      <c r="W160" s="138" t="s">
        <v>992</v>
      </c>
      <c r="X160" s="143">
        <v>110.83</v>
      </c>
      <c r="Y160" s="167">
        <f t="shared" si="15"/>
        <v>0.20153547007985517</v>
      </c>
      <c r="Z160" s="138">
        <f t="shared" si="16"/>
        <v>7.0050949600170354E-3</v>
      </c>
      <c r="AA160" s="113">
        <f t="shared" si="17"/>
        <v>3.6971334511201022E-3</v>
      </c>
      <c r="AB160" s="138">
        <f t="shared" si="18"/>
        <v>2.7797995873083469E-5</v>
      </c>
      <c r="AC160" s="113">
        <f t="shared" si="19"/>
        <v>9.5819691774518725E-2</v>
      </c>
      <c r="AD160" s="138">
        <f t="shared" si="20"/>
        <v>0</v>
      </c>
      <c r="AE160" s="143">
        <f t="shared" si="21"/>
        <v>0.30808518826138415</v>
      </c>
      <c r="AF160" s="175">
        <v>2.8165166014550822</v>
      </c>
      <c r="AG160" s="118">
        <v>9.7898232216093894E-2</v>
      </c>
      <c r="AH160" s="118">
        <v>5.1668511447382895E-2</v>
      </c>
      <c r="AI160" s="118">
        <v>3.8848504847656309E-4</v>
      </c>
      <c r="AJ160" s="118">
        <v>1.339107962098713</v>
      </c>
      <c r="AK160" s="118" t="s">
        <v>1026</v>
      </c>
      <c r="AL160" s="143">
        <v>4.3055797922657488</v>
      </c>
      <c r="AM160" s="175">
        <v>5.5893857960994415</v>
      </c>
      <c r="AN160" s="118">
        <v>0.1942793407747668</v>
      </c>
      <c r="AO160" s="118">
        <v>0.10253631874223804</v>
      </c>
      <c r="AP160" s="118">
        <v>7.7094976497923333E-4</v>
      </c>
      <c r="AQ160" s="118">
        <v>2.6574638398834169</v>
      </c>
      <c r="AR160" s="118" t="s">
        <v>1026</v>
      </c>
      <c r="AS160" s="143">
        <v>8.5444362452648424</v>
      </c>
      <c r="AT160" s="175">
        <v>3.8267915413854681</v>
      </c>
      <c r="AU160" s="118">
        <v>0.13301399564539834</v>
      </c>
      <c r="AV160" s="118">
        <v>7.0201831035071355E-2</v>
      </c>
      <c r="AW160" s="118">
        <v>5.2783331605316802E-4</v>
      </c>
      <c r="AX160" s="118">
        <v>1.8194414404352699</v>
      </c>
      <c r="AY160" s="118" t="s">
        <v>1026</v>
      </c>
      <c r="AZ160" s="143">
        <v>5.8499766418172605</v>
      </c>
      <c r="BA160" s="175">
        <v>3.6378035180811827</v>
      </c>
      <c r="BB160" s="118">
        <v>0.12644503262847698</v>
      </c>
      <c r="BC160" s="118">
        <v>6.6734878331696182E-2</v>
      </c>
      <c r="BD160" s="118">
        <v>5.0176600249395627E-4</v>
      </c>
      <c r="BE160" s="118">
        <v>1.7295874105966673</v>
      </c>
      <c r="BF160" s="118" t="s">
        <v>1026</v>
      </c>
      <c r="BG160" s="143">
        <v>5.5610726056405175</v>
      </c>
      <c r="BH160" s="107">
        <v>203.41</v>
      </c>
      <c r="BI160" s="108">
        <v>0.56999999999999995</v>
      </c>
      <c r="BJ160" s="133">
        <v>393.72</v>
      </c>
      <c r="BK160" s="124">
        <v>1.0900000000000001</v>
      </c>
      <c r="BL160" s="108">
        <v>609.73</v>
      </c>
      <c r="BM160" s="108">
        <v>1.69</v>
      </c>
      <c r="BN160" s="133">
        <v>1035.5999999999999</v>
      </c>
      <c r="BO160" s="124">
        <v>2.88</v>
      </c>
      <c r="BP160" s="108">
        <v>1484.39</v>
      </c>
      <c r="BQ160" s="108">
        <v>4.13</v>
      </c>
      <c r="BR160" s="133">
        <v>2065.19</v>
      </c>
      <c r="BS160" s="124">
        <v>5.74</v>
      </c>
      <c r="BT160" s="108">
        <v>2421.85</v>
      </c>
      <c r="BU160" s="109">
        <v>6.73</v>
      </c>
      <c r="BV160" s="107">
        <v>4.46</v>
      </c>
      <c r="BW160" s="108">
        <v>0.01</v>
      </c>
      <c r="BX160" s="133">
        <v>21.06</v>
      </c>
      <c r="BY160" s="124">
        <v>0.06</v>
      </c>
      <c r="BZ160" s="108">
        <v>82.39</v>
      </c>
      <c r="CA160" s="108">
        <v>0.23</v>
      </c>
      <c r="CB160" s="133">
        <v>175.23</v>
      </c>
      <c r="CC160" s="124">
        <v>0.49</v>
      </c>
      <c r="CD160" s="108">
        <v>231.99</v>
      </c>
      <c r="CE160" s="108">
        <v>0.64</v>
      </c>
      <c r="CF160" s="133">
        <v>263.73</v>
      </c>
      <c r="CG160" s="124">
        <v>0.73</v>
      </c>
      <c r="CH160" s="108">
        <v>292.5</v>
      </c>
      <c r="CI160" s="109">
        <v>0.81</v>
      </c>
      <c r="CJ160" s="107">
        <v>0.99</v>
      </c>
      <c r="CK160" s="108">
        <v>0</v>
      </c>
      <c r="CL160" s="133">
        <v>10.61</v>
      </c>
      <c r="CM160" s="124">
        <v>0.03</v>
      </c>
      <c r="CN160" s="108">
        <v>53.72</v>
      </c>
      <c r="CO160" s="108">
        <v>0.15</v>
      </c>
      <c r="CP160" s="133">
        <v>91.05</v>
      </c>
      <c r="CQ160" s="124">
        <v>0.25</v>
      </c>
      <c r="CR160" s="108">
        <v>101.4</v>
      </c>
      <c r="CS160" s="108">
        <v>0.28000000000000003</v>
      </c>
      <c r="CT160" s="133">
        <v>105.15</v>
      </c>
      <c r="CU160" s="124">
        <v>0.28999999999999998</v>
      </c>
      <c r="CV160" s="108">
        <v>108.89</v>
      </c>
      <c r="CW160" s="109">
        <v>0.3</v>
      </c>
      <c r="CX160" s="107">
        <v>0</v>
      </c>
      <c r="CY160" s="108">
        <v>0</v>
      </c>
      <c r="CZ160" s="133">
        <v>0</v>
      </c>
      <c r="DA160" s="124">
        <v>0</v>
      </c>
      <c r="DB160" s="108">
        <v>0</v>
      </c>
      <c r="DC160" s="108">
        <v>0</v>
      </c>
      <c r="DD160" s="133">
        <v>0.02</v>
      </c>
      <c r="DE160" s="124">
        <v>0</v>
      </c>
      <c r="DF160" s="108">
        <v>0.74</v>
      </c>
      <c r="DG160" s="108">
        <v>0</v>
      </c>
      <c r="DH160" s="133">
        <v>3.17</v>
      </c>
      <c r="DI160" s="124">
        <v>0.01</v>
      </c>
      <c r="DJ160" s="108">
        <v>4.92</v>
      </c>
      <c r="DK160" s="108">
        <v>0.01</v>
      </c>
      <c r="DL160" s="180">
        <v>58.83444883153355</v>
      </c>
      <c r="DM160" s="181">
        <v>59.88806293586606</v>
      </c>
      <c r="DN160" s="184">
        <v>60.080085556561635</v>
      </c>
      <c r="DO160" s="181">
        <v>59.600865774653748</v>
      </c>
      <c r="DP160" s="193">
        <v>19</v>
      </c>
      <c r="DQ160" s="193">
        <v>3371558</v>
      </c>
      <c r="DR160" s="288">
        <v>59.501921976965221</v>
      </c>
      <c r="DS160" s="288"/>
      <c r="DT160" s="298"/>
      <c r="DU160" s="170"/>
      <c r="DV160" s="170"/>
      <c r="DW160" s="170"/>
      <c r="DX160" s="170"/>
      <c r="DY160" s="170"/>
      <c r="DZ160" s="298"/>
      <c r="EA160" s="170"/>
      <c r="EB160" s="170"/>
      <c r="EC160" s="170"/>
      <c r="ED160" s="170"/>
      <c r="EE160" s="292"/>
    </row>
    <row r="161" spans="1:135" x14ac:dyDescent="0.2">
      <c r="A161" s="125" t="s">
        <v>266</v>
      </c>
      <c r="B161" s="126" t="s">
        <v>637</v>
      </c>
      <c r="C161" s="147">
        <v>15737878</v>
      </c>
      <c r="D161" s="148">
        <v>63.297999895538645</v>
      </c>
      <c r="E161" s="149">
        <v>36.702000104461355</v>
      </c>
      <c r="F161" s="150">
        <v>1.9052719975915751</v>
      </c>
      <c r="G161" s="151">
        <v>63.367200837493961</v>
      </c>
      <c r="H161" s="167">
        <v>90023.493747200002</v>
      </c>
      <c r="I161" s="118">
        <v>6002.8854588909635</v>
      </c>
      <c r="J161" s="113">
        <v>25600.400000000005</v>
      </c>
      <c r="K161" s="113">
        <v>28.437465526376833</v>
      </c>
      <c r="L161" s="117">
        <v>7857.4845953393578</v>
      </c>
      <c r="M161" s="118">
        <v>8.7282599999999988</v>
      </c>
      <c r="N161" s="117">
        <v>24098.362169902168</v>
      </c>
      <c r="O161" s="118">
        <v>26.768970150807657</v>
      </c>
      <c r="P161" s="143">
        <v>3328.0378722600003</v>
      </c>
      <c r="Q161" s="170">
        <v>282704.875</v>
      </c>
      <c r="R161" s="167">
        <v>1248.8599999999999</v>
      </c>
      <c r="S161" s="138">
        <v>0</v>
      </c>
      <c r="T161" s="113">
        <v>0</v>
      </c>
      <c r="U161" s="138">
        <v>2.2400000000000002</v>
      </c>
      <c r="V161" s="113">
        <v>212.86</v>
      </c>
      <c r="W161" s="138" t="s">
        <v>992</v>
      </c>
      <c r="X161" s="143">
        <v>1463.96</v>
      </c>
      <c r="Y161" s="167">
        <f t="shared" si="15"/>
        <v>0.44175396692398744</v>
      </c>
      <c r="Z161" s="138">
        <f t="shared" si="16"/>
        <v>0</v>
      </c>
      <c r="AA161" s="113">
        <f t="shared" si="17"/>
        <v>0</v>
      </c>
      <c r="AB161" s="138">
        <f t="shared" si="18"/>
        <v>7.9234572803175063E-4</v>
      </c>
      <c r="AC161" s="113">
        <f t="shared" si="19"/>
        <v>7.5294067709302859E-2</v>
      </c>
      <c r="AD161" s="138">
        <f t="shared" si="20"/>
        <v>0</v>
      </c>
      <c r="AE161" s="143">
        <f t="shared" si="21"/>
        <v>0.51784038036132196</v>
      </c>
      <c r="AF161" s="175">
        <v>4.8782831518257508</v>
      </c>
      <c r="AG161" s="118">
        <v>0</v>
      </c>
      <c r="AH161" s="118">
        <v>0</v>
      </c>
      <c r="AI161" s="118">
        <v>8.7498632833861965E-3</v>
      </c>
      <c r="AJ161" s="118">
        <v>0.83147138325963643</v>
      </c>
      <c r="AK161" s="118" t="s">
        <v>1026</v>
      </c>
      <c r="AL161" s="143">
        <v>5.7185043983687747</v>
      </c>
      <c r="AM161" s="175">
        <v>15.89389053006553</v>
      </c>
      <c r="AN161" s="118">
        <v>0</v>
      </c>
      <c r="AO161" s="118">
        <v>0</v>
      </c>
      <c r="AP161" s="118">
        <v>2.8507850989980297E-2</v>
      </c>
      <c r="AQ161" s="118">
        <v>2.7090094471996453</v>
      </c>
      <c r="AR161" s="118" t="s">
        <v>1026</v>
      </c>
      <c r="AS161" s="143">
        <v>18.631407828255156</v>
      </c>
      <c r="AT161" s="175">
        <v>5.1823438920665446</v>
      </c>
      <c r="AU161" s="118">
        <v>0</v>
      </c>
      <c r="AV161" s="118">
        <v>0</v>
      </c>
      <c r="AW161" s="118">
        <v>9.2952375111934587E-3</v>
      </c>
      <c r="AX161" s="118">
        <v>0.88329654313957129</v>
      </c>
      <c r="AY161" s="118" t="s">
        <v>1026</v>
      </c>
      <c r="AZ161" s="143">
        <v>6.0749356727173103</v>
      </c>
      <c r="BA161" s="175">
        <v>37.525414311223734</v>
      </c>
      <c r="BB161" s="118">
        <v>0</v>
      </c>
      <c r="BC161" s="118">
        <v>0</v>
      </c>
      <c r="BD161" s="118">
        <v>6.7306926362555586E-2</v>
      </c>
      <c r="BE161" s="118">
        <v>6.3959608685417777</v>
      </c>
      <c r="BF161" s="118" t="s">
        <v>1026</v>
      </c>
      <c r="BG161" s="143">
        <v>43.988682106128067</v>
      </c>
      <c r="BH161" s="107">
        <v>3714.63</v>
      </c>
      <c r="BI161" s="108">
        <v>1.31</v>
      </c>
      <c r="BJ161" s="133">
        <v>7238.97</v>
      </c>
      <c r="BK161" s="124">
        <v>2.56</v>
      </c>
      <c r="BL161" s="108">
        <v>11325.39</v>
      </c>
      <c r="BM161" s="108">
        <v>4.01</v>
      </c>
      <c r="BN161" s="133">
        <v>18890.810000000001</v>
      </c>
      <c r="BO161" s="124">
        <v>6.68</v>
      </c>
      <c r="BP161" s="108">
        <v>25870.7</v>
      </c>
      <c r="BQ161" s="108">
        <v>9.15</v>
      </c>
      <c r="BR161" s="133">
        <v>33619.480000000003</v>
      </c>
      <c r="BS161" s="124">
        <v>11.89</v>
      </c>
      <c r="BT161" s="108">
        <v>39093.550000000003</v>
      </c>
      <c r="BU161" s="109">
        <v>13.83</v>
      </c>
      <c r="BV161" s="107">
        <v>0</v>
      </c>
      <c r="BW161" s="108">
        <v>0</v>
      </c>
      <c r="BX161" s="133">
        <v>0</v>
      </c>
      <c r="BY161" s="124">
        <v>0</v>
      </c>
      <c r="BZ161" s="108">
        <v>0</v>
      </c>
      <c r="CA161" s="108">
        <v>0</v>
      </c>
      <c r="CB161" s="133">
        <v>0</v>
      </c>
      <c r="CC161" s="124">
        <v>0</v>
      </c>
      <c r="CD161" s="108">
        <v>0</v>
      </c>
      <c r="CE161" s="108">
        <v>0</v>
      </c>
      <c r="CF161" s="133">
        <v>0</v>
      </c>
      <c r="CG161" s="124">
        <v>0</v>
      </c>
      <c r="CH161" s="108">
        <v>0</v>
      </c>
      <c r="CI161" s="109">
        <v>0</v>
      </c>
      <c r="CJ161" s="107">
        <v>0</v>
      </c>
      <c r="CK161" s="108">
        <v>0</v>
      </c>
      <c r="CL161" s="133">
        <v>0</v>
      </c>
      <c r="CM161" s="124">
        <v>0</v>
      </c>
      <c r="CN161" s="108">
        <v>0</v>
      </c>
      <c r="CO161" s="108">
        <v>0</v>
      </c>
      <c r="CP161" s="133">
        <v>0</v>
      </c>
      <c r="CQ161" s="124">
        <v>0</v>
      </c>
      <c r="CR161" s="108">
        <v>0</v>
      </c>
      <c r="CS161" s="108">
        <v>0</v>
      </c>
      <c r="CT161" s="133">
        <v>0</v>
      </c>
      <c r="CU161" s="124">
        <v>0</v>
      </c>
      <c r="CV161" s="108">
        <v>0</v>
      </c>
      <c r="CW161" s="109">
        <v>0</v>
      </c>
      <c r="CX161" s="107">
        <v>0</v>
      </c>
      <c r="CY161" s="108">
        <v>0</v>
      </c>
      <c r="CZ161" s="133">
        <v>0.37</v>
      </c>
      <c r="DA161" s="124">
        <v>0</v>
      </c>
      <c r="DB161" s="108">
        <v>4.42</v>
      </c>
      <c r="DC161" s="108">
        <v>0</v>
      </c>
      <c r="DD161" s="133">
        <v>39.9</v>
      </c>
      <c r="DE161" s="124">
        <v>0.01</v>
      </c>
      <c r="DF161" s="108">
        <v>170.44</v>
      </c>
      <c r="DG161" s="108">
        <v>0.06</v>
      </c>
      <c r="DH161" s="133">
        <v>463.69</v>
      </c>
      <c r="DI161" s="124">
        <v>0.16</v>
      </c>
      <c r="DJ161" s="108">
        <v>816.72</v>
      </c>
      <c r="DK161" s="108">
        <v>0.28999999999999998</v>
      </c>
      <c r="DL161" s="180">
        <v>61.325698213913938</v>
      </c>
      <c r="DM161" s="181">
        <v>72.407700894141897</v>
      </c>
      <c r="DN161" s="184">
        <v>65.253663843213232</v>
      </c>
      <c r="DO161" s="181">
        <v>66.329020983756365</v>
      </c>
      <c r="DP161" s="193">
        <v>35</v>
      </c>
      <c r="DQ161" s="193">
        <v>4352168</v>
      </c>
      <c r="DR161" s="288">
        <v>29.000256740983399</v>
      </c>
      <c r="DS161" s="288"/>
      <c r="DT161" s="298"/>
      <c r="DU161" s="170"/>
      <c r="DV161" s="170"/>
      <c r="DW161" s="170"/>
      <c r="DX161" s="170"/>
      <c r="DY161" s="170"/>
      <c r="DZ161" s="298"/>
      <c r="EA161" s="170"/>
      <c r="EB161" s="170"/>
      <c r="EC161" s="170"/>
      <c r="ED161" s="170"/>
      <c r="EE161" s="292"/>
    </row>
    <row r="162" spans="1:135" x14ac:dyDescent="0.2">
      <c r="A162" s="125" t="s">
        <v>278</v>
      </c>
      <c r="B162" s="126" t="s">
        <v>977</v>
      </c>
      <c r="C162" s="147">
        <v>10671200</v>
      </c>
      <c r="D162" s="148">
        <v>67.696004198215746</v>
      </c>
      <c r="E162" s="149">
        <v>32.303995801784239</v>
      </c>
      <c r="F162" s="150">
        <v>2.2706083761921696</v>
      </c>
      <c r="G162" s="151">
        <v>9.8506415582017901</v>
      </c>
      <c r="H162" s="167">
        <v>30601.157742402313</v>
      </c>
      <c r="I162" s="118">
        <v>2867.6397914388554</v>
      </c>
      <c r="J162" s="113">
        <v>5581.7069899376702</v>
      </c>
      <c r="K162" s="113">
        <v>18.240182403959871</v>
      </c>
      <c r="L162" s="117">
        <v>2109.2276390159186</v>
      </c>
      <c r="M162" s="118">
        <v>6.8926400000000001</v>
      </c>
      <c r="N162" s="117">
        <v>6954.8872861966765</v>
      </c>
      <c r="O162" s="118">
        <v>22.727529934462837</v>
      </c>
      <c r="P162" s="143">
        <v>12782.73066227</v>
      </c>
      <c r="Q162" s="170">
        <v>60590.0234375</v>
      </c>
      <c r="R162" s="167">
        <v>74.5</v>
      </c>
      <c r="S162" s="138">
        <v>0</v>
      </c>
      <c r="T162" s="113">
        <v>0</v>
      </c>
      <c r="U162" s="138">
        <v>0</v>
      </c>
      <c r="V162" s="113">
        <v>69.16</v>
      </c>
      <c r="W162" s="138" t="s">
        <v>992</v>
      </c>
      <c r="X162" s="143">
        <v>143.66</v>
      </c>
      <c r="Y162" s="167">
        <f t="shared" si="15"/>
        <v>0.12295753619710754</v>
      </c>
      <c r="Z162" s="138">
        <f t="shared" si="16"/>
        <v>0</v>
      </c>
      <c r="AA162" s="113">
        <f t="shared" si="17"/>
        <v>0</v>
      </c>
      <c r="AB162" s="138">
        <f t="shared" si="18"/>
        <v>0</v>
      </c>
      <c r="AC162" s="113">
        <f t="shared" si="19"/>
        <v>0.11414420407237526</v>
      </c>
      <c r="AD162" s="138">
        <f t="shared" si="20"/>
        <v>0</v>
      </c>
      <c r="AE162" s="143">
        <f t="shared" si="21"/>
        <v>0.2371017402694828</v>
      </c>
      <c r="AF162" s="175">
        <v>1.3347171418045347</v>
      </c>
      <c r="AG162" s="118">
        <v>0</v>
      </c>
      <c r="AH162" s="118">
        <v>0</v>
      </c>
      <c r="AI162" s="118">
        <v>0</v>
      </c>
      <c r="AJ162" s="118">
        <v>1.239047483586599</v>
      </c>
      <c r="AK162" s="118" t="s">
        <v>1026</v>
      </c>
      <c r="AL162" s="143">
        <v>2.5737646253911337</v>
      </c>
      <c r="AM162" s="175">
        <v>3.5320986043383504</v>
      </c>
      <c r="AN162" s="118">
        <v>0</v>
      </c>
      <c r="AO162" s="118">
        <v>0</v>
      </c>
      <c r="AP162" s="118">
        <v>0</v>
      </c>
      <c r="AQ162" s="118">
        <v>3.2789253620945007</v>
      </c>
      <c r="AR162" s="118" t="s">
        <v>1026</v>
      </c>
      <c r="AS162" s="143">
        <v>6.8110239664328516</v>
      </c>
      <c r="AT162" s="175">
        <v>1.0711891786925103</v>
      </c>
      <c r="AU162" s="118">
        <v>0</v>
      </c>
      <c r="AV162" s="118">
        <v>0</v>
      </c>
      <c r="AW162" s="118">
        <v>0</v>
      </c>
      <c r="AX162" s="118">
        <v>0.99440863890434916</v>
      </c>
      <c r="AY162" s="118" t="s">
        <v>1026</v>
      </c>
      <c r="AZ162" s="143">
        <v>2.0655978175968595</v>
      </c>
      <c r="BA162" s="175">
        <v>0.5828175682360035</v>
      </c>
      <c r="BB162" s="118">
        <v>0</v>
      </c>
      <c r="BC162" s="118">
        <v>0</v>
      </c>
      <c r="BD162" s="118">
        <v>0</v>
      </c>
      <c r="BE162" s="118">
        <v>0.54104245663358386</v>
      </c>
      <c r="BF162" s="118" t="s">
        <v>1026</v>
      </c>
      <c r="BG162" s="143">
        <v>1.1238600248695874</v>
      </c>
      <c r="BH162" s="107">
        <v>183.17</v>
      </c>
      <c r="BI162" s="108">
        <v>0.3</v>
      </c>
      <c r="BJ162" s="133">
        <v>483.48</v>
      </c>
      <c r="BK162" s="124">
        <v>0.8</v>
      </c>
      <c r="BL162" s="108">
        <v>912.91</v>
      </c>
      <c r="BM162" s="108">
        <v>1.51</v>
      </c>
      <c r="BN162" s="133">
        <v>1801.68</v>
      </c>
      <c r="BO162" s="124">
        <v>2.97</v>
      </c>
      <c r="BP162" s="108">
        <v>2703.56</v>
      </c>
      <c r="BQ162" s="108">
        <v>4.46</v>
      </c>
      <c r="BR162" s="133">
        <v>3703.82</v>
      </c>
      <c r="BS162" s="124">
        <v>6.11</v>
      </c>
      <c r="BT162" s="108">
        <v>4252.97</v>
      </c>
      <c r="BU162" s="109">
        <v>7.02</v>
      </c>
      <c r="BV162" s="107">
        <v>0</v>
      </c>
      <c r="BW162" s="108">
        <v>0</v>
      </c>
      <c r="BX162" s="133">
        <v>0</v>
      </c>
      <c r="BY162" s="124">
        <v>0</v>
      </c>
      <c r="BZ162" s="108">
        <v>0</v>
      </c>
      <c r="CA162" s="108">
        <v>0</v>
      </c>
      <c r="CB162" s="133">
        <v>0</v>
      </c>
      <c r="CC162" s="124">
        <v>0</v>
      </c>
      <c r="CD162" s="108">
        <v>0</v>
      </c>
      <c r="CE162" s="108">
        <v>0</v>
      </c>
      <c r="CF162" s="133">
        <v>0</v>
      </c>
      <c r="CG162" s="124">
        <v>0</v>
      </c>
      <c r="CH162" s="108">
        <v>0</v>
      </c>
      <c r="CI162" s="109">
        <v>0</v>
      </c>
      <c r="CJ162" s="107">
        <v>0</v>
      </c>
      <c r="CK162" s="108">
        <v>0</v>
      </c>
      <c r="CL162" s="133">
        <v>0</v>
      </c>
      <c r="CM162" s="124">
        <v>0</v>
      </c>
      <c r="CN162" s="108">
        <v>0</v>
      </c>
      <c r="CO162" s="108">
        <v>0</v>
      </c>
      <c r="CP162" s="133">
        <v>0</v>
      </c>
      <c r="CQ162" s="124">
        <v>0</v>
      </c>
      <c r="CR162" s="108">
        <v>0</v>
      </c>
      <c r="CS162" s="108">
        <v>0</v>
      </c>
      <c r="CT162" s="133">
        <v>0</v>
      </c>
      <c r="CU162" s="124">
        <v>0</v>
      </c>
      <c r="CV162" s="108">
        <v>0</v>
      </c>
      <c r="CW162" s="109">
        <v>0</v>
      </c>
      <c r="CX162" s="107">
        <v>0</v>
      </c>
      <c r="CY162" s="108">
        <v>0</v>
      </c>
      <c r="CZ162" s="133">
        <v>0</v>
      </c>
      <c r="DA162" s="124">
        <v>0</v>
      </c>
      <c r="DB162" s="108">
        <v>0</v>
      </c>
      <c r="DC162" s="108">
        <v>0</v>
      </c>
      <c r="DD162" s="133">
        <v>0</v>
      </c>
      <c r="DE162" s="124">
        <v>0</v>
      </c>
      <c r="DF162" s="108">
        <v>0</v>
      </c>
      <c r="DG162" s="108">
        <v>0</v>
      </c>
      <c r="DH162" s="133">
        <v>0</v>
      </c>
      <c r="DI162" s="124">
        <v>0</v>
      </c>
      <c r="DJ162" s="108">
        <v>0</v>
      </c>
      <c r="DK162" s="108">
        <v>0</v>
      </c>
      <c r="DL162" s="180">
        <v>51.47316466430496</v>
      </c>
      <c r="DM162" s="181">
        <v>46.926068126305054</v>
      </c>
      <c r="DN162" s="184">
        <v>58.575347680509317</v>
      </c>
      <c r="DO162" s="181">
        <v>52.32486015703978</v>
      </c>
      <c r="DP162" s="193">
        <v>12</v>
      </c>
      <c r="DQ162" s="193">
        <v>29479</v>
      </c>
      <c r="DR162" s="288">
        <v>0.29133237991544947</v>
      </c>
      <c r="DS162" s="288"/>
      <c r="DT162" s="298"/>
      <c r="DU162" s="170"/>
      <c r="DV162" s="170"/>
      <c r="DW162" s="170"/>
      <c r="DX162" s="170"/>
      <c r="DY162" s="170"/>
      <c r="DZ162" s="298"/>
      <c r="EA162" s="170"/>
      <c r="EB162" s="170"/>
      <c r="EC162" s="170"/>
      <c r="ED162" s="170"/>
      <c r="EE162" s="292"/>
    </row>
    <row r="163" spans="1:135" x14ac:dyDescent="0.2">
      <c r="A163" s="125" t="s">
        <v>332</v>
      </c>
      <c r="B163" s="126" t="s">
        <v>932</v>
      </c>
      <c r="C163" s="147" t="s">
        <v>1026</v>
      </c>
      <c r="D163" s="148" t="s">
        <v>1026</v>
      </c>
      <c r="E163" s="149" t="s">
        <v>1026</v>
      </c>
      <c r="F163" s="150" t="s">
        <v>1026</v>
      </c>
      <c r="G163" s="151" t="s">
        <v>1026</v>
      </c>
      <c r="H163" s="167" t="s">
        <v>1026</v>
      </c>
      <c r="I163" s="118" t="s">
        <v>1026</v>
      </c>
      <c r="J163" s="113" t="s">
        <v>1026</v>
      </c>
      <c r="K163" s="113" t="s">
        <v>1026</v>
      </c>
      <c r="L163" s="117" t="s">
        <v>1026</v>
      </c>
      <c r="M163" s="118">
        <v>0</v>
      </c>
      <c r="N163" s="117">
        <v>0</v>
      </c>
      <c r="O163" s="118">
        <v>0</v>
      </c>
      <c r="P163" s="143" t="s">
        <v>1026</v>
      </c>
      <c r="Q163" s="170">
        <v>16800.40234375</v>
      </c>
      <c r="R163" s="167">
        <v>0.18</v>
      </c>
      <c r="S163" s="138">
        <v>0</v>
      </c>
      <c r="T163" s="113">
        <v>0</v>
      </c>
      <c r="U163" s="138">
        <v>0</v>
      </c>
      <c r="V163" s="113">
        <v>147.81</v>
      </c>
      <c r="W163" s="138" t="s">
        <v>992</v>
      </c>
      <c r="X163" s="143">
        <v>147.99</v>
      </c>
      <c r="Y163" s="167">
        <f t="shared" si="15"/>
        <v>1.0714029123651474E-3</v>
      </c>
      <c r="Z163" s="138">
        <f t="shared" si="16"/>
        <v>0</v>
      </c>
      <c r="AA163" s="113">
        <f t="shared" si="17"/>
        <v>0</v>
      </c>
      <c r="AB163" s="138">
        <f t="shared" si="18"/>
        <v>0</v>
      </c>
      <c r="AC163" s="113">
        <f t="shared" si="19"/>
        <v>0.87980035820384694</v>
      </c>
      <c r="AD163" s="138">
        <f t="shared" si="20"/>
        <v>0</v>
      </c>
      <c r="AE163" s="143">
        <f t="shared" si="21"/>
        <v>0.88087176111621213</v>
      </c>
      <c r="AF163" s="175" t="s">
        <v>1026</v>
      </c>
      <c r="AG163" s="118" t="s">
        <v>1026</v>
      </c>
      <c r="AH163" s="118" t="s">
        <v>1026</v>
      </c>
      <c r="AI163" s="118" t="s">
        <v>1026</v>
      </c>
      <c r="AJ163" s="118" t="s">
        <v>1026</v>
      </c>
      <c r="AK163" s="118" t="s">
        <v>1026</v>
      </c>
      <c r="AL163" s="143" t="s">
        <v>1026</v>
      </c>
      <c r="AM163" s="175" t="s">
        <v>1026</v>
      </c>
      <c r="AN163" s="118" t="s">
        <v>1026</v>
      </c>
      <c r="AO163" s="118" t="s">
        <v>1026</v>
      </c>
      <c r="AP163" s="118" t="s">
        <v>1026</v>
      </c>
      <c r="AQ163" s="118" t="s">
        <v>1026</v>
      </c>
      <c r="AR163" s="118" t="s">
        <v>1026</v>
      </c>
      <c r="AS163" s="143" t="s">
        <v>1026</v>
      </c>
      <c r="AT163" s="175" t="s">
        <v>1026</v>
      </c>
      <c r="AU163" s="118" t="s">
        <v>1026</v>
      </c>
      <c r="AV163" s="118" t="s">
        <v>1026</v>
      </c>
      <c r="AW163" s="118" t="s">
        <v>1026</v>
      </c>
      <c r="AX163" s="118" t="s">
        <v>1026</v>
      </c>
      <c r="AY163" s="118" t="s">
        <v>1026</v>
      </c>
      <c r="AZ163" s="143" t="s">
        <v>1026</v>
      </c>
      <c r="BA163" s="175" t="s">
        <v>1026</v>
      </c>
      <c r="BB163" s="118" t="s">
        <v>1026</v>
      </c>
      <c r="BC163" s="118" t="s">
        <v>1026</v>
      </c>
      <c r="BD163" s="118" t="s">
        <v>1026</v>
      </c>
      <c r="BE163" s="118" t="s">
        <v>1026</v>
      </c>
      <c r="BF163" s="118" t="s">
        <v>1026</v>
      </c>
      <c r="BG163" s="143" t="s">
        <v>1026</v>
      </c>
      <c r="BH163" s="107">
        <v>0</v>
      </c>
      <c r="BI163" s="108">
        <v>0</v>
      </c>
      <c r="BJ163" s="133">
        <v>0</v>
      </c>
      <c r="BK163" s="124">
        <v>0</v>
      </c>
      <c r="BL163" s="108">
        <v>0.2</v>
      </c>
      <c r="BM163" s="108">
        <v>0</v>
      </c>
      <c r="BN163" s="133">
        <v>4.1100000000000003</v>
      </c>
      <c r="BO163" s="124">
        <v>0.02</v>
      </c>
      <c r="BP163" s="108">
        <v>13</v>
      </c>
      <c r="BQ163" s="108">
        <v>0.08</v>
      </c>
      <c r="BR163" s="133">
        <v>35.42</v>
      </c>
      <c r="BS163" s="124">
        <v>0.21</v>
      </c>
      <c r="BT163" s="108">
        <v>58.2</v>
      </c>
      <c r="BU163" s="109">
        <v>0.35</v>
      </c>
      <c r="BV163" s="107">
        <v>0</v>
      </c>
      <c r="BW163" s="108">
        <v>0</v>
      </c>
      <c r="BX163" s="133">
        <v>0</v>
      </c>
      <c r="BY163" s="124">
        <v>0</v>
      </c>
      <c r="BZ163" s="108">
        <v>0</v>
      </c>
      <c r="CA163" s="108">
        <v>0</v>
      </c>
      <c r="CB163" s="133">
        <v>0</v>
      </c>
      <c r="CC163" s="124">
        <v>0</v>
      </c>
      <c r="CD163" s="108">
        <v>0</v>
      </c>
      <c r="CE163" s="108">
        <v>0</v>
      </c>
      <c r="CF163" s="133">
        <v>0</v>
      </c>
      <c r="CG163" s="124">
        <v>0</v>
      </c>
      <c r="CH163" s="108">
        <v>0</v>
      </c>
      <c r="CI163" s="109">
        <v>0</v>
      </c>
      <c r="CJ163" s="107">
        <v>0</v>
      </c>
      <c r="CK163" s="108">
        <v>0</v>
      </c>
      <c r="CL163" s="133">
        <v>0</v>
      </c>
      <c r="CM163" s="124">
        <v>0</v>
      </c>
      <c r="CN163" s="108">
        <v>0</v>
      </c>
      <c r="CO163" s="108">
        <v>0</v>
      </c>
      <c r="CP163" s="133">
        <v>0</v>
      </c>
      <c r="CQ163" s="124">
        <v>0</v>
      </c>
      <c r="CR163" s="108">
        <v>0</v>
      </c>
      <c r="CS163" s="108">
        <v>0</v>
      </c>
      <c r="CT163" s="133">
        <v>0</v>
      </c>
      <c r="CU163" s="124">
        <v>0</v>
      </c>
      <c r="CV163" s="108">
        <v>0</v>
      </c>
      <c r="CW163" s="109">
        <v>0</v>
      </c>
      <c r="CX163" s="107">
        <v>0</v>
      </c>
      <c r="CY163" s="108">
        <v>0</v>
      </c>
      <c r="CZ163" s="133">
        <v>0</v>
      </c>
      <c r="DA163" s="124">
        <v>0</v>
      </c>
      <c r="DB163" s="108">
        <v>0</v>
      </c>
      <c r="DC163" s="108">
        <v>0</v>
      </c>
      <c r="DD163" s="133">
        <v>0</v>
      </c>
      <c r="DE163" s="124">
        <v>0</v>
      </c>
      <c r="DF163" s="108">
        <v>0</v>
      </c>
      <c r="DG163" s="108">
        <v>0</v>
      </c>
      <c r="DH163" s="133">
        <v>0</v>
      </c>
      <c r="DI163" s="124">
        <v>0</v>
      </c>
      <c r="DJ163" s="108">
        <v>0</v>
      </c>
      <c r="DK163" s="108">
        <v>0</v>
      </c>
      <c r="DL163" s="180">
        <v>41.281235885876129</v>
      </c>
      <c r="DM163" s="181">
        <v>9.3876641377023244E-4</v>
      </c>
      <c r="DN163" s="184">
        <v>5.972489807771807E-4</v>
      </c>
      <c r="DO163" s="181">
        <v>13.760923967090223</v>
      </c>
      <c r="DP163" s="193" t="s">
        <v>1026</v>
      </c>
      <c r="DQ163" s="193" t="s">
        <v>1026</v>
      </c>
      <c r="DR163" s="288" t="s">
        <v>1026</v>
      </c>
      <c r="DS163" s="288"/>
      <c r="DT163" s="298"/>
      <c r="DU163" s="170"/>
      <c r="DV163" s="170"/>
      <c r="DW163" s="170"/>
      <c r="DX163" s="170"/>
      <c r="DY163" s="170"/>
      <c r="DZ163" s="298"/>
      <c r="EA163" s="170"/>
      <c r="EB163" s="170"/>
      <c r="EC163" s="170"/>
      <c r="ED163" s="170"/>
      <c r="EE163" s="292"/>
    </row>
    <row r="164" spans="1:135" x14ac:dyDescent="0.2">
      <c r="A164" s="125" t="s">
        <v>300</v>
      </c>
      <c r="B164" s="126" t="s">
        <v>630</v>
      </c>
      <c r="C164" s="147">
        <v>200361925</v>
      </c>
      <c r="D164" s="148">
        <v>85.170999929253028</v>
      </c>
      <c r="E164" s="149">
        <v>14.829000070746975</v>
      </c>
      <c r="F164" s="150">
        <v>1.1725700660982175</v>
      </c>
      <c r="G164" s="151">
        <v>23.972070939228107</v>
      </c>
      <c r="H164" s="167">
        <v>2245673.0323537593</v>
      </c>
      <c r="I164" s="118">
        <v>11208.082735049382</v>
      </c>
      <c r="J164" s="113">
        <v>408331.78826365067</v>
      </c>
      <c r="K164" s="113">
        <v>18.183047237097803</v>
      </c>
      <c r="L164" s="117">
        <v>608856.59712141496</v>
      </c>
      <c r="M164" s="118">
        <v>27.112433036756624</v>
      </c>
      <c r="N164" s="117">
        <v>329125.68857384281</v>
      </c>
      <c r="O164" s="118">
        <v>14.655993273823839</v>
      </c>
      <c r="P164" s="143">
        <v>356214.15249332704</v>
      </c>
      <c r="Q164" s="170">
        <v>6817409</v>
      </c>
      <c r="R164" s="167">
        <v>64.47</v>
      </c>
      <c r="S164" s="138">
        <v>0</v>
      </c>
      <c r="T164" s="113">
        <v>0</v>
      </c>
      <c r="U164" s="138">
        <v>0.55000000000000004</v>
      </c>
      <c r="V164" s="113">
        <v>4443.29</v>
      </c>
      <c r="W164" s="138" t="s">
        <v>992</v>
      </c>
      <c r="X164" s="143">
        <v>4508.3100000000004</v>
      </c>
      <c r="Y164" s="167">
        <f t="shared" si="15"/>
        <v>9.4566718822356127E-4</v>
      </c>
      <c r="Z164" s="138">
        <f t="shared" si="16"/>
        <v>0</v>
      </c>
      <c r="AA164" s="113">
        <f t="shared" si="17"/>
        <v>0</v>
      </c>
      <c r="AB164" s="138">
        <f t="shared" si="18"/>
        <v>8.0675811000924266E-6</v>
      </c>
      <c r="AC164" s="113">
        <f t="shared" si="19"/>
        <v>6.5175640774963031E-2</v>
      </c>
      <c r="AD164" s="138">
        <f t="shared" si="20"/>
        <v>0</v>
      </c>
      <c r="AE164" s="143">
        <f t="shared" si="21"/>
        <v>6.6129375544286703E-2</v>
      </c>
      <c r="AF164" s="175">
        <v>1.5788631170290657E-2</v>
      </c>
      <c r="AG164" s="118">
        <v>0</v>
      </c>
      <c r="AH164" s="118">
        <v>0</v>
      </c>
      <c r="AI164" s="118">
        <v>1.3469438721358559E-4</v>
      </c>
      <c r="AJ164" s="118">
        <v>1.0881567704768229</v>
      </c>
      <c r="AK164" s="118" t="s">
        <v>1026</v>
      </c>
      <c r="AL164" s="143">
        <v>1.1040800960343273</v>
      </c>
      <c r="AM164" s="175">
        <v>1.0588700246462754E-2</v>
      </c>
      <c r="AN164" s="118">
        <v>0</v>
      </c>
      <c r="AO164" s="118">
        <v>0</v>
      </c>
      <c r="AP164" s="118">
        <v>9.0333257880479521E-5</v>
      </c>
      <c r="AQ164" s="118">
        <v>0.72977611165046508</v>
      </c>
      <c r="AR164" s="118" t="s">
        <v>1026</v>
      </c>
      <c r="AS164" s="143">
        <v>0.74045514515480837</v>
      </c>
      <c r="AT164" s="175">
        <v>1.9588261335467125E-2</v>
      </c>
      <c r="AU164" s="118">
        <v>0</v>
      </c>
      <c r="AV164" s="118">
        <v>0</v>
      </c>
      <c r="AW164" s="118">
        <v>1.6710941111380365E-4</v>
      </c>
      <c r="AX164" s="118">
        <v>1.35002831874155</v>
      </c>
      <c r="AY164" s="118" t="s">
        <v>1026</v>
      </c>
      <c r="AZ164" s="143">
        <v>1.369783689488131</v>
      </c>
      <c r="BA164" s="175">
        <v>1.8098663275656266E-2</v>
      </c>
      <c r="BB164" s="118">
        <v>0</v>
      </c>
      <c r="BC164" s="118">
        <v>0</v>
      </c>
      <c r="BD164" s="118">
        <v>1.5440150149854115E-4</v>
      </c>
      <c r="BE164" s="118">
        <v>1.2473648138062781</v>
      </c>
      <c r="BF164" s="118" t="s">
        <v>1026</v>
      </c>
      <c r="BG164" s="143">
        <v>1.2656178785834329</v>
      </c>
      <c r="BH164" s="107">
        <v>121.09</v>
      </c>
      <c r="BI164" s="108">
        <v>0</v>
      </c>
      <c r="BJ164" s="133">
        <v>460.33</v>
      </c>
      <c r="BK164" s="124">
        <v>0.01</v>
      </c>
      <c r="BL164" s="108">
        <v>1057.54</v>
      </c>
      <c r="BM164" s="108">
        <v>0.02</v>
      </c>
      <c r="BN164" s="133">
        <v>2849.66</v>
      </c>
      <c r="BO164" s="124">
        <v>0.04</v>
      </c>
      <c r="BP164" s="108">
        <v>5571.17</v>
      </c>
      <c r="BQ164" s="108">
        <v>0.08</v>
      </c>
      <c r="BR164" s="133">
        <v>9709.56</v>
      </c>
      <c r="BS164" s="124">
        <v>0.14000000000000001</v>
      </c>
      <c r="BT164" s="108">
        <v>12709.85</v>
      </c>
      <c r="BU164" s="109">
        <v>0.19</v>
      </c>
      <c r="BV164" s="107">
        <v>0</v>
      </c>
      <c r="BW164" s="108">
        <v>0</v>
      </c>
      <c r="BX164" s="133">
        <v>0</v>
      </c>
      <c r="BY164" s="124">
        <v>0</v>
      </c>
      <c r="BZ164" s="108">
        <v>0</v>
      </c>
      <c r="CA164" s="108">
        <v>0</v>
      </c>
      <c r="CB164" s="133">
        <v>0</v>
      </c>
      <c r="CC164" s="124">
        <v>0</v>
      </c>
      <c r="CD164" s="108">
        <v>0</v>
      </c>
      <c r="CE164" s="108">
        <v>0</v>
      </c>
      <c r="CF164" s="133">
        <v>0</v>
      </c>
      <c r="CG164" s="124">
        <v>0</v>
      </c>
      <c r="CH164" s="108">
        <v>0</v>
      </c>
      <c r="CI164" s="109">
        <v>0</v>
      </c>
      <c r="CJ164" s="107">
        <v>0</v>
      </c>
      <c r="CK164" s="108">
        <v>0</v>
      </c>
      <c r="CL164" s="133">
        <v>0</v>
      </c>
      <c r="CM164" s="124">
        <v>0</v>
      </c>
      <c r="CN164" s="108">
        <v>0</v>
      </c>
      <c r="CO164" s="108">
        <v>0</v>
      </c>
      <c r="CP164" s="133">
        <v>0</v>
      </c>
      <c r="CQ164" s="124">
        <v>0</v>
      </c>
      <c r="CR164" s="108">
        <v>0</v>
      </c>
      <c r="CS164" s="108">
        <v>0</v>
      </c>
      <c r="CT164" s="133">
        <v>0</v>
      </c>
      <c r="CU164" s="124">
        <v>0</v>
      </c>
      <c r="CV164" s="108">
        <v>0</v>
      </c>
      <c r="CW164" s="109">
        <v>0</v>
      </c>
      <c r="CX164" s="107">
        <v>0</v>
      </c>
      <c r="CY164" s="108">
        <v>0</v>
      </c>
      <c r="CZ164" s="133">
        <v>0</v>
      </c>
      <c r="DA164" s="124">
        <v>0</v>
      </c>
      <c r="DB164" s="108">
        <v>0</v>
      </c>
      <c r="DC164" s="108">
        <v>0</v>
      </c>
      <c r="DD164" s="133">
        <v>0</v>
      </c>
      <c r="DE164" s="124">
        <v>0</v>
      </c>
      <c r="DF164" s="108">
        <v>5.87</v>
      </c>
      <c r="DG164" s="108">
        <v>0</v>
      </c>
      <c r="DH164" s="133">
        <v>43.99</v>
      </c>
      <c r="DI164" s="124">
        <v>0</v>
      </c>
      <c r="DJ164" s="108">
        <v>87.85</v>
      </c>
      <c r="DK164" s="108">
        <v>0</v>
      </c>
      <c r="DL164" s="180">
        <v>44.082009431721218</v>
      </c>
      <c r="DM164" s="181">
        <v>44.894540880612375</v>
      </c>
      <c r="DN164" s="184">
        <v>43.848815403125627</v>
      </c>
      <c r="DO164" s="181">
        <v>44.275121905153071</v>
      </c>
      <c r="DP164" s="193">
        <v>1</v>
      </c>
      <c r="DQ164" s="193">
        <v>0</v>
      </c>
      <c r="DR164" s="288" t="s">
        <v>1026</v>
      </c>
      <c r="DS164" s="288"/>
      <c r="DT164" s="298"/>
      <c r="DU164" s="170"/>
      <c r="DV164" s="170"/>
      <c r="DW164" s="170"/>
      <c r="DX164" s="170"/>
      <c r="DY164" s="170"/>
      <c r="DZ164" s="298"/>
      <c r="EA164" s="170"/>
      <c r="EB164" s="170"/>
      <c r="EC164" s="170"/>
      <c r="ED164" s="170"/>
      <c r="EE164" s="292"/>
    </row>
    <row r="165" spans="1:135" x14ac:dyDescent="0.2">
      <c r="A165" s="125" t="s">
        <v>284</v>
      </c>
      <c r="B165" s="126" t="s">
        <v>978</v>
      </c>
      <c r="C165" s="147">
        <v>30405207</v>
      </c>
      <c r="D165" s="148">
        <v>88.894000951876421</v>
      </c>
      <c r="E165" s="149">
        <v>11.105999048123566</v>
      </c>
      <c r="F165" s="150">
        <v>1.5408761970112665</v>
      </c>
      <c r="G165" s="151">
        <v>34.471069667252422</v>
      </c>
      <c r="H165" s="167">
        <v>438283.56481481483</v>
      </c>
      <c r="I165" s="118">
        <v>14414.753526092252</v>
      </c>
      <c r="J165" s="113">
        <v>89016.509502971065</v>
      </c>
      <c r="K165" s="113">
        <v>20.310254969424335</v>
      </c>
      <c r="L165" s="117">
        <v>65061.79268935186</v>
      </c>
      <c r="M165" s="118">
        <v>14.84468</v>
      </c>
      <c r="N165" s="117">
        <v>97774.785302963195</v>
      </c>
      <c r="O165" s="118">
        <v>22.308567592370331</v>
      </c>
      <c r="P165" s="143">
        <v>6038.02855542</v>
      </c>
      <c r="Q165" s="170">
        <v>1154527.75</v>
      </c>
      <c r="R165" s="167">
        <v>2044.24</v>
      </c>
      <c r="S165" s="138">
        <v>21.56</v>
      </c>
      <c r="T165" s="113">
        <v>15.43</v>
      </c>
      <c r="U165" s="138">
        <v>2.39</v>
      </c>
      <c r="V165" s="113">
        <v>214.66</v>
      </c>
      <c r="W165" s="138" t="s">
        <v>992</v>
      </c>
      <c r="X165" s="143">
        <v>2298.2799999999997</v>
      </c>
      <c r="Y165" s="167">
        <f t="shared" si="15"/>
        <v>0.17706287267672866</v>
      </c>
      <c r="Z165" s="138">
        <f t="shared" si="16"/>
        <v>1.8674302111837502E-3</v>
      </c>
      <c r="AA165" s="113">
        <f t="shared" si="17"/>
        <v>1.3364771873174985E-3</v>
      </c>
      <c r="AB165" s="138">
        <f t="shared" si="18"/>
        <v>2.0701104845682576E-4</v>
      </c>
      <c r="AC165" s="113">
        <f t="shared" si="19"/>
        <v>1.8592883540477913E-2</v>
      </c>
      <c r="AD165" s="138">
        <f t="shared" si="20"/>
        <v>0</v>
      </c>
      <c r="AE165" s="143">
        <f t="shared" si="21"/>
        <v>0.19906667466416458</v>
      </c>
      <c r="AF165" s="175">
        <v>2.2964728806084791</v>
      </c>
      <c r="AG165" s="118">
        <v>2.4220226248345991E-2</v>
      </c>
      <c r="AH165" s="118">
        <v>1.7333863219479526E-2</v>
      </c>
      <c r="AI165" s="118">
        <v>2.6848952102758311E-3</v>
      </c>
      <c r="AJ165" s="118">
        <v>0.2411462785932259</v>
      </c>
      <c r="AK165" s="118" t="s">
        <v>1026</v>
      </c>
      <c r="AL165" s="143">
        <v>2.5818581438798058</v>
      </c>
      <c r="AM165" s="175">
        <v>3.1419976540771897</v>
      </c>
      <c r="AN165" s="118">
        <v>3.3137728163965194E-2</v>
      </c>
      <c r="AO165" s="118">
        <v>2.3715915842763589E-2</v>
      </c>
      <c r="AP165" s="118">
        <v>3.6734309050035635E-3</v>
      </c>
      <c r="AQ165" s="118">
        <v>0.3299325012837091</v>
      </c>
      <c r="AR165" s="118" t="s">
        <v>1026</v>
      </c>
      <c r="AS165" s="143">
        <v>3.5324572302726307</v>
      </c>
      <c r="AT165" s="175">
        <v>2.0907639875308899</v>
      </c>
      <c r="AU165" s="118">
        <v>2.2050674857730004E-2</v>
      </c>
      <c r="AV165" s="118">
        <v>1.5781164798458903E-2</v>
      </c>
      <c r="AW165" s="118">
        <v>2.4443929921138551E-3</v>
      </c>
      <c r="AX165" s="118">
        <v>0.21954535551764023</v>
      </c>
      <c r="AY165" s="118" t="s">
        <v>1026</v>
      </c>
      <c r="AZ165" s="143">
        <v>2.3505855756968326</v>
      </c>
      <c r="BA165" s="175">
        <v>33.856083674281408</v>
      </c>
      <c r="BB165" s="118">
        <v>0.35707018941880947</v>
      </c>
      <c r="BC165" s="118">
        <v>0.25554698621207006</v>
      </c>
      <c r="BD165" s="118">
        <v>3.9582456062660233E-2</v>
      </c>
      <c r="BE165" s="118">
        <v>3.5551338989165884</v>
      </c>
      <c r="BF165" s="118" t="s">
        <v>1026</v>
      </c>
      <c r="BG165" s="143">
        <v>38.063417204891529</v>
      </c>
      <c r="BH165" s="107">
        <v>7440</v>
      </c>
      <c r="BI165" s="108">
        <v>0.64</v>
      </c>
      <c r="BJ165" s="133">
        <v>14026.22</v>
      </c>
      <c r="BK165" s="124">
        <v>1.21</v>
      </c>
      <c r="BL165" s="108">
        <v>20932.12</v>
      </c>
      <c r="BM165" s="108">
        <v>1.81</v>
      </c>
      <c r="BN165" s="133">
        <v>32851.47</v>
      </c>
      <c r="BO165" s="124">
        <v>2.85</v>
      </c>
      <c r="BP165" s="108">
        <v>44019.11</v>
      </c>
      <c r="BQ165" s="108">
        <v>3.81</v>
      </c>
      <c r="BR165" s="133">
        <v>56829.1</v>
      </c>
      <c r="BS165" s="124">
        <v>4.92</v>
      </c>
      <c r="BT165" s="108">
        <v>65954.600000000006</v>
      </c>
      <c r="BU165" s="109">
        <v>5.71</v>
      </c>
      <c r="BV165" s="107">
        <v>18.04</v>
      </c>
      <c r="BW165" s="108">
        <v>0</v>
      </c>
      <c r="BX165" s="133">
        <v>117.68</v>
      </c>
      <c r="BY165" s="124">
        <v>0.01</v>
      </c>
      <c r="BZ165" s="108">
        <v>930.58</v>
      </c>
      <c r="CA165" s="108">
        <v>0.08</v>
      </c>
      <c r="CB165" s="133">
        <v>1448.66</v>
      </c>
      <c r="CC165" s="124">
        <v>0.13</v>
      </c>
      <c r="CD165" s="108">
        <v>1663.08</v>
      </c>
      <c r="CE165" s="108">
        <v>0.14000000000000001</v>
      </c>
      <c r="CF165" s="133">
        <v>1953.2</v>
      </c>
      <c r="CG165" s="124">
        <v>0.17</v>
      </c>
      <c r="CH165" s="108">
        <v>1996.45</v>
      </c>
      <c r="CI165" s="109">
        <v>0.17</v>
      </c>
      <c r="CJ165" s="107">
        <v>63.79</v>
      </c>
      <c r="CK165" s="108">
        <v>0.01</v>
      </c>
      <c r="CL165" s="133">
        <v>283.12</v>
      </c>
      <c r="CM165" s="124">
        <v>0.02</v>
      </c>
      <c r="CN165" s="108">
        <v>425.43</v>
      </c>
      <c r="CO165" s="108">
        <v>0.04</v>
      </c>
      <c r="CP165" s="133">
        <v>575.12</v>
      </c>
      <c r="CQ165" s="124">
        <v>0.05</v>
      </c>
      <c r="CR165" s="108">
        <v>671.06</v>
      </c>
      <c r="CS165" s="108">
        <v>0.06</v>
      </c>
      <c r="CT165" s="133">
        <v>696.37</v>
      </c>
      <c r="CU165" s="124">
        <v>0.06</v>
      </c>
      <c r="CV165" s="108">
        <v>721.68</v>
      </c>
      <c r="CW165" s="109">
        <v>0.06</v>
      </c>
      <c r="CX165" s="107">
        <v>0</v>
      </c>
      <c r="CY165" s="108">
        <v>0</v>
      </c>
      <c r="CZ165" s="133">
        <v>0</v>
      </c>
      <c r="DA165" s="124">
        <v>0</v>
      </c>
      <c r="DB165" s="108">
        <v>0</v>
      </c>
      <c r="DC165" s="108">
        <v>0</v>
      </c>
      <c r="DD165" s="133">
        <v>2.7</v>
      </c>
      <c r="DE165" s="124">
        <v>0</v>
      </c>
      <c r="DF165" s="108">
        <v>114.23</v>
      </c>
      <c r="DG165" s="108">
        <v>0.01</v>
      </c>
      <c r="DH165" s="133">
        <v>593.89</v>
      </c>
      <c r="DI165" s="124">
        <v>0.05</v>
      </c>
      <c r="DJ165" s="108">
        <v>1133.68</v>
      </c>
      <c r="DK165" s="108">
        <v>0.1</v>
      </c>
      <c r="DL165" s="180">
        <v>51.311838999760937</v>
      </c>
      <c r="DM165" s="181">
        <v>62.260955149538269</v>
      </c>
      <c r="DN165" s="184">
        <v>54.218185079302451</v>
      </c>
      <c r="DO165" s="181">
        <v>55.930326409533883</v>
      </c>
      <c r="DP165" s="193" t="s">
        <v>1026</v>
      </c>
      <c r="DQ165" s="193" t="s">
        <v>1026</v>
      </c>
      <c r="DR165" s="288" t="s">
        <v>1026</v>
      </c>
      <c r="DS165" s="288"/>
      <c r="DT165" s="298"/>
      <c r="DU165" s="170"/>
      <c r="DV165" s="170"/>
      <c r="DW165" s="170"/>
      <c r="DX165" s="170"/>
      <c r="DY165" s="170"/>
      <c r="DZ165" s="298"/>
      <c r="EA165" s="170"/>
      <c r="EB165" s="170"/>
      <c r="EC165" s="170"/>
      <c r="ED165" s="170"/>
      <c r="EE165" s="292"/>
    </row>
    <row r="166" spans="1:135" x14ac:dyDescent="0.2">
      <c r="A166" s="125" t="s">
        <v>288</v>
      </c>
      <c r="B166" s="126" t="s">
        <v>623</v>
      </c>
      <c r="C166" s="147">
        <v>41446246</v>
      </c>
      <c r="D166" s="148">
        <v>91.452000260771499</v>
      </c>
      <c r="E166" s="149">
        <v>8.5479997392284943</v>
      </c>
      <c r="F166" s="150">
        <v>1.0425543344631718</v>
      </c>
      <c r="G166" s="151">
        <v>15.144662347580471</v>
      </c>
      <c r="H166" s="167">
        <v>611755.08464516606</v>
      </c>
      <c r="I166" s="118">
        <v>14715.180019830883</v>
      </c>
      <c r="J166" s="113">
        <v>103885.22827714674</v>
      </c>
      <c r="K166" s="113">
        <v>16.981506306139309</v>
      </c>
      <c r="L166" s="117">
        <v>167367.38188569856</v>
      </c>
      <c r="M166" s="118">
        <v>27.358560000000004</v>
      </c>
      <c r="N166" s="117">
        <v>101588.05864867342</v>
      </c>
      <c r="O166" s="118">
        <v>16.606001518989771</v>
      </c>
      <c r="P166" s="143">
        <v>28143.040338462801</v>
      </c>
      <c r="Q166" s="170">
        <v>1380559.625</v>
      </c>
      <c r="R166" s="167">
        <v>1103.92</v>
      </c>
      <c r="S166" s="138">
        <v>0</v>
      </c>
      <c r="T166" s="113">
        <v>0</v>
      </c>
      <c r="U166" s="138">
        <v>0.03</v>
      </c>
      <c r="V166" s="113">
        <v>884.85</v>
      </c>
      <c r="W166" s="138" t="s">
        <v>992</v>
      </c>
      <c r="X166" s="143">
        <v>1988.8000000000002</v>
      </c>
      <c r="Y166" s="167">
        <f t="shared" si="15"/>
        <v>7.9961776370216536E-2</v>
      </c>
      <c r="Z166" s="138">
        <f t="shared" si="16"/>
        <v>0</v>
      </c>
      <c r="AA166" s="113">
        <f t="shared" si="17"/>
        <v>0</v>
      </c>
      <c r="AB166" s="138">
        <f t="shared" si="18"/>
        <v>2.173031823960519E-6</v>
      </c>
      <c r="AC166" s="113">
        <f t="shared" si="19"/>
        <v>6.4093573647715507E-2</v>
      </c>
      <c r="AD166" s="138">
        <f t="shared" si="20"/>
        <v>0</v>
      </c>
      <c r="AE166" s="143">
        <f t="shared" si="21"/>
        <v>0.14405752304975603</v>
      </c>
      <c r="AF166" s="175">
        <v>1.0626342342483417</v>
      </c>
      <c r="AG166" s="118">
        <v>0</v>
      </c>
      <c r="AH166" s="118">
        <v>0</v>
      </c>
      <c r="AI166" s="118">
        <v>2.8878022888841806E-5</v>
      </c>
      <c r="AJ166" s="118">
        <v>0.85175728510638926</v>
      </c>
      <c r="AK166" s="118" t="s">
        <v>1026</v>
      </c>
      <c r="AL166" s="143">
        <v>1.9144203973776197</v>
      </c>
      <c r="AM166" s="175">
        <v>0.65957893799994338</v>
      </c>
      <c r="AN166" s="118">
        <v>0</v>
      </c>
      <c r="AO166" s="118">
        <v>0</v>
      </c>
      <c r="AP166" s="118">
        <v>1.7924639593447259E-5</v>
      </c>
      <c r="AQ166" s="118">
        <v>0.52868724480872697</v>
      </c>
      <c r="AR166" s="118" t="s">
        <v>1026</v>
      </c>
      <c r="AS166" s="143">
        <v>1.1882841074482637</v>
      </c>
      <c r="AT166" s="175">
        <v>1.0866631518353318</v>
      </c>
      <c r="AU166" s="118">
        <v>0</v>
      </c>
      <c r="AV166" s="118">
        <v>0</v>
      </c>
      <c r="AW166" s="118">
        <v>2.9531029925230045E-5</v>
      </c>
      <c r="AX166" s="118">
        <v>0.87101772764466034</v>
      </c>
      <c r="AY166" s="118" t="s">
        <v>1026</v>
      </c>
      <c r="AZ166" s="143">
        <v>1.9577104105099175</v>
      </c>
      <c r="BA166" s="175">
        <v>3.9225328419519907</v>
      </c>
      <c r="BB166" s="118">
        <v>0</v>
      </c>
      <c r="BC166" s="118">
        <v>0</v>
      </c>
      <c r="BD166" s="118">
        <v>1.0659829087122229E-4</v>
      </c>
      <c r="BE166" s="118">
        <v>3.1441165892467016</v>
      </c>
      <c r="BF166" s="118" t="s">
        <v>1026</v>
      </c>
      <c r="BG166" s="143">
        <v>7.0667560294895644</v>
      </c>
      <c r="BH166" s="107">
        <v>3505.79</v>
      </c>
      <c r="BI166" s="108">
        <v>0.25</v>
      </c>
      <c r="BJ166" s="133">
        <v>7077.08</v>
      </c>
      <c r="BK166" s="124">
        <v>0.51</v>
      </c>
      <c r="BL166" s="108">
        <v>10551.61</v>
      </c>
      <c r="BM166" s="108">
        <v>0.76</v>
      </c>
      <c r="BN166" s="133">
        <v>15760.37</v>
      </c>
      <c r="BO166" s="124">
        <v>1.1399999999999999</v>
      </c>
      <c r="BP166" s="108">
        <v>19805.080000000002</v>
      </c>
      <c r="BQ166" s="108">
        <v>1.43</v>
      </c>
      <c r="BR166" s="133">
        <v>23889.279999999999</v>
      </c>
      <c r="BS166" s="124">
        <v>1.73</v>
      </c>
      <c r="BT166" s="108">
        <v>26288.67</v>
      </c>
      <c r="BU166" s="109">
        <v>1.9</v>
      </c>
      <c r="BV166" s="107">
        <v>0</v>
      </c>
      <c r="BW166" s="108">
        <v>0</v>
      </c>
      <c r="BX166" s="133">
        <v>0</v>
      </c>
      <c r="BY166" s="124">
        <v>0</v>
      </c>
      <c r="BZ166" s="108">
        <v>0</v>
      </c>
      <c r="CA166" s="108">
        <v>0</v>
      </c>
      <c r="CB166" s="133">
        <v>0</v>
      </c>
      <c r="CC166" s="124">
        <v>0</v>
      </c>
      <c r="CD166" s="108">
        <v>0</v>
      </c>
      <c r="CE166" s="108">
        <v>0</v>
      </c>
      <c r="CF166" s="133">
        <v>0</v>
      </c>
      <c r="CG166" s="124">
        <v>0</v>
      </c>
      <c r="CH166" s="108">
        <v>0</v>
      </c>
      <c r="CI166" s="109">
        <v>0</v>
      </c>
      <c r="CJ166" s="107">
        <v>0</v>
      </c>
      <c r="CK166" s="108">
        <v>0</v>
      </c>
      <c r="CL166" s="133">
        <v>0</v>
      </c>
      <c r="CM166" s="124">
        <v>0</v>
      </c>
      <c r="CN166" s="108">
        <v>0</v>
      </c>
      <c r="CO166" s="108">
        <v>0</v>
      </c>
      <c r="CP166" s="133">
        <v>0</v>
      </c>
      <c r="CQ166" s="124">
        <v>0</v>
      </c>
      <c r="CR166" s="108">
        <v>0</v>
      </c>
      <c r="CS166" s="108">
        <v>0</v>
      </c>
      <c r="CT166" s="133">
        <v>0</v>
      </c>
      <c r="CU166" s="124">
        <v>0</v>
      </c>
      <c r="CV166" s="108">
        <v>0</v>
      </c>
      <c r="CW166" s="109">
        <v>0</v>
      </c>
      <c r="CX166" s="107">
        <v>0</v>
      </c>
      <c r="CY166" s="108">
        <v>0</v>
      </c>
      <c r="CZ166" s="133">
        <v>0</v>
      </c>
      <c r="DA166" s="124">
        <v>0</v>
      </c>
      <c r="DB166" s="108">
        <v>0</v>
      </c>
      <c r="DC166" s="108">
        <v>0</v>
      </c>
      <c r="DD166" s="133">
        <v>0</v>
      </c>
      <c r="DE166" s="124">
        <v>0</v>
      </c>
      <c r="DF166" s="108">
        <v>0</v>
      </c>
      <c r="DG166" s="108">
        <v>0</v>
      </c>
      <c r="DH166" s="133">
        <v>1.91</v>
      </c>
      <c r="DI166" s="124">
        <v>0</v>
      </c>
      <c r="DJ166" s="108">
        <v>4.21</v>
      </c>
      <c r="DK166" s="108">
        <v>0</v>
      </c>
      <c r="DL166" s="180">
        <v>49.394250046235079</v>
      </c>
      <c r="DM166" s="181">
        <v>57.534845057354353</v>
      </c>
      <c r="DN166" s="184">
        <v>46.987866960308658</v>
      </c>
      <c r="DO166" s="181">
        <v>51.305654021299368</v>
      </c>
      <c r="DP166" s="193">
        <v>41</v>
      </c>
      <c r="DQ166" s="193">
        <v>26905</v>
      </c>
      <c r="DR166" s="288">
        <v>6.441268013105951E-2</v>
      </c>
      <c r="DS166" s="288"/>
      <c r="DT166" s="298"/>
      <c r="DU166" s="170"/>
      <c r="DV166" s="170"/>
      <c r="DW166" s="170"/>
      <c r="DX166" s="170"/>
      <c r="DY166" s="170"/>
      <c r="DZ166" s="298"/>
      <c r="EA166" s="170"/>
      <c r="EB166" s="170"/>
      <c r="EC166" s="170"/>
      <c r="ED166" s="170"/>
      <c r="EE166" s="292"/>
    </row>
    <row r="167" spans="1:135" x14ac:dyDescent="0.2">
      <c r="A167" s="125" t="s">
        <v>268</v>
      </c>
      <c r="B167" s="126" t="s">
        <v>632</v>
      </c>
      <c r="C167" s="147">
        <v>48321405</v>
      </c>
      <c r="D167" s="148">
        <v>75.883000504641785</v>
      </c>
      <c r="E167" s="149">
        <v>24.116999495358215</v>
      </c>
      <c r="F167" s="150">
        <v>1.6547147955582959</v>
      </c>
      <c r="G167" s="151">
        <v>43.552415502478595</v>
      </c>
      <c r="H167" s="167">
        <v>378147.77331563982</v>
      </c>
      <c r="I167" s="118">
        <v>7831.2153131739697</v>
      </c>
      <c r="J167" s="113">
        <v>91123.897432198341</v>
      </c>
      <c r="K167" s="113">
        <v>24.097430650778222</v>
      </c>
      <c r="L167" s="117">
        <v>56244.830063089641</v>
      </c>
      <c r="M167" s="118">
        <v>14.873770000000002</v>
      </c>
      <c r="N167" s="117">
        <v>71967.39842043932</v>
      </c>
      <c r="O167" s="118">
        <v>19.031554196239615</v>
      </c>
      <c r="P167" s="143">
        <v>42757.938815039997</v>
      </c>
      <c r="Q167" s="170">
        <v>944576.875</v>
      </c>
      <c r="R167" s="167">
        <v>3140.03</v>
      </c>
      <c r="S167" s="138">
        <v>0.96</v>
      </c>
      <c r="T167" s="113">
        <v>0.38</v>
      </c>
      <c r="U167" s="138">
        <v>13.2</v>
      </c>
      <c r="V167" s="113">
        <v>654.80999999999995</v>
      </c>
      <c r="W167" s="138" t="s">
        <v>992</v>
      </c>
      <c r="X167" s="143">
        <v>3809.38</v>
      </c>
      <c r="Y167" s="167">
        <f t="shared" si="15"/>
        <v>0.33242715157514313</v>
      </c>
      <c r="Z167" s="138">
        <f t="shared" si="16"/>
        <v>1.0163280781143408E-4</v>
      </c>
      <c r="AA167" s="113">
        <f t="shared" si="17"/>
        <v>4.0229653092025993E-5</v>
      </c>
      <c r="AB167" s="138">
        <f t="shared" si="18"/>
        <v>1.3974511074072186E-3</v>
      </c>
      <c r="AC167" s="113">
        <f t="shared" si="19"/>
        <v>6.9323103003130354E-2</v>
      </c>
      <c r="AD167" s="138">
        <f t="shared" si="20"/>
        <v>0</v>
      </c>
      <c r="AE167" s="143">
        <f t="shared" si="21"/>
        <v>0.40328956814658418</v>
      </c>
      <c r="AF167" s="175">
        <v>3.4458908019560632</v>
      </c>
      <c r="AG167" s="118">
        <v>1.0535106893494075E-3</v>
      </c>
      <c r="AH167" s="118">
        <v>4.1701464786747392E-4</v>
      </c>
      <c r="AI167" s="118">
        <v>1.4485771978554355E-2</v>
      </c>
      <c r="AJ167" s="118">
        <v>0.71859305676342256</v>
      </c>
      <c r="AK167" s="118" t="s">
        <v>1026</v>
      </c>
      <c r="AL167" s="143">
        <v>4.1804401560352575</v>
      </c>
      <c r="AM167" s="175">
        <v>5.5827886696036577</v>
      </c>
      <c r="AN167" s="118">
        <v>1.7068235408004098E-3</v>
      </c>
      <c r="AO167" s="118">
        <v>6.7561765156682891E-4</v>
      </c>
      <c r="AP167" s="118">
        <v>2.3468823686005634E-2</v>
      </c>
      <c r="AQ167" s="118">
        <v>1.1642136695328293</v>
      </c>
      <c r="AR167" s="118" t="s">
        <v>1026</v>
      </c>
      <c r="AS167" s="143">
        <v>6.7728536040148599</v>
      </c>
      <c r="AT167" s="175">
        <v>4.3631284010791838</v>
      </c>
      <c r="AU167" s="118">
        <v>1.3339373397821092E-3</v>
      </c>
      <c r="AV167" s="118">
        <v>5.2801686366375159E-4</v>
      </c>
      <c r="AW167" s="118">
        <v>1.8341638422004002E-2</v>
      </c>
      <c r="AX167" s="118">
        <v>0.90987032235700305</v>
      </c>
      <c r="AY167" s="118" t="s">
        <v>1026</v>
      </c>
      <c r="AZ167" s="143">
        <v>5.2932023160616373</v>
      </c>
      <c r="BA167" s="175">
        <v>7.3437356594361898</v>
      </c>
      <c r="BB167" s="118">
        <v>2.2451970946324529E-3</v>
      </c>
      <c r="BC167" s="118">
        <v>8.887238499586794E-4</v>
      </c>
      <c r="BD167" s="118">
        <v>3.0871460051196228E-2</v>
      </c>
      <c r="BE167" s="118">
        <v>1.5314349057669547</v>
      </c>
      <c r="BF167" s="118" t="s">
        <v>1026</v>
      </c>
      <c r="BG167" s="143">
        <v>8.9091759461989319</v>
      </c>
      <c r="BH167" s="107">
        <v>9685.4</v>
      </c>
      <c r="BI167" s="108">
        <v>1.03</v>
      </c>
      <c r="BJ167" s="133">
        <v>20856.16</v>
      </c>
      <c r="BK167" s="124">
        <v>2.21</v>
      </c>
      <c r="BL167" s="108">
        <v>33929.379999999997</v>
      </c>
      <c r="BM167" s="108">
        <v>3.59</v>
      </c>
      <c r="BN167" s="133">
        <v>58126.27</v>
      </c>
      <c r="BO167" s="124">
        <v>6.15</v>
      </c>
      <c r="BP167" s="108">
        <v>80338.05</v>
      </c>
      <c r="BQ167" s="108">
        <v>8.51</v>
      </c>
      <c r="BR167" s="133">
        <v>109393.02</v>
      </c>
      <c r="BS167" s="124">
        <v>11.58</v>
      </c>
      <c r="BT167" s="108">
        <v>124729.8</v>
      </c>
      <c r="BU167" s="109">
        <v>13.2</v>
      </c>
      <c r="BV167" s="107">
        <v>3.77</v>
      </c>
      <c r="BW167" s="108">
        <v>0</v>
      </c>
      <c r="BX167" s="133">
        <v>16.64</v>
      </c>
      <c r="BY167" s="124">
        <v>0</v>
      </c>
      <c r="BZ167" s="108">
        <v>30.18</v>
      </c>
      <c r="CA167" s="108">
        <v>0</v>
      </c>
      <c r="CB167" s="133">
        <v>39.68</v>
      </c>
      <c r="CC167" s="124">
        <v>0</v>
      </c>
      <c r="CD167" s="108">
        <v>44.26</v>
      </c>
      <c r="CE167" s="108">
        <v>0</v>
      </c>
      <c r="CF167" s="133">
        <v>50.05</v>
      </c>
      <c r="CG167" s="124">
        <v>0.01</v>
      </c>
      <c r="CH167" s="108">
        <v>55.17</v>
      </c>
      <c r="CI167" s="109">
        <v>0.01</v>
      </c>
      <c r="CJ167" s="107">
        <v>1.24</v>
      </c>
      <c r="CK167" s="108">
        <v>0</v>
      </c>
      <c r="CL167" s="133">
        <v>7.29</v>
      </c>
      <c r="CM167" s="124">
        <v>0</v>
      </c>
      <c r="CN167" s="108">
        <v>9.59</v>
      </c>
      <c r="CO167" s="108">
        <v>0</v>
      </c>
      <c r="CP167" s="133">
        <v>9.83</v>
      </c>
      <c r="CQ167" s="124">
        <v>0</v>
      </c>
      <c r="CR167" s="108">
        <v>10.23</v>
      </c>
      <c r="CS167" s="108">
        <v>0</v>
      </c>
      <c r="CT167" s="133">
        <v>11.04</v>
      </c>
      <c r="CU167" s="124">
        <v>0</v>
      </c>
      <c r="CV167" s="108">
        <v>11.84</v>
      </c>
      <c r="CW167" s="109">
        <v>0</v>
      </c>
      <c r="CX167" s="107">
        <v>0</v>
      </c>
      <c r="CY167" s="108">
        <v>0</v>
      </c>
      <c r="CZ167" s="133">
        <v>6.98</v>
      </c>
      <c r="DA167" s="124">
        <v>0</v>
      </c>
      <c r="DB167" s="108">
        <v>63.84</v>
      </c>
      <c r="DC167" s="108">
        <v>0.01</v>
      </c>
      <c r="DD167" s="133">
        <v>382.75</v>
      </c>
      <c r="DE167" s="124">
        <v>0.04</v>
      </c>
      <c r="DF167" s="108">
        <v>1049.3800000000001</v>
      </c>
      <c r="DG167" s="108">
        <v>0.11</v>
      </c>
      <c r="DH167" s="133">
        <v>3406.44</v>
      </c>
      <c r="DI167" s="124">
        <v>0.36</v>
      </c>
      <c r="DJ167" s="108">
        <v>6257.01</v>
      </c>
      <c r="DK167" s="108">
        <v>0.66</v>
      </c>
      <c r="DL167" s="180">
        <v>59.743455628491716</v>
      </c>
      <c r="DM167" s="181">
        <v>62.676218659263554</v>
      </c>
      <c r="DN167" s="184">
        <v>58.538050976271286</v>
      </c>
      <c r="DO167" s="181">
        <v>60.319241754675517</v>
      </c>
      <c r="DP167" s="193">
        <v>15</v>
      </c>
      <c r="DQ167" s="193">
        <v>3236251</v>
      </c>
      <c r="DR167" s="288">
        <v>7.2358003568564842</v>
      </c>
      <c r="DS167" s="288"/>
      <c r="DT167" s="298"/>
      <c r="DU167" s="170"/>
      <c r="DV167" s="170"/>
      <c r="DW167" s="170"/>
      <c r="DX167" s="170"/>
      <c r="DY167" s="170"/>
      <c r="DZ167" s="298"/>
      <c r="EA167" s="170"/>
      <c r="EB167" s="170"/>
      <c r="EC167" s="170"/>
      <c r="ED167" s="170"/>
      <c r="EE167" s="292"/>
    </row>
    <row r="168" spans="1:135" x14ac:dyDescent="0.2">
      <c r="A168" s="125" t="s">
        <v>316</v>
      </c>
      <c r="B168" s="126" t="s">
        <v>656</v>
      </c>
      <c r="C168" s="147">
        <v>3407062</v>
      </c>
      <c r="D168" s="148">
        <v>94.98300882108984</v>
      </c>
      <c r="E168" s="149">
        <v>5.0169911789101578</v>
      </c>
      <c r="F168" s="150">
        <v>0.53689308032627692</v>
      </c>
      <c r="G168" s="151">
        <v>19.466700948463032</v>
      </c>
      <c r="H168" s="167">
        <v>55707.944641501635</v>
      </c>
      <c r="I168" s="118">
        <v>16350.728170479999</v>
      </c>
      <c r="J168" s="113">
        <v>12267.435036666384</v>
      </c>
      <c r="K168" s="113">
        <v>22.020979441282989</v>
      </c>
      <c r="L168" s="117">
        <v>12628.188855825585</v>
      </c>
      <c r="M168" s="118">
        <v>22.668560000000003</v>
      </c>
      <c r="N168" s="117">
        <v>8640.0045864079639</v>
      </c>
      <c r="O168" s="118">
        <v>15.509465736007932</v>
      </c>
      <c r="P168" s="143">
        <v>16270.615278700001</v>
      </c>
      <c r="Q168" s="170">
        <v>116459.65625</v>
      </c>
      <c r="R168" s="167">
        <v>0</v>
      </c>
      <c r="S168" s="138">
        <v>0</v>
      </c>
      <c r="T168" s="113">
        <v>0</v>
      </c>
      <c r="U168" s="138">
        <v>0</v>
      </c>
      <c r="V168" s="113">
        <v>35.17</v>
      </c>
      <c r="W168" s="138" t="s">
        <v>992</v>
      </c>
      <c r="X168" s="143">
        <v>35.17</v>
      </c>
      <c r="Y168" s="167">
        <f t="shared" si="15"/>
        <v>0</v>
      </c>
      <c r="Z168" s="138">
        <f t="shared" si="16"/>
        <v>0</v>
      </c>
      <c r="AA168" s="113">
        <f t="shared" si="17"/>
        <v>0</v>
      </c>
      <c r="AB168" s="138">
        <f t="shared" si="18"/>
        <v>0</v>
      </c>
      <c r="AC168" s="113">
        <f t="shared" si="19"/>
        <v>3.0199299167174037E-2</v>
      </c>
      <c r="AD168" s="138">
        <f t="shared" si="20"/>
        <v>0</v>
      </c>
      <c r="AE168" s="143">
        <f t="shared" si="21"/>
        <v>3.0199299167174037E-2</v>
      </c>
      <c r="AF168" s="175">
        <v>0</v>
      </c>
      <c r="AG168" s="118">
        <v>0</v>
      </c>
      <c r="AH168" s="118">
        <v>0</v>
      </c>
      <c r="AI168" s="118">
        <v>0</v>
      </c>
      <c r="AJ168" s="118">
        <v>0.28669399833689502</v>
      </c>
      <c r="AK168" s="118" t="s">
        <v>1026</v>
      </c>
      <c r="AL168" s="143">
        <v>0.28669399833689502</v>
      </c>
      <c r="AM168" s="175">
        <v>0</v>
      </c>
      <c r="AN168" s="118">
        <v>0</v>
      </c>
      <c r="AO168" s="118">
        <v>0</v>
      </c>
      <c r="AP168" s="118">
        <v>0</v>
      </c>
      <c r="AQ168" s="118">
        <v>0.27850391217245313</v>
      </c>
      <c r="AR168" s="118" t="s">
        <v>1026</v>
      </c>
      <c r="AS168" s="143">
        <v>0.27850391217245313</v>
      </c>
      <c r="AT168" s="175">
        <v>0</v>
      </c>
      <c r="AU168" s="118">
        <v>0</v>
      </c>
      <c r="AV168" s="118">
        <v>0</v>
      </c>
      <c r="AW168" s="118">
        <v>0</v>
      </c>
      <c r="AX168" s="118">
        <v>0.40705996910380976</v>
      </c>
      <c r="AY168" s="118" t="s">
        <v>1026</v>
      </c>
      <c r="AZ168" s="143">
        <v>0.40705996910380976</v>
      </c>
      <c r="BA168" s="175">
        <v>0</v>
      </c>
      <c r="BB168" s="118">
        <v>0</v>
      </c>
      <c r="BC168" s="118">
        <v>0</v>
      </c>
      <c r="BD168" s="118">
        <v>0</v>
      </c>
      <c r="BE168" s="118">
        <v>0.21615654600377249</v>
      </c>
      <c r="BF168" s="118" t="s">
        <v>1026</v>
      </c>
      <c r="BG168" s="143">
        <v>0.21615654600377249</v>
      </c>
      <c r="BH168" s="107">
        <v>0</v>
      </c>
      <c r="BI168" s="108">
        <v>0</v>
      </c>
      <c r="BJ168" s="133">
        <v>0</v>
      </c>
      <c r="BK168" s="124">
        <v>0</v>
      </c>
      <c r="BL168" s="108">
        <v>0</v>
      </c>
      <c r="BM168" s="108">
        <v>0</v>
      </c>
      <c r="BN168" s="133">
        <v>0</v>
      </c>
      <c r="BO168" s="124">
        <v>0</v>
      </c>
      <c r="BP168" s="108">
        <v>0</v>
      </c>
      <c r="BQ168" s="108">
        <v>0</v>
      </c>
      <c r="BR168" s="133">
        <v>0.18</v>
      </c>
      <c r="BS168" s="124">
        <v>0</v>
      </c>
      <c r="BT168" s="108">
        <v>0.25</v>
      </c>
      <c r="BU168" s="109">
        <v>0</v>
      </c>
      <c r="BV168" s="107">
        <v>0</v>
      </c>
      <c r="BW168" s="108">
        <v>0</v>
      </c>
      <c r="BX168" s="133">
        <v>0</v>
      </c>
      <c r="BY168" s="124">
        <v>0</v>
      </c>
      <c r="BZ168" s="108">
        <v>0</v>
      </c>
      <c r="CA168" s="108">
        <v>0</v>
      </c>
      <c r="CB168" s="133">
        <v>0</v>
      </c>
      <c r="CC168" s="124">
        <v>0</v>
      </c>
      <c r="CD168" s="108">
        <v>0</v>
      </c>
      <c r="CE168" s="108">
        <v>0</v>
      </c>
      <c r="CF168" s="133">
        <v>0</v>
      </c>
      <c r="CG168" s="124">
        <v>0</v>
      </c>
      <c r="CH168" s="108">
        <v>0</v>
      </c>
      <c r="CI168" s="109">
        <v>0</v>
      </c>
      <c r="CJ168" s="107">
        <v>0</v>
      </c>
      <c r="CK168" s="108">
        <v>0</v>
      </c>
      <c r="CL168" s="133">
        <v>0</v>
      </c>
      <c r="CM168" s="124">
        <v>0</v>
      </c>
      <c r="CN168" s="108">
        <v>0</v>
      </c>
      <c r="CO168" s="108">
        <v>0</v>
      </c>
      <c r="CP168" s="133">
        <v>0</v>
      </c>
      <c r="CQ168" s="124">
        <v>0</v>
      </c>
      <c r="CR168" s="108">
        <v>0</v>
      </c>
      <c r="CS168" s="108">
        <v>0</v>
      </c>
      <c r="CT168" s="133">
        <v>0</v>
      </c>
      <c r="CU168" s="124">
        <v>0</v>
      </c>
      <c r="CV168" s="108">
        <v>0</v>
      </c>
      <c r="CW168" s="109">
        <v>0</v>
      </c>
      <c r="CX168" s="107">
        <v>0</v>
      </c>
      <c r="CY168" s="108">
        <v>0</v>
      </c>
      <c r="CZ168" s="133">
        <v>0</v>
      </c>
      <c r="DA168" s="124">
        <v>0</v>
      </c>
      <c r="DB168" s="108">
        <v>0</v>
      </c>
      <c r="DC168" s="108">
        <v>0</v>
      </c>
      <c r="DD168" s="133">
        <v>0</v>
      </c>
      <c r="DE168" s="124">
        <v>0</v>
      </c>
      <c r="DF168" s="108">
        <v>0</v>
      </c>
      <c r="DG168" s="108">
        <v>0</v>
      </c>
      <c r="DH168" s="133">
        <v>0</v>
      </c>
      <c r="DI168" s="124">
        <v>0</v>
      </c>
      <c r="DJ168" s="108">
        <v>0</v>
      </c>
      <c r="DK168" s="108">
        <v>0</v>
      </c>
      <c r="DL168" s="180">
        <v>33.999651401838726</v>
      </c>
      <c r="DM168" s="181">
        <v>28.23229865506935</v>
      </c>
      <c r="DN168" s="184">
        <v>37.359461471540314</v>
      </c>
      <c r="DO168" s="181">
        <v>33.197137176149461</v>
      </c>
      <c r="DP168" s="193" t="s">
        <v>1026</v>
      </c>
      <c r="DQ168" s="193" t="s">
        <v>1026</v>
      </c>
      <c r="DR168" s="288" t="s">
        <v>1026</v>
      </c>
      <c r="DS168" s="288"/>
      <c r="DT168" s="298"/>
      <c r="DU168" s="170"/>
      <c r="DV168" s="170"/>
      <c r="DW168" s="170"/>
      <c r="DX168" s="170"/>
      <c r="DY168" s="170"/>
      <c r="DZ168" s="298"/>
      <c r="EA168" s="170"/>
      <c r="EB168" s="170"/>
      <c r="EC168" s="170"/>
      <c r="ED168" s="170"/>
      <c r="EE168" s="292"/>
    </row>
    <row r="169" spans="1:135" x14ac:dyDescent="0.2">
      <c r="A169" s="125" t="s">
        <v>945</v>
      </c>
      <c r="B169" s="126" t="s">
        <v>979</v>
      </c>
      <c r="C169" s="147" t="s">
        <v>1026</v>
      </c>
      <c r="D169" s="148" t="s">
        <v>1026</v>
      </c>
      <c r="E169" s="149" t="s">
        <v>1026</v>
      </c>
      <c r="F169" s="150" t="s">
        <v>1026</v>
      </c>
      <c r="G169" s="151" t="s">
        <v>1026</v>
      </c>
      <c r="H169" s="167" t="s">
        <v>1026</v>
      </c>
      <c r="I169" s="118" t="s">
        <v>1026</v>
      </c>
      <c r="J169" s="113" t="s">
        <v>1026</v>
      </c>
      <c r="K169" s="113" t="s">
        <v>1026</v>
      </c>
      <c r="L169" s="117" t="s">
        <v>1026</v>
      </c>
      <c r="M169" s="118">
        <v>0</v>
      </c>
      <c r="N169" s="117">
        <v>0</v>
      </c>
      <c r="O169" s="118">
        <v>0</v>
      </c>
      <c r="P169" s="143" t="s">
        <v>1026</v>
      </c>
      <c r="Q169" s="170">
        <v>44.937465667724609</v>
      </c>
      <c r="R169" s="167">
        <v>0</v>
      </c>
      <c r="S169" s="138">
        <v>0</v>
      </c>
      <c r="T169" s="113">
        <v>0</v>
      </c>
      <c r="U169" s="138">
        <v>0</v>
      </c>
      <c r="V169" s="113">
        <v>0</v>
      </c>
      <c r="W169" s="138" t="s">
        <v>992</v>
      </c>
      <c r="X169" s="143">
        <v>0</v>
      </c>
      <c r="Y169" s="167">
        <f t="shared" si="15"/>
        <v>0</v>
      </c>
      <c r="Z169" s="138">
        <f t="shared" si="16"/>
        <v>0</v>
      </c>
      <c r="AA169" s="113">
        <f t="shared" si="17"/>
        <v>0</v>
      </c>
      <c r="AB169" s="138">
        <f t="shared" si="18"/>
        <v>0</v>
      </c>
      <c r="AC169" s="113">
        <f t="shared" si="19"/>
        <v>0</v>
      </c>
      <c r="AD169" s="138">
        <f t="shared" si="20"/>
        <v>0</v>
      </c>
      <c r="AE169" s="143">
        <f t="shared" si="21"/>
        <v>0</v>
      </c>
      <c r="AF169" s="175" t="s">
        <v>1026</v>
      </c>
      <c r="AG169" s="118" t="s">
        <v>1026</v>
      </c>
      <c r="AH169" s="118" t="s">
        <v>1026</v>
      </c>
      <c r="AI169" s="118" t="s">
        <v>1026</v>
      </c>
      <c r="AJ169" s="118" t="s">
        <v>1026</v>
      </c>
      <c r="AK169" s="118" t="s">
        <v>1026</v>
      </c>
      <c r="AL169" s="143" t="s">
        <v>1026</v>
      </c>
      <c r="AM169" s="175" t="s">
        <v>1026</v>
      </c>
      <c r="AN169" s="118" t="s">
        <v>1026</v>
      </c>
      <c r="AO169" s="118" t="s">
        <v>1026</v>
      </c>
      <c r="AP169" s="118" t="s">
        <v>1026</v>
      </c>
      <c r="AQ169" s="118" t="s">
        <v>1026</v>
      </c>
      <c r="AR169" s="118" t="s">
        <v>1026</v>
      </c>
      <c r="AS169" s="143" t="s">
        <v>1026</v>
      </c>
      <c r="AT169" s="175" t="s">
        <v>1026</v>
      </c>
      <c r="AU169" s="118" t="s">
        <v>1026</v>
      </c>
      <c r="AV169" s="118" t="s">
        <v>1026</v>
      </c>
      <c r="AW169" s="118" t="s">
        <v>1026</v>
      </c>
      <c r="AX169" s="118" t="s">
        <v>1026</v>
      </c>
      <c r="AY169" s="118" t="s">
        <v>1026</v>
      </c>
      <c r="AZ169" s="143" t="s">
        <v>1026</v>
      </c>
      <c r="BA169" s="175" t="s">
        <v>1026</v>
      </c>
      <c r="BB169" s="118" t="s">
        <v>1026</v>
      </c>
      <c r="BC169" s="118" t="s">
        <v>1026</v>
      </c>
      <c r="BD169" s="118" t="s">
        <v>1026</v>
      </c>
      <c r="BE169" s="118" t="s">
        <v>1026</v>
      </c>
      <c r="BF169" s="118" t="s">
        <v>1026</v>
      </c>
      <c r="BG169" s="143" t="s">
        <v>1026</v>
      </c>
      <c r="BH169" s="107">
        <v>0</v>
      </c>
      <c r="BI169" s="108">
        <v>0</v>
      </c>
      <c r="BJ169" s="133">
        <v>0</v>
      </c>
      <c r="BK169" s="124">
        <v>0</v>
      </c>
      <c r="BL169" s="108">
        <v>0</v>
      </c>
      <c r="BM169" s="108">
        <v>0</v>
      </c>
      <c r="BN169" s="133">
        <v>0</v>
      </c>
      <c r="BO169" s="124">
        <v>0</v>
      </c>
      <c r="BP169" s="108">
        <v>0</v>
      </c>
      <c r="BQ169" s="108">
        <v>0</v>
      </c>
      <c r="BR169" s="133">
        <v>0</v>
      </c>
      <c r="BS169" s="124">
        <v>0</v>
      </c>
      <c r="BT169" s="108">
        <v>0</v>
      </c>
      <c r="BU169" s="109">
        <v>0</v>
      </c>
      <c r="BV169" s="107">
        <v>0</v>
      </c>
      <c r="BW169" s="108">
        <v>0</v>
      </c>
      <c r="BX169" s="133">
        <v>0</v>
      </c>
      <c r="BY169" s="124">
        <v>0</v>
      </c>
      <c r="BZ169" s="108">
        <v>0</v>
      </c>
      <c r="CA169" s="108">
        <v>0</v>
      </c>
      <c r="CB169" s="133">
        <v>0</v>
      </c>
      <c r="CC169" s="124">
        <v>0</v>
      </c>
      <c r="CD169" s="108">
        <v>0</v>
      </c>
      <c r="CE169" s="108">
        <v>0</v>
      </c>
      <c r="CF169" s="133">
        <v>0</v>
      </c>
      <c r="CG169" s="124">
        <v>0</v>
      </c>
      <c r="CH169" s="108">
        <v>0</v>
      </c>
      <c r="CI169" s="109">
        <v>0</v>
      </c>
      <c r="CJ169" s="107">
        <v>0</v>
      </c>
      <c r="CK169" s="108">
        <v>0</v>
      </c>
      <c r="CL169" s="133">
        <v>0</v>
      </c>
      <c r="CM169" s="124">
        <v>0</v>
      </c>
      <c r="CN169" s="108">
        <v>0</v>
      </c>
      <c r="CO169" s="108">
        <v>0</v>
      </c>
      <c r="CP169" s="133">
        <v>0</v>
      </c>
      <c r="CQ169" s="124">
        <v>0</v>
      </c>
      <c r="CR169" s="108">
        <v>0</v>
      </c>
      <c r="CS169" s="108">
        <v>0</v>
      </c>
      <c r="CT169" s="133">
        <v>0</v>
      </c>
      <c r="CU169" s="124">
        <v>0</v>
      </c>
      <c r="CV169" s="108">
        <v>0</v>
      </c>
      <c r="CW169" s="109">
        <v>0</v>
      </c>
      <c r="CX169" s="107">
        <v>0</v>
      </c>
      <c r="CY169" s="108">
        <v>0</v>
      </c>
      <c r="CZ169" s="133">
        <v>0</v>
      </c>
      <c r="DA169" s="124">
        <v>0</v>
      </c>
      <c r="DB169" s="108">
        <v>0</v>
      </c>
      <c r="DC169" s="108">
        <v>0</v>
      </c>
      <c r="DD169" s="133">
        <v>0</v>
      </c>
      <c r="DE169" s="124">
        <v>0</v>
      </c>
      <c r="DF169" s="108">
        <v>0</v>
      </c>
      <c r="DG169" s="108">
        <v>0</v>
      </c>
      <c r="DH169" s="133">
        <v>0</v>
      </c>
      <c r="DI169" s="124">
        <v>0</v>
      </c>
      <c r="DJ169" s="108">
        <v>0</v>
      </c>
      <c r="DK169" s="108">
        <v>0</v>
      </c>
      <c r="DL169" s="180" t="s">
        <v>1026</v>
      </c>
      <c r="DM169" s="181" t="s">
        <v>1026</v>
      </c>
      <c r="DN169" s="184" t="s">
        <v>1026</v>
      </c>
      <c r="DO169" s="181" t="s">
        <v>1026</v>
      </c>
      <c r="DP169" s="193" t="s">
        <v>1026</v>
      </c>
      <c r="DQ169" s="193" t="s">
        <v>1026</v>
      </c>
      <c r="DR169" s="288" t="s">
        <v>1026</v>
      </c>
      <c r="DS169" s="288"/>
      <c r="DT169" s="298"/>
      <c r="DU169" s="170"/>
      <c r="DV169" s="170"/>
      <c r="DW169" s="170"/>
      <c r="DX169" s="170"/>
      <c r="DY169" s="170"/>
      <c r="DZ169" s="298"/>
      <c r="EA169" s="170"/>
      <c r="EB169" s="170"/>
      <c r="EC169" s="170"/>
      <c r="ED169" s="170"/>
      <c r="EE169" s="292"/>
    </row>
    <row r="170" spans="1:135" x14ac:dyDescent="0.2">
      <c r="A170" s="125" t="s">
        <v>312</v>
      </c>
      <c r="B170" s="126" t="s">
        <v>650</v>
      </c>
      <c r="C170" s="147">
        <v>6802295</v>
      </c>
      <c r="D170" s="148">
        <v>59.173999363450122</v>
      </c>
      <c r="E170" s="149">
        <v>40.826000636549871</v>
      </c>
      <c r="F170" s="150">
        <v>2.1002888212449258</v>
      </c>
      <c r="G170" s="151">
        <v>17.121306317644098</v>
      </c>
      <c r="H170" s="167">
        <v>29948.866615968236</v>
      </c>
      <c r="I170" s="118">
        <v>4264.6506418668214</v>
      </c>
      <c r="J170" s="113">
        <v>4324.3574810734772</v>
      </c>
      <c r="K170" s="113">
        <v>14.439135665881267</v>
      </c>
      <c r="L170" s="117">
        <v>3340.0413595725349</v>
      </c>
      <c r="M170" s="118">
        <v>11.152480000000002</v>
      </c>
      <c r="N170" s="117">
        <v>3377.4992415578963</v>
      </c>
      <c r="O170" s="118">
        <v>11.277552786445249</v>
      </c>
      <c r="P170" s="143">
        <v>5555.5799152</v>
      </c>
      <c r="Q170" s="170">
        <v>92568.640625</v>
      </c>
      <c r="R170" s="167">
        <v>0.16</v>
      </c>
      <c r="S170" s="138">
        <v>0</v>
      </c>
      <c r="T170" s="113">
        <v>0</v>
      </c>
      <c r="U170" s="138">
        <v>0</v>
      </c>
      <c r="V170" s="113">
        <v>92.35</v>
      </c>
      <c r="W170" s="138" t="s">
        <v>992</v>
      </c>
      <c r="X170" s="143">
        <v>92.509999999999991</v>
      </c>
      <c r="Y170" s="167">
        <f t="shared" si="15"/>
        <v>1.7284471168607483E-4</v>
      </c>
      <c r="Z170" s="138">
        <f t="shared" si="16"/>
        <v>0</v>
      </c>
      <c r="AA170" s="113">
        <f t="shared" si="17"/>
        <v>0</v>
      </c>
      <c r="AB170" s="138">
        <f t="shared" si="18"/>
        <v>0</v>
      </c>
      <c r="AC170" s="113">
        <f t="shared" si="19"/>
        <v>9.97638070263063E-2</v>
      </c>
      <c r="AD170" s="138">
        <f t="shared" si="20"/>
        <v>0</v>
      </c>
      <c r="AE170" s="143">
        <f t="shared" si="21"/>
        <v>9.9936651737992391E-2</v>
      </c>
      <c r="AF170" s="175">
        <v>3.6999716304740296E-3</v>
      </c>
      <c r="AG170" s="118">
        <v>0</v>
      </c>
      <c r="AH170" s="118">
        <v>0</v>
      </c>
      <c r="AI170" s="118">
        <v>0</v>
      </c>
      <c r="AJ170" s="118">
        <v>2.1355773754642287</v>
      </c>
      <c r="AK170" s="118" t="s">
        <v>1026</v>
      </c>
      <c r="AL170" s="143">
        <v>2.1392773470947026</v>
      </c>
      <c r="AM170" s="175">
        <v>4.790359842145102E-3</v>
      </c>
      <c r="AN170" s="118">
        <v>0</v>
      </c>
      <c r="AO170" s="118">
        <v>0</v>
      </c>
      <c r="AP170" s="118">
        <v>0</v>
      </c>
      <c r="AQ170" s="118">
        <v>2.7649358213881259</v>
      </c>
      <c r="AR170" s="118" t="s">
        <v>1026</v>
      </c>
      <c r="AS170" s="143">
        <v>2.7697261812302707</v>
      </c>
      <c r="AT170" s="175">
        <v>4.7372327440168074E-3</v>
      </c>
      <c r="AU170" s="118">
        <v>0</v>
      </c>
      <c r="AV170" s="118">
        <v>0</v>
      </c>
      <c r="AW170" s="118">
        <v>0</v>
      </c>
      <c r="AX170" s="118">
        <v>2.7342715244372009</v>
      </c>
      <c r="AY170" s="118" t="s">
        <v>1026</v>
      </c>
      <c r="AZ170" s="143">
        <v>2.7390087571812178</v>
      </c>
      <c r="BA170" s="175">
        <v>2.8799873720156905E-3</v>
      </c>
      <c r="BB170" s="118">
        <v>0</v>
      </c>
      <c r="BC170" s="118">
        <v>0</v>
      </c>
      <c r="BD170" s="118">
        <v>0</v>
      </c>
      <c r="BE170" s="118">
        <v>1.6622927112853063</v>
      </c>
      <c r="BF170" s="118" t="s">
        <v>1026</v>
      </c>
      <c r="BG170" s="143">
        <v>1.6651726986573219</v>
      </c>
      <c r="BH170" s="107">
        <v>0</v>
      </c>
      <c r="BI170" s="108">
        <v>0</v>
      </c>
      <c r="BJ170" s="133">
        <v>0.34</v>
      </c>
      <c r="BK170" s="124">
        <v>0</v>
      </c>
      <c r="BL170" s="108">
        <v>0.75</v>
      </c>
      <c r="BM170" s="108">
        <v>0</v>
      </c>
      <c r="BN170" s="133">
        <v>2.46</v>
      </c>
      <c r="BO170" s="124">
        <v>0</v>
      </c>
      <c r="BP170" s="108">
        <v>7.49</v>
      </c>
      <c r="BQ170" s="108">
        <v>0.01</v>
      </c>
      <c r="BR170" s="133">
        <v>22.61</v>
      </c>
      <c r="BS170" s="124">
        <v>0.02</v>
      </c>
      <c r="BT170" s="108">
        <v>40.35</v>
      </c>
      <c r="BU170" s="109">
        <v>0.04</v>
      </c>
      <c r="BV170" s="107">
        <v>0</v>
      </c>
      <c r="BW170" s="108">
        <v>0</v>
      </c>
      <c r="BX170" s="133">
        <v>0</v>
      </c>
      <c r="BY170" s="124">
        <v>0</v>
      </c>
      <c r="BZ170" s="108">
        <v>0</v>
      </c>
      <c r="CA170" s="108">
        <v>0</v>
      </c>
      <c r="CB170" s="133">
        <v>0</v>
      </c>
      <c r="CC170" s="124">
        <v>0</v>
      </c>
      <c r="CD170" s="108">
        <v>0</v>
      </c>
      <c r="CE170" s="108">
        <v>0</v>
      </c>
      <c r="CF170" s="133">
        <v>0</v>
      </c>
      <c r="CG170" s="124">
        <v>0</v>
      </c>
      <c r="CH170" s="108">
        <v>0</v>
      </c>
      <c r="CI170" s="109">
        <v>0</v>
      </c>
      <c r="CJ170" s="107">
        <v>0</v>
      </c>
      <c r="CK170" s="108">
        <v>0</v>
      </c>
      <c r="CL170" s="133">
        <v>0</v>
      </c>
      <c r="CM170" s="124">
        <v>0</v>
      </c>
      <c r="CN170" s="108">
        <v>0</v>
      </c>
      <c r="CO170" s="108">
        <v>0</v>
      </c>
      <c r="CP170" s="133">
        <v>0</v>
      </c>
      <c r="CQ170" s="124">
        <v>0</v>
      </c>
      <c r="CR170" s="108">
        <v>0</v>
      </c>
      <c r="CS170" s="108">
        <v>0</v>
      </c>
      <c r="CT170" s="133">
        <v>0</v>
      </c>
      <c r="CU170" s="124">
        <v>0</v>
      </c>
      <c r="CV170" s="108">
        <v>0</v>
      </c>
      <c r="CW170" s="109">
        <v>0</v>
      </c>
      <c r="CX170" s="107">
        <v>0</v>
      </c>
      <c r="CY170" s="108">
        <v>0</v>
      </c>
      <c r="CZ170" s="133">
        <v>0</v>
      </c>
      <c r="DA170" s="124">
        <v>0</v>
      </c>
      <c r="DB170" s="108">
        <v>0</v>
      </c>
      <c r="DC170" s="108">
        <v>0</v>
      </c>
      <c r="DD170" s="133">
        <v>0</v>
      </c>
      <c r="DE170" s="124">
        <v>0</v>
      </c>
      <c r="DF170" s="108">
        <v>0</v>
      </c>
      <c r="DG170" s="108">
        <v>0</v>
      </c>
      <c r="DH170" s="133">
        <v>0</v>
      </c>
      <c r="DI170" s="124">
        <v>0</v>
      </c>
      <c r="DJ170" s="108">
        <v>0</v>
      </c>
      <c r="DK170" s="108">
        <v>0</v>
      </c>
      <c r="DL170" s="180">
        <v>47.974131298552287</v>
      </c>
      <c r="DM170" s="181">
        <v>49.051981798606917</v>
      </c>
      <c r="DN170" s="184">
        <v>52.603896453355262</v>
      </c>
      <c r="DO170" s="181">
        <v>49.876669850171481</v>
      </c>
      <c r="DP170" s="193" t="s">
        <v>1026</v>
      </c>
      <c r="DQ170" s="193" t="s">
        <v>1026</v>
      </c>
      <c r="DR170" s="288" t="s">
        <v>1026</v>
      </c>
      <c r="DS170" s="288"/>
      <c r="DT170" s="298"/>
      <c r="DU170" s="170"/>
      <c r="DV170" s="170"/>
      <c r="DW170" s="170"/>
      <c r="DX170" s="170"/>
      <c r="DY170" s="170"/>
      <c r="DZ170" s="298"/>
      <c r="EA170" s="170"/>
      <c r="EB170" s="170"/>
      <c r="EC170" s="170"/>
      <c r="ED170" s="170"/>
      <c r="EE170" s="292"/>
    </row>
    <row r="171" spans="1:135" x14ac:dyDescent="0.2">
      <c r="A171" s="125" t="s">
        <v>282</v>
      </c>
      <c r="B171" s="126" t="s">
        <v>647</v>
      </c>
      <c r="C171" s="147">
        <v>122332399</v>
      </c>
      <c r="D171" s="148">
        <v>78.690999920634269</v>
      </c>
      <c r="E171" s="149">
        <v>21.309000079365727</v>
      </c>
      <c r="F171" s="150">
        <v>1.5828275486923407</v>
      </c>
      <c r="G171" s="151">
        <v>62.929807351012116</v>
      </c>
      <c r="H171" s="167">
        <v>1260914.6609771375</v>
      </c>
      <c r="I171" s="118">
        <v>10307.283036091996</v>
      </c>
      <c r="J171" s="113">
        <v>265421.7585342938</v>
      </c>
      <c r="K171" s="113">
        <v>21.049938330370981</v>
      </c>
      <c r="L171" s="117">
        <v>162825.18855009633</v>
      </c>
      <c r="M171" s="118">
        <v>12.913260000000001</v>
      </c>
      <c r="N171" s="117">
        <v>265060.50528353575</v>
      </c>
      <c r="O171" s="118">
        <v>21.021288235171195</v>
      </c>
      <c r="P171" s="143">
        <v>175432.41896640099</v>
      </c>
      <c r="Q171" s="170">
        <v>4513854</v>
      </c>
      <c r="R171" s="167">
        <v>1354.65</v>
      </c>
      <c r="S171" s="138">
        <v>613.02</v>
      </c>
      <c r="T171" s="113">
        <v>103.05</v>
      </c>
      <c r="U171" s="138">
        <v>1.49</v>
      </c>
      <c r="V171" s="113">
        <v>870.08</v>
      </c>
      <c r="W171" s="138" t="s">
        <v>992</v>
      </c>
      <c r="X171" s="143">
        <v>2942.29</v>
      </c>
      <c r="Y171" s="167">
        <f t="shared" si="15"/>
        <v>3.0010939653785883E-2</v>
      </c>
      <c r="Z171" s="138">
        <f t="shared" si="16"/>
        <v>1.3580855738798818E-2</v>
      </c>
      <c r="AA171" s="113">
        <f t="shared" si="17"/>
        <v>2.2829714917673456E-3</v>
      </c>
      <c r="AB171" s="138">
        <f t="shared" si="18"/>
        <v>3.3009485907164923E-5</v>
      </c>
      <c r="AC171" s="113">
        <f t="shared" si="19"/>
        <v>1.9275767448393325E-2</v>
      </c>
      <c r="AD171" s="138">
        <f t="shared" si="20"/>
        <v>0</v>
      </c>
      <c r="AE171" s="143">
        <f t="shared" si="21"/>
        <v>6.5183543818652531E-2</v>
      </c>
      <c r="AF171" s="175">
        <v>0.51037639396280787</v>
      </c>
      <c r="AG171" s="118">
        <v>0.2309607182867017</v>
      </c>
      <c r="AH171" s="118">
        <v>3.882500084735345E-2</v>
      </c>
      <c r="AI171" s="118">
        <v>5.6137070608982674E-4</v>
      </c>
      <c r="AJ171" s="118">
        <v>0.32781035164740702</v>
      </c>
      <c r="AK171" s="118" t="s">
        <v>1026</v>
      </c>
      <c r="AL171" s="143">
        <v>1.1085338354503598</v>
      </c>
      <c r="AM171" s="175">
        <v>0.83196587214957574</v>
      </c>
      <c r="AN171" s="118">
        <v>0.3764896607574893</v>
      </c>
      <c r="AO171" s="118">
        <v>6.3288733713515496E-2</v>
      </c>
      <c r="AP171" s="118">
        <v>9.150918314715002E-4</v>
      </c>
      <c r="AQ171" s="118">
        <v>0.53436449713202883</v>
      </c>
      <c r="AR171" s="118" t="s">
        <v>1026</v>
      </c>
      <c r="AS171" s="143">
        <v>1.807023855584081</v>
      </c>
      <c r="AT171" s="175">
        <v>0.51107199035591078</v>
      </c>
      <c r="AU171" s="118">
        <v>0.23127549664339894</v>
      </c>
      <c r="AV171" s="118">
        <v>3.8877915776161072E-2</v>
      </c>
      <c r="AW171" s="118">
        <v>5.6213580307113049E-4</v>
      </c>
      <c r="AX171" s="118">
        <v>0.32825712720545586</v>
      </c>
      <c r="AY171" s="118" t="s">
        <v>1026</v>
      </c>
      <c r="AZ171" s="143">
        <v>1.1100446657839977</v>
      </c>
      <c r="BA171" s="175">
        <v>0.77217768983704438</v>
      </c>
      <c r="BB171" s="118">
        <v>0.34943370422168452</v>
      </c>
      <c r="BC171" s="118">
        <v>5.8740568366520814E-2</v>
      </c>
      <c r="BD171" s="118">
        <v>8.4932990651252792E-4</v>
      </c>
      <c r="BE171" s="118">
        <v>0.49596306379759764</v>
      </c>
      <c r="BF171" s="118" t="s">
        <v>1026</v>
      </c>
      <c r="BG171" s="143">
        <v>1.6771643561293597</v>
      </c>
      <c r="BH171" s="107">
        <v>2450.12</v>
      </c>
      <c r="BI171" s="108">
        <v>0.05</v>
      </c>
      <c r="BJ171" s="133">
        <v>5036.3599999999997</v>
      </c>
      <c r="BK171" s="124">
        <v>0.11</v>
      </c>
      <c r="BL171" s="108">
        <v>8520.7099999999991</v>
      </c>
      <c r="BM171" s="108">
        <v>0.19</v>
      </c>
      <c r="BN171" s="133">
        <v>16828.330000000002</v>
      </c>
      <c r="BO171" s="124">
        <v>0.37</v>
      </c>
      <c r="BP171" s="108">
        <v>28136.95</v>
      </c>
      <c r="BQ171" s="108">
        <v>0.62</v>
      </c>
      <c r="BR171" s="133">
        <v>47075.21</v>
      </c>
      <c r="BS171" s="124">
        <v>1.04</v>
      </c>
      <c r="BT171" s="108">
        <v>62902.6</v>
      </c>
      <c r="BU171" s="109">
        <v>1.39</v>
      </c>
      <c r="BV171" s="107">
        <v>1903.38</v>
      </c>
      <c r="BW171" s="108">
        <v>0.04</v>
      </c>
      <c r="BX171" s="133">
        <v>6332.4</v>
      </c>
      <c r="BY171" s="124">
        <v>0.14000000000000001</v>
      </c>
      <c r="BZ171" s="108">
        <v>13376.75</v>
      </c>
      <c r="CA171" s="108">
        <v>0.3</v>
      </c>
      <c r="CB171" s="133">
        <v>18112.759999999998</v>
      </c>
      <c r="CC171" s="124">
        <v>0.4</v>
      </c>
      <c r="CD171" s="108">
        <v>21542.799999999999</v>
      </c>
      <c r="CE171" s="108">
        <v>0.48</v>
      </c>
      <c r="CF171" s="133">
        <v>25216.82</v>
      </c>
      <c r="CG171" s="124">
        <v>0.56000000000000005</v>
      </c>
      <c r="CH171" s="108">
        <v>27955.25</v>
      </c>
      <c r="CI171" s="109">
        <v>0.62</v>
      </c>
      <c r="CJ171" s="107">
        <v>265.17</v>
      </c>
      <c r="CK171" s="108">
        <v>0.01</v>
      </c>
      <c r="CL171" s="133">
        <v>573.41</v>
      </c>
      <c r="CM171" s="124">
        <v>0.01</v>
      </c>
      <c r="CN171" s="108">
        <v>1486.01</v>
      </c>
      <c r="CO171" s="108">
        <v>0.03</v>
      </c>
      <c r="CP171" s="133">
        <v>3334.32</v>
      </c>
      <c r="CQ171" s="124">
        <v>7.0000000000000007E-2</v>
      </c>
      <c r="CR171" s="108">
        <v>4053.39</v>
      </c>
      <c r="CS171" s="108">
        <v>0.09</v>
      </c>
      <c r="CT171" s="133">
        <v>4285.1400000000003</v>
      </c>
      <c r="CU171" s="124">
        <v>0.09</v>
      </c>
      <c r="CV171" s="108">
        <v>4410.43</v>
      </c>
      <c r="CW171" s="109">
        <v>0.1</v>
      </c>
      <c r="CX171" s="107">
        <v>0.08</v>
      </c>
      <c r="CY171" s="108">
        <v>0</v>
      </c>
      <c r="CZ171" s="133">
        <v>5.05</v>
      </c>
      <c r="DA171" s="124">
        <v>0</v>
      </c>
      <c r="DB171" s="108">
        <v>28.49</v>
      </c>
      <c r="DC171" s="108">
        <v>0</v>
      </c>
      <c r="DD171" s="133">
        <v>96.6</v>
      </c>
      <c r="DE171" s="124">
        <v>0</v>
      </c>
      <c r="DF171" s="108">
        <v>154.02000000000001</v>
      </c>
      <c r="DG171" s="108">
        <v>0</v>
      </c>
      <c r="DH171" s="133">
        <v>216.62</v>
      </c>
      <c r="DI171" s="124">
        <v>0</v>
      </c>
      <c r="DJ171" s="108">
        <v>264.58999999999997</v>
      </c>
      <c r="DK171" s="108">
        <v>0.01</v>
      </c>
      <c r="DL171" s="180">
        <v>42.500503211074161</v>
      </c>
      <c r="DM171" s="181">
        <v>46.561655077638811</v>
      </c>
      <c r="DN171" s="184">
        <v>49.769679692178222</v>
      </c>
      <c r="DO171" s="181">
        <v>46.277279326963729</v>
      </c>
      <c r="DP171" s="193">
        <v>40</v>
      </c>
      <c r="DQ171" s="193">
        <v>15418740</v>
      </c>
      <c r="DR171" s="288">
        <v>13.558008299832263</v>
      </c>
      <c r="DS171" s="288"/>
      <c r="DT171" s="298"/>
      <c r="DU171" s="170"/>
      <c r="DV171" s="170"/>
      <c r="DW171" s="170"/>
      <c r="DX171" s="170"/>
      <c r="DY171" s="170"/>
      <c r="DZ171" s="298"/>
      <c r="EA171" s="170"/>
      <c r="EB171" s="170"/>
      <c r="EC171" s="170"/>
      <c r="ED171" s="170"/>
      <c r="EE171" s="292"/>
    </row>
    <row r="172" spans="1:135" x14ac:dyDescent="0.2">
      <c r="A172" s="125" t="s">
        <v>949</v>
      </c>
      <c r="B172" s="126" t="s">
        <v>950</v>
      </c>
      <c r="C172" s="147">
        <v>65024</v>
      </c>
      <c r="D172" s="148">
        <v>100</v>
      </c>
      <c r="E172" s="149">
        <v>0</v>
      </c>
      <c r="F172" s="150">
        <v>0.34816938315731083</v>
      </c>
      <c r="G172" s="151">
        <v>1300.48</v>
      </c>
      <c r="H172" s="167">
        <v>5473.5360000000001</v>
      </c>
      <c r="I172" s="118">
        <v>84470.755270224385</v>
      </c>
      <c r="J172" s="113" t="s">
        <v>1026</v>
      </c>
      <c r="K172" s="113" t="s">
        <v>478</v>
      </c>
      <c r="L172" s="117">
        <v>144.73178626560005</v>
      </c>
      <c r="M172" s="118">
        <v>2.6442100000000006</v>
      </c>
      <c r="N172" s="117">
        <v>0</v>
      </c>
      <c r="O172" s="118">
        <v>0</v>
      </c>
      <c r="P172" s="143" t="s">
        <v>1026</v>
      </c>
      <c r="Q172" s="170">
        <v>10451.9111328125</v>
      </c>
      <c r="R172" s="167">
        <v>0</v>
      </c>
      <c r="S172" s="138">
        <v>61.19</v>
      </c>
      <c r="T172" s="113">
        <v>0</v>
      </c>
      <c r="U172" s="138">
        <v>7.0000000000000007E-2</v>
      </c>
      <c r="V172" s="113">
        <v>0</v>
      </c>
      <c r="W172" s="138" t="s">
        <v>992</v>
      </c>
      <c r="X172" s="143">
        <v>61.26</v>
      </c>
      <c r="Y172" s="167">
        <f t="shared" si="15"/>
        <v>0</v>
      </c>
      <c r="Z172" s="138">
        <f t="shared" si="16"/>
        <v>0.5854431713249213</v>
      </c>
      <c r="AA172" s="113">
        <f t="shared" si="17"/>
        <v>0</v>
      </c>
      <c r="AB172" s="138">
        <f t="shared" si="18"/>
        <v>6.6973397602131872E-4</v>
      </c>
      <c r="AC172" s="113">
        <f t="shared" si="19"/>
        <v>0</v>
      </c>
      <c r="AD172" s="138">
        <f t="shared" si="20"/>
        <v>0</v>
      </c>
      <c r="AE172" s="143">
        <f t="shared" si="21"/>
        <v>0.58611290530094251</v>
      </c>
      <c r="AF172" s="175" t="s">
        <v>1026</v>
      </c>
      <c r="AG172" s="118" t="s">
        <v>1026</v>
      </c>
      <c r="AH172" s="118" t="s">
        <v>1026</v>
      </c>
      <c r="AI172" s="118" t="s">
        <v>1026</v>
      </c>
      <c r="AJ172" s="118" t="s">
        <v>1026</v>
      </c>
      <c r="AK172" s="118" t="s">
        <v>1026</v>
      </c>
      <c r="AL172" s="143" t="s">
        <v>1026</v>
      </c>
      <c r="AM172" s="175">
        <v>0</v>
      </c>
      <c r="AN172" s="118">
        <v>42.278204103491866</v>
      </c>
      <c r="AO172" s="118">
        <v>0</v>
      </c>
      <c r="AP172" s="118">
        <v>4.8365325825207243E-2</v>
      </c>
      <c r="AQ172" s="118">
        <v>0</v>
      </c>
      <c r="AR172" s="118" t="s">
        <v>1026</v>
      </c>
      <c r="AS172" s="143">
        <v>42.326569429317075</v>
      </c>
      <c r="AT172" s="175" t="s">
        <v>1026</v>
      </c>
      <c r="AU172" s="118" t="s">
        <v>1026</v>
      </c>
      <c r="AV172" s="118" t="s">
        <v>1026</v>
      </c>
      <c r="AW172" s="118" t="s">
        <v>1026</v>
      </c>
      <c r="AX172" s="118" t="s">
        <v>1026</v>
      </c>
      <c r="AY172" s="118" t="s">
        <v>1026</v>
      </c>
      <c r="AZ172" s="143" t="s">
        <v>1026</v>
      </c>
      <c r="BA172" s="175" t="s">
        <v>1026</v>
      </c>
      <c r="BB172" s="118" t="s">
        <v>1026</v>
      </c>
      <c r="BC172" s="118" t="s">
        <v>1026</v>
      </c>
      <c r="BD172" s="118" t="s">
        <v>1026</v>
      </c>
      <c r="BE172" s="118" t="s">
        <v>1026</v>
      </c>
      <c r="BF172" s="118" t="s">
        <v>1026</v>
      </c>
      <c r="BG172" s="143" t="s">
        <v>1026</v>
      </c>
      <c r="BH172" s="107">
        <v>0</v>
      </c>
      <c r="BI172" s="108">
        <v>0</v>
      </c>
      <c r="BJ172" s="133">
        <v>0</v>
      </c>
      <c r="BK172" s="124">
        <v>0</v>
      </c>
      <c r="BL172" s="108">
        <v>0</v>
      </c>
      <c r="BM172" s="108">
        <v>0</v>
      </c>
      <c r="BN172" s="133">
        <v>0</v>
      </c>
      <c r="BO172" s="124">
        <v>0</v>
      </c>
      <c r="BP172" s="108">
        <v>0</v>
      </c>
      <c r="BQ172" s="108">
        <v>0</v>
      </c>
      <c r="BR172" s="133">
        <v>0</v>
      </c>
      <c r="BS172" s="124">
        <v>0</v>
      </c>
      <c r="BT172" s="108">
        <v>0</v>
      </c>
      <c r="BU172" s="109">
        <v>0</v>
      </c>
      <c r="BV172" s="107">
        <v>323.60000000000002</v>
      </c>
      <c r="BW172" s="108">
        <v>3.1</v>
      </c>
      <c r="BX172" s="133">
        <v>711.34</v>
      </c>
      <c r="BY172" s="124">
        <v>6.81</v>
      </c>
      <c r="BZ172" s="108">
        <v>1227.9100000000001</v>
      </c>
      <c r="CA172" s="108">
        <v>11.75</v>
      </c>
      <c r="CB172" s="133">
        <v>2382.21</v>
      </c>
      <c r="CC172" s="124">
        <v>22.79</v>
      </c>
      <c r="CD172" s="108">
        <v>3182.84</v>
      </c>
      <c r="CE172" s="108">
        <v>30.45</v>
      </c>
      <c r="CF172" s="133">
        <v>3722.22</v>
      </c>
      <c r="CG172" s="124">
        <v>35.61</v>
      </c>
      <c r="CH172" s="108">
        <v>3926.06</v>
      </c>
      <c r="CI172" s="109">
        <v>37.56</v>
      </c>
      <c r="CJ172" s="107">
        <v>0</v>
      </c>
      <c r="CK172" s="108">
        <v>0</v>
      </c>
      <c r="CL172" s="133">
        <v>0</v>
      </c>
      <c r="CM172" s="124">
        <v>0</v>
      </c>
      <c r="CN172" s="108">
        <v>0</v>
      </c>
      <c r="CO172" s="108">
        <v>0</v>
      </c>
      <c r="CP172" s="133">
        <v>0</v>
      </c>
      <c r="CQ172" s="124">
        <v>0</v>
      </c>
      <c r="CR172" s="108">
        <v>0</v>
      </c>
      <c r="CS172" s="108">
        <v>0</v>
      </c>
      <c r="CT172" s="133">
        <v>0</v>
      </c>
      <c r="CU172" s="124">
        <v>0</v>
      </c>
      <c r="CV172" s="108">
        <v>0</v>
      </c>
      <c r="CW172" s="109">
        <v>0</v>
      </c>
      <c r="CX172" s="107">
        <v>0</v>
      </c>
      <c r="CY172" s="108">
        <v>0</v>
      </c>
      <c r="CZ172" s="133">
        <v>0</v>
      </c>
      <c r="DA172" s="124">
        <v>0</v>
      </c>
      <c r="DB172" s="108">
        <v>0</v>
      </c>
      <c r="DC172" s="108">
        <v>0</v>
      </c>
      <c r="DD172" s="133">
        <v>0</v>
      </c>
      <c r="DE172" s="124">
        <v>0</v>
      </c>
      <c r="DF172" s="108">
        <v>0</v>
      </c>
      <c r="DG172" s="108">
        <v>0</v>
      </c>
      <c r="DH172" s="133">
        <v>0</v>
      </c>
      <c r="DI172" s="124">
        <v>0</v>
      </c>
      <c r="DJ172" s="108">
        <v>0.33</v>
      </c>
      <c r="DK172" s="108">
        <v>0</v>
      </c>
      <c r="DL172" s="180">
        <v>39.429771216687875</v>
      </c>
      <c r="DM172" s="181">
        <v>35.926050321824071</v>
      </c>
      <c r="DN172" s="184">
        <v>70.699322905087953</v>
      </c>
      <c r="DO172" s="181">
        <v>48.685048147866631</v>
      </c>
      <c r="DP172" s="193" t="s">
        <v>1026</v>
      </c>
      <c r="DQ172" s="193" t="s">
        <v>1026</v>
      </c>
      <c r="DR172" s="288" t="s">
        <v>1026</v>
      </c>
      <c r="DS172" s="288"/>
      <c r="DT172" s="298"/>
      <c r="DU172" s="170"/>
      <c r="DV172" s="170"/>
      <c r="DW172" s="170"/>
      <c r="DX172" s="170"/>
      <c r="DY172" s="170"/>
      <c r="DZ172" s="298"/>
      <c r="EA172" s="170"/>
      <c r="EB172" s="170"/>
      <c r="EC172" s="170"/>
      <c r="ED172" s="170"/>
      <c r="EE172" s="292"/>
    </row>
    <row r="173" spans="1:135" x14ac:dyDescent="0.2">
      <c r="A173" s="125" t="s">
        <v>318</v>
      </c>
      <c r="B173" s="126" t="s">
        <v>951</v>
      </c>
      <c r="C173" s="147">
        <v>316128839</v>
      </c>
      <c r="D173" s="148">
        <v>81.276999850051652</v>
      </c>
      <c r="E173" s="149">
        <v>18.723000149948358</v>
      </c>
      <c r="F173" s="150">
        <v>0.92406945810895502</v>
      </c>
      <c r="G173" s="151">
        <v>34.559344492764083</v>
      </c>
      <c r="H173" s="167">
        <v>16800000</v>
      </c>
      <c r="I173" s="118">
        <v>53041.981405562299</v>
      </c>
      <c r="J173" s="113">
        <v>3131630.2032675473</v>
      </c>
      <c r="K173" s="113">
        <v>18.64065597183064</v>
      </c>
      <c r="L173" s="117">
        <v>4256503.4400000004</v>
      </c>
      <c r="M173" s="118">
        <v>25.33633</v>
      </c>
      <c r="N173" s="117">
        <v>2692664</v>
      </c>
      <c r="O173" s="118">
        <v>16.027761904761906</v>
      </c>
      <c r="P173" s="143">
        <v>133533.51047758001</v>
      </c>
      <c r="Q173" s="170">
        <v>55312168</v>
      </c>
      <c r="R173" s="167">
        <v>14458.98</v>
      </c>
      <c r="S173" s="138">
        <v>19778.349999999999</v>
      </c>
      <c r="T173" s="113">
        <v>8774.3799999999992</v>
      </c>
      <c r="U173" s="138">
        <v>205.15</v>
      </c>
      <c r="V173" s="113">
        <v>9408.8799999999992</v>
      </c>
      <c r="W173" s="138" t="s">
        <v>992</v>
      </c>
      <c r="X173" s="143">
        <v>52625.74</v>
      </c>
      <c r="Y173" s="167">
        <f t="shared" si="15"/>
        <v>2.6140685716748619E-2</v>
      </c>
      <c r="Z173" s="138">
        <f t="shared" si="16"/>
        <v>3.5757683553463315E-2</v>
      </c>
      <c r="AA173" s="113">
        <f t="shared" si="17"/>
        <v>1.5863381091842214E-2</v>
      </c>
      <c r="AB173" s="138">
        <f t="shared" si="18"/>
        <v>3.7089488157470162E-4</v>
      </c>
      <c r="AC173" s="113">
        <f t="shared" si="19"/>
        <v>1.7010506621255559E-2</v>
      </c>
      <c r="AD173" s="138">
        <f t="shared" si="20"/>
        <v>0</v>
      </c>
      <c r="AE173" s="143">
        <f t="shared" si="21"/>
        <v>9.5143151864884409E-2</v>
      </c>
      <c r="AF173" s="175">
        <v>0.4617077707614865</v>
      </c>
      <c r="AG173" s="118">
        <v>0.63156722589286696</v>
      </c>
      <c r="AH173" s="118">
        <v>0.28018569979446484</v>
      </c>
      <c r="AI173" s="118">
        <v>6.5509011819449891E-3</v>
      </c>
      <c r="AJ173" s="118">
        <v>0.30044671271156986</v>
      </c>
      <c r="AK173" s="118" t="s">
        <v>1026</v>
      </c>
      <c r="AL173" s="143">
        <v>1.680458310342333</v>
      </c>
      <c r="AM173" s="175">
        <v>0.33969149100464485</v>
      </c>
      <c r="AN173" s="118">
        <v>0.46466190568848675</v>
      </c>
      <c r="AO173" s="118">
        <v>0.20614055935075198</v>
      </c>
      <c r="AP173" s="118">
        <v>4.8196836415572118E-3</v>
      </c>
      <c r="AQ173" s="118">
        <v>0.22104716071837588</v>
      </c>
      <c r="AR173" s="118" t="s">
        <v>1026</v>
      </c>
      <c r="AS173" s="143">
        <v>1.2363608004038167</v>
      </c>
      <c r="AT173" s="175">
        <v>0.53697676353232338</v>
      </c>
      <c r="AU173" s="118">
        <v>0.73452721914059826</v>
      </c>
      <c r="AV173" s="118">
        <v>0.32586241729380272</v>
      </c>
      <c r="AW173" s="118">
        <v>7.61884884263317E-3</v>
      </c>
      <c r="AX173" s="118">
        <v>0.34942644162064035</v>
      </c>
      <c r="AY173" s="118" t="s">
        <v>1026</v>
      </c>
      <c r="AZ173" s="143">
        <v>1.954411690429998</v>
      </c>
      <c r="BA173" s="175">
        <v>10.827978646174834</v>
      </c>
      <c r="BB173" s="118">
        <v>14.811525533375939</v>
      </c>
      <c r="BC173" s="118">
        <v>6.570919890159856</v>
      </c>
      <c r="BD173" s="118">
        <v>0.153631848115342</v>
      </c>
      <c r="BE173" s="118">
        <v>7.0460815164293384</v>
      </c>
      <c r="BF173" s="118" t="s">
        <v>1026</v>
      </c>
      <c r="BG173" s="143">
        <v>39.410137434255311</v>
      </c>
      <c r="BH173" s="107">
        <v>345.5</v>
      </c>
      <c r="BI173" s="108">
        <v>0</v>
      </c>
      <c r="BJ173" s="133">
        <v>687.97</v>
      </c>
      <c r="BK173" s="124">
        <v>0</v>
      </c>
      <c r="BL173" s="108">
        <v>1056.6600000000001</v>
      </c>
      <c r="BM173" s="108">
        <v>0</v>
      </c>
      <c r="BN173" s="133">
        <v>1694.65</v>
      </c>
      <c r="BO173" s="124">
        <v>0</v>
      </c>
      <c r="BP173" s="108">
        <v>2293.4899999999998</v>
      </c>
      <c r="BQ173" s="108">
        <v>0</v>
      </c>
      <c r="BR173" s="133">
        <v>2987.69</v>
      </c>
      <c r="BS173" s="124">
        <v>0.01</v>
      </c>
      <c r="BT173" s="108">
        <v>3507.55</v>
      </c>
      <c r="BU173" s="109">
        <v>0.01</v>
      </c>
      <c r="BV173" s="107">
        <v>82084.94</v>
      </c>
      <c r="BW173" s="108">
        <v>0.15</v>
      </c>
      <c r="BX173" s="133">
        <v>165837.16</v>
      </c>
      <c r="BY173" s="124">
        <v>0.3</v>
      </c>
      <c r="BZ173" s="108">
        <v>217870.83</v>
      </c>
      <c r="CA173" s="108">
        <v>0.39</v>
      </c>
      <c r="CB173" s="133">
        <v>262718.45</v>
      </c>
      <c r="CC173" s="124">
        <v>0.48</v>
      </c>
      <c r="CD173" s="108">
        <v>293927.09999999998</v>
      </c>
      <c r="CE173" s="108">
        <v>0.53</v>
      </c>
      <c r="CF173" s="133">
        <v>316953.44</v>
      </c>
      <c r="CG173" s="124">
        <v>0.56999999999999995</v>
      </c>
      <c r="CH173" s="108">
        <v>339979.77</v>
      </c>
      <c r="CI173" s="109">
        <v>0.61</v>
      </c>
      <c r="CJ173" s="107">
        <v>27440.6</v>
      </c>
      <c r="CK173" s="108">
        <v>0.05</v>
      </c>
      <c r="CL173" s="133">
        <v>48590.06</v>
      </c>
      <c r="CM173" s="124">
        <v>0.09</v>
      </c>
      <c r="CN173" s="108">
        <v>87253.88</v>
      </c>
      <c r="CO173" s="108">
        <v>0.16</v>
      </c>
      <c r="CP173" s="133">
        <v>128149.29</v>
      </c>
      <c r="CQ173" s="124">
        <v>0.23</v>
      </c>
      <c r="CR173" s="108">
        <v>137090.39000000001</v>
      </c>
      <c r="CS173" s="108">
        <v>0.25</v>
      </c>
      <c r="CT173" s="133">
        <v>154972.59</v>
      </c>
      <c r="CU173" s="124">
        <v>0.28000000000000003</v>
      </c>
      <c r="CV173" s="108">
        <v>168073.68</v>
      </c>
      <c r="CW173" s="109">
        <v>0.31</v>
      </c>
      <c r="CX173" s="107">
        <v>0</v>
      </c>
      <c r="CY173" s="108">
        <v>0</v>
      </c>
      <c r="CZ173" s="133">
        <v>499.62</v>
      </c>
      <c r="DA173" s="124">
        <v>0</v>
      </c>
      <c r="DB173" s="108">
        <v>2036.4</v>
      </c>
      <c r="DC173" s="108">
        <v>0</v>
      </c>
      <c r="DD173" s="133">
        <v>9261.43</v>
      </c>
      <c r="DE173" s="124">
        <v>0.02</v>
      </c>
      <c r="DF173" s="108">
        <v>22403.13</v>
      </c>
      <c r="DG173" s="108">
        <v>0.04</v>
      </c>
      <c r="DH173" s="133">
        <v>43870.27</v>
      </c>
      <c r="DI173" s="124">
        <v>0.08</v>
      </c>
      <c r="DJ173" s="108">
        <v>61647.65</v>
      </c>
      <c r="DK173" s="108">
        <v>0.11</v>
      </c>
      <c r="DL173" s="180">
        <v>47.529301692154633</v>
      </c>
      <c r="DM173" s="181">
        <v>60.70392241880959</v>
      </c>
      <c r="DN173" s="184">
        <v>47.251081670134177</v>
      </c>
      <c r="DO173" s="181">
        <v>51.828101927032797</v>
      </c>
      <c r="DP173" s="193">
        <v>176</v>
      </c>
      <c r="DQ173" s="193">
        <v>508809</v>
      </c>
      <c r="DR173" s="288">
        <v>9.9697857382461823</v>
      </c>
      <c r="DS173" s="288"/>
      <c r="DT173" s="298"/>
      <c r="DU173" s="170"/>
      <c r="DV173" s="170"/>
      <c r="DW173" s="170"/>
      <c r="DX173" s="170"/>
      <c r="DY173" s="170"/>
      <c r="DZ173" s="298"/>
      <c r="EA173" s="170"/>
      <c r="EB173" s="170"/>
      <c r="EC173" s="170"/>
      <c r="ED173" s="170"/>
      <c r="EE173" s="292"/>
    </row>
    <row r="174" spans="1:135" x14ac:dyDescent="0.2">
      <c r="A174" s="125" t="s">
        <v>290</v>
      </c>
      <c r="B174" s="126" t="s">
        <v>658</v>
      </c>
      <c r="C174" s="147">
        <v>35158304</v>
      </c>
      <c r="D174" s="148">
        <v>81.471998763080265</v>
      </c>
      <c r="E174" s="149">
        <v>18.528001236919735</v>
      </c>
      <c r="F174" s="150">
        <v>1.3756654982320617</v>
      </c>
      <c r="G174" s="151">
        <v>3.8663072894844785</v>
      </c>
      <c r="H174" s="167">
        <v>1825096.3879089807</v>
      </c>
      <c r="I174" s="118">
        <v>51958.3812356821</v>
      </c>
      <c r="J174" s="113">
        <v>433277.80752332951</v>
      </c>
      <c r="K174" s="113">
        <v>23.739995892476529</v>
      </c>
      <c r="L174" s="117">
        <v>438447.83302762179</v>
      </c>
      <c r="M174" s="118">
        <v>24.02327</v>
      </c>
      <c r="N174" s="117">
        <v>376698.29693011352</v>
      </c>
      <c r="O174" s="118">
        <v>20.63991246849697</v>
      </c>
      <c r="P174" s="143">
        <v>71821.460647179993</v>
      </c>
      <c r="Q174" s="170">
        <v>6291916.5</v>
      </c>
      <c r="R174" s="167">
        <v>294.11</v>
      </c>
      <c r="S174" s="138">
        <v>97.47</v>
      </c>
      <c r="T174" s="113">
        <v>0</v>
      </c>
      <c r="U174" s="138">
        <v>2.35</v>
      </c>
      <c r="V174" s="113">
        <v>2817.82</v>
      </c>
      <c r="W174" s="138" t="s">
        <v>992</v>
      </c>
      <c r="X174" s="143">
        <v>3211.75</v>
      </c>
      <c r="Y174" s="167">
        <f t="shared" si="15"/>
        <v>4.6744104121534359E-3</v>
      </c>
      <c r="Z174" s="138">
        <f t="shared" si="16"/>
        <v>1.5491305391608424E-3</v>
      </c>
      <c r="AA174" s="113">
        <f t="shared" si="17"/>
        <v>0</v>
      </c>
      <c r="AB174" s="138">
        <f t="shared" si="18"/>
        <v>3.7349510280373238E-5</v>
      </c>
      <c r="AC174" s="113">
        <f t="shared" si="19"/>
        <v>4.4784764705634604E-2</v>
      </c>
      <c r="AD174" s="138">
        <f t="shared" si="20"/>
        <v>0</v>
      </c>
      <c r="AE174" s="143">
        <f t="shared" si="21"/>
        <v>5.1045655167229254E-2</v>
      </c>
      <c r="AF174" s="175">
        <v>6.7880236396405766E-2</v>
      </c>
      <c r="AG174" s="118">
        <v>2.2495959476242458E-2</v>
      </c>
      <c r="AH174" s="118">
        <v>0</v>
      </c>
      <c r="AI174" s="118">
        <v>5.4237719061423807E-4</v>
      </c>
      <c r="AJ174" s="118">
        <v>0.65034948734323916</v>
      </c>
      <c r="AK174" s="118" t="s">
        <v>1026</v>
      </c>
      <c r="AL174" s="143">
        <v>0.74126806040650162</v>
      </c>
      <c r="AM174" s="175">
        <v>6.707981607961816E-2</v>
      </c>
      <c r="AN174" s="118">
        <v>2.2230694887220365E-2</v>
      </c>
      <c r="AO174" s="118">
        <v>0</v>
      </c>
      <c r="AP174" s="118">
        <v>5.3598166599946504E-4</v>
      </c>
      <c r="AQ174" s="118">
        <v>0.64268079067515438</v>
      </c>
      <c r="AR174" s="118" t="s">
        <v>1026</v>
      </c>
      <c r="AS174" s="143">
        <v>0.73252728330799222</v>
      </c>
      <c r="AT174" s="175">
        <v>7.8075744540614264E-2</v>
      </c>
      <c r="AU174" s="118">
        <v>2.5874818334547182E-2</v>
      </c>
      <c r="AV174" s="118">
        <v>0</v>
      </c>
      <c r="AW174" s="118">
        <v>6.2384141875639564E-4</v>
      </c>
      <c r="AX174" s="118">
        <v>0.74803099004261564</v>
      </c>
      <c r="AY174" s="118" t="s">
        <v>1026</v>
      </c>
      <c r="AZ174" s="143">
        <v>0.85260539433653337</v>
      </c>
      <c r="BA174" s="175">
        <v>0.4095015575425337</v>
      </c>
      <c r="BB174" s="118">
        <v>0.13571152566614791</v>
      </c>
      <c r="BC174" s="118">
        <v>0</v>
      </c>
      <c r="BD174" s="118">
        <v>3.2720025168302825E-3</v>
      </c>
      <c r="BE174" s="118">
        <v>3.9233677157339177</v>
      </c>
      <c r="BF174" s="118" t="s">
        <v>1026</v>
      </c>
      <c r="BG174" s="143">
        <v>4.4718528014594288</v>
      </c>
      <c r="BH174" s="107">
        <v>700.03</v>
      </c>
      <c r="BI174" s="108">
        <v>0.01</v>
      </c>
      <c r="BJ174" s="133">
        <v>1889.1</v>
      </c>
      <c r="BK174" s="124">
        <v>0.03</v>
      </c>
      <c r="BL174" s="108">
        <v>4124.5600000000004</v>
      </c>
      <c r="BM174" s="108">
        <v>7.0000000000000007E-2</v>
      </c>
      <c r="BN174" s="133">
        <v>10699.69</v>
      </c>
      <c r="BO174" s="124">
        <v>0.17</v>
      </c>
      <c r="BP174" s="108">
        <v>19504.21</v>
      </c>
      <c r="BQ174" s="108">
        <v>0.31</v>
      </c>
      <c r="BR174" s="133">
        <v>32092.87</v>
      </c>
      <c r="BS174" s="124">
        <v>0.51</v>
      </c>
      <c r="BT174" s="108">
        <v>41279.08</v>
      </c>
      <c r="BU174" s="109">
        <v>0.66</v>
      </c>
      <c r="BV174" s="107">
        <v>529.83000000000004</v>
      </c>
      <c r="BW174" s="108">
        <v>0.01</v>
      </c>
      <c r="BX174" s="133">
        <v>1339.33</v>
      </c>
      <c r="BY174" s="124">
        <v>0.02</v>
      </c>
      <c r="BZ174" s="108">
        <v>2167.85</v>
      </c>
      <c r="CA174" s="108">
        <v>0.03</v>
      </c>
      <c r="CB174" s="133">
        <v>2857.12</v>
      </c>
      <c r="CC174" s="124">
        <v>0.05</v>
      </c>
      <c r="CD174" s="108">
        <v>3472.24</v>
      </c>
      <c r="CE174" s="108">
        <v>0.06</v>
      </c>
      <c r="CF174" s="133">
        <v>3790.75</v>
      </c>
      <c r="CG174" s="124">
        <v>0.06</v>
      </c>
      <c r="CH174" s="108">
        <v>3965.29</v>
      </c>
      <c r="CI174" s="109">
        <v>0.06</v>
      </c>
      <c r="CJ174" s="107">
        <v>0</v>
      </c>
      <c r="CK174" s="108">
        <v>0</v>
      </c>
      <c r="CL174" s="133">
        <v>0</v>
      </c>
      <c r="CM174" s="124">
        <v>0</v>
      </c>
      <c r="CN174" s="108">
        <v>0</v>
      </c>
      <c r="CO174" s="108">
        <v>0</v>
      </c>
      <c r="CP174" s="133">
        <v>0</v>
      </c>
      <c r="CQ174" s="124">
        <v>0</v>
      </c>
      <c r="CR174" s="108">
        <v>0</v>
      </c>
      <c r="CS174" s="108">
        <v>0</v>
      </c>
      <c r="CT174" s="133">
        <v>0</v>
      </c>
      <c r="CU174" s="124">
        <v>0</v>
      </c>
      <c r="CV174" s="108">
        <v>0</v>
      </c>
      <c r="CW174" s="109">
        <v>0</v>
      </c>
      <c r="CX174" s="107">
        <v>0</v>
      </c>
      <c r="CY174" s="108">
        <v>0</v>
      </c>
      <c r="CZ174" s="133">
        <v>0</v>
      </c>
      <c r="DA174" s="124">
        <v>0</v>
      </c>
      <c r="DB174" s="108">
        <v>15.16</v>
      </c>
      <c r="DC174" s="108">
        <v>0</v>
      </c>
      <c r="DD174" s="133">
        <v>89.53</v>
      </c>
      <c r="DE174" s="124">
        <v>0</v>
      </c>
      <c r="DF174" s="108">
        <v>247.63</v>
      </c>
      <c r="DG174" s="108">
        <v>0</v>
      </c>
      <c r="DH174" s="133">
        <v>549.96</v>
      </c>
      <c r="DI174" s="124">
        <v>0.01</v>
      </c>
      <c r="DJ174" s="108">
        <v>767.23</v>
      </c>
      <c r="DK174" s="108">
        <v>0.01</v>
      </c>
      <c r="DL174" s="180">
        <v>40.248906871482006</v>
      </c>
      <c r="DM174" s="181">
        <v>51.235319304641138</v>
      </c>
      <c r="DN174" s="184">
        <v>43.777377369855515</v>
      </c>
      <c r="DO174" s="181">
        <v>45.087201181992889</v>
      </c>
      <c r="DP174" s="193">
        <v>22</v>
      </c>
      <c r="DQ174" s="193">
        <v>2703</v>
      </c>
      <c r="DR174" s="288">
        <v>7.9428540011458517E-3</v>
      </c>
      <c r="DS174" s="288"/>
      <c r="DT174" s="298"/>
      <c r="DU174" s="170"/>
      <c r="DV174" s="170"/>
      <c r="DW174" s="170"/>
      <c r="DX174" s="170"/>
      <c r="DY174" s="170"/>
      <c r="DZ174" s="298"/>
      <c r="EA174" s="170"/>
      <c r="EB174" s="170"/>
      <c r="EC174" s="170"/>
      <c r="ED174" s="170"/>
      <c r="EE174" s="292"/>
    </row>
    <row r="175" spans="1:135" x14ac:dyDescent="0.2">
      <c r="A175" s="125" t="s">
        <v>236</v>
      </c>
      <c r="B175" s="126" t="s">
        <v>31</v>
      </c>
      <c r="C175" s="147">
        <v>23130900</v>
      </c>
      <c r="D175" s="148">
        <v>89.152998802467692</v>
      </c>
      <c r="E175" s="149">
        <v>10.847001197532306</v>
      </c>
      <c r="F175" s="150">
        <v>1.9301218027799019</v>
      </c>
      <c r="G175" s="151">
        <v>3.0109342254272811</v>
      </c>
      <c r="H175" s="167">
        <v>1560597.1504122235</v>
      </c>
      <c r="I175" s="118">
        <v>67458.355408791424</v>
      </c>
      <c r="J175" s="113">
        <v>443251.3540184396</v>
      </c>
      <c r="K175" s="113">
        <v>28.402676110318225</v>
      </c>
      <c r="L175" s="117">
        <v>359242.28527800203</v>
      </c>
      <c r="M175" s="118">
        <v>23.019540000000003</v>
      </c>
      <c r="N175" s="117">
        <v>386626.21770428773</v>
      </c>
      <c r="O175" s="118">
        <v>24.774248601066745</v>
      </c>
      <c r="P175" s="143">
        <v>49744.617326992797</v>
      </c>
      <c r="Q175" s="108">
        <v>6616533</v>
      </c>
      <c r="R175" s="167">
        <v>61.35</v>
      </c>
      <c r="S175" s="138">
        <v>129.22999999999999</v>
      </c>
      <c r="T175" s="113">
        <v>1076.23</v>
      </c>
      <c r="U175" s="138">
        <v>51.13</v>
      </c>
      <c r="V175" s="113">
        <v>4202.96</v>
      </c>
      <c r="W175" s="138">
        <v>0</v>
      </c>
      <c r="X175" s="143">
        <v>5520.9</v>
      </c>
      <c r="Y175" s="167">
        <f t="shared" si="15"/>
        <v>9.2722276152782735E-4</v>
      </c>
      <c r="Z175" s="138">
        <f t="shared" si="16"/>
        <v>1.9531376931090647E-3</v>
      </c>
      <c r="AA175" s="113">
        <f t="shared" si="17"/>
        <v>1.6265769399170231E-2</v>
      </c>
      <c r="AB175" s="138">
        <f t="shared" si="18"/>
        <v>7.72761202883746E-4</v>
      </c>
      <c r="AC175" s="113">
        <f t="shared" si="19"/>
        <v>6.352208928754681E-2</v>
      </c>
      <c r="AD175" s="138">
        <f t="shared" si="20"/>
        <v>0</v>
      </c>
      <c r="AE175" s="143">
        <f t="shared" si="21"/>
        <v>8.3440980344237678E-2</v>
      </c>
      <c r="AF175" s="175">
        <v>1.3840905266010263E-2</v>
      </c>
      <c r="AG175" s="118">
        <v>2.9155015281605641E-2</v>
      </c>
      <c r="AH175" s="118">
        <v>0.242803544815619</v>
      </c>
      <c r="AI175" s="118">
        <v>1.1535215749814259E-2</v>
      </c>
      <c r="AJ175" s="118">
        <v>0.94821142945118986</v>
      </c>
      <c r="AK175" s="118">
        <v>0</v>
      </c>
      <c r="AL175" s="143">
        <v>1.2455461105642389</v>
      </c>
      <c r="AM175" s="175">
        <v>1.7077610992404162E-2</v>
      </c>
      <c r="AN175" s="118">
        <v>3.5972936732655093E-2</v>
      </c>
      <c r="AO175" s="118">
        <v>0.29958332972054008</v>
      </c>
      <c r="AP175" s="118">
        <v>1.4232734312006926E-2</v>
      </c>
      <c r="AQ175" s="118">
        <v>1.1699513593583539</v>
      </c>
      <c r="AR175" s="118">
        <v>0</v>
      </c>
      <c r="AS175" s="143">
        <v>1.53681797111596</v>
      </c>
      <c r="AT175" s="175">
        <v>1.5868039256179918E-2</v>
      </c>
      <c r="AU175" s="118">
        <v>3.3425048297899433E-2</v>
      </c>
      <c r="AV175" s="118">
        <v>0.27836446436313789</v>
      </c>
      <c r="AW175" s="118">
        <v>1.3224659285549783E-2</v>
      </c>
      <c r="AX175" s="118">
        <v>1.0870861332054431</v>
      </c>
      <c r="AY175" s="118">
        <v>0</v>
      </c>
      <c r="AZ175" s="143">
        <v>1.4279683444082101</v>
      </c>
      <c r="BA175" s="175">
        <v>0.12332992652595964</v>
      </c>
      <c r="BB175" s="118">
        <v>0.25978690146617378</v>
      </c>
      <c r="BC175" s="118">
        <v>2.1635104616957381</v>
      </c>
      <c r="BD175" s="118">
        <v>0.10278499011038821</v>
      </c>
      <c r="BE175" s="118">
        <v>8.4490749468874853</v>
      </c>
      <c r="BF175" s="118">
        <v>0</v>
      </c>
      <c r="BG175" s="143">
        <v>11.098487226685744</v>
      </c>
      <c r="BH175" s="107">
        <v>14.95</v>
      </c>
      <c r="BI175" s="108">
        <v>0</v>
      </c>
      <c r="BJ175" s="133">
        <v>126.97</v>
      </c>
      <c r="BK175" s="124">
        <v>0</v>
      </c>
      <c r="BL175" s="108">
        <v>462.18</v>
      </c>
      <c r="BM175" s="108">
        <v>0.01</v>
      </c>
      <c r="BN175" s="133">
        <v>1895.63</v>
      </c>
      <c r="BO175" s="124">
        <v>0.03</v>
      </c>
      <c r="BP175" s="108">
        <v>4764.4399999999996</v>
      </c>
      <c r="BQ175" s="108">
        <v>7.0000000000000007E-2</v>
      </c>
      <c r="BR175" s="133">
        <v>10917.18</v>
      </c>
      <c r="BS175" s="124">
        <v>0.16</v>
      </c>
      <c r="BT175" s="108">
        <v>16782.5</v>
      </c>
      <c r="BU175" s="109">
        <v>0.25</v>
      </c>
      <c r="BV175" s="107">
        <v>401.03</v>
      </c>
      <c r="BW175" s="108">
        <v>0.01</v>
      </c>
      <c r="BX175" s="133">
        <v>1495.5</v>
      </c>
      <c r="BY175" s="124">
        <v>0.02</v>
      </c>
      <c r="BZ175" s="108">
        <v>2071.0700000000002</v>
      </c>
      <c r="CA175" s="108">
        <v>0.03</v>
      </c>
      <c r="CB175" s="133">
        <v>2498.77</v>
      </c>
      <c r="CC175" s="124">
        <v>0.04</v>
      </c>
      <c r="CD175" s="108">
        <v>2932.4</v>
      </c>
      <c r="CE175" s="108">
        <v>0.04</v>
      </c>
      <c r="CF175" s="133">
        <v>3048.13</v>
      </c>
      <c r="CG175" s="124">
        <v>0.05</v>
      </c>
      <c r="CH175" s="108">
        <v>3163.87</v>
      </c>
      <c r="CI175" s="109">
        <v>0.05</v>
      </c>
      <c r="CJ175" s="107">
        <v>3355.6</v>
      </c>
      <c r="CK175" s="108">
        <v>0.05</v>
      </c>
      <c r="CL175" s="133">
        <v>3917.02</v>
      </c>
      <c r="CM175" s="124">
        <v>0.06</v>
      </c>
      <c r="CN175" s="108">
        <v>4610.1000000000004</v>
      </c>
      <c r="CO175" s="108">
        <v>7.0000000000000007E-2</v>
      </c>
      <c r="CP175" s="133">
        <v>4613.3500000000004</v>
      </c>
      <c r="CQ175" s="124">
        <v>7.0000000000000007E-2</v>
      </c>
      <c r="CR175" s="108">
        <v>4618.76</v>
      </c>
      <c r="CS175" s="108">
        <v>7.0000000000000007E-2</v>
      </c>
      <c r="CT175" s="133">
        <v>4629.58</v>
      </c>
      <c r="CU175" s="124">
        <v>7.0000000000000007E-2</v>
      </c>
      <c r="CV175" s="108">
        <v>4640.3999999999996</v>
      </c>
      <c r="CW175" s="109">
        <v>7.0000000000000007E-2</v>
      </c>
      <c r="CX175" s="107">
        <v>7.22</v>
      </c>
      <c r="CY175" s="108">
        <v>0</v>
      </c>
      <c r="CZ175" s="133">
        <v>237.99</v>
      </c>
      <c r="DA175" s="124">
        <v>0</v>
      </c>
      <c r="DB175" s="108">
        <v>851.79</v>
      </c>
      <c r="DC175" s="108">
        <v>0.01</v>
      </c>
      <c r="DD175" s="133">
        <v>2681.49</v>
      </c>
      <c r="DE175" s="124">
        <v>0.04</v>
      </c>
      <c r="DF175" s="108">
        <v>5326.35</v>
      </c>
      <c r="DG175" s="108">
        <v>0.08</v>
      </c>
      <c r="DH175" s="133">
        <v>8335.9500000000007</v>
      </c>
      <c r="DI175" s="124">
        <v>0.13</v>
      </c>
      <c r="DJ175" s="108">
        <v>10730.36</v>
      </c>
      <c r="DK175" s="108">
        <v>0.16</v>
      </c>
      <c r="DL175" s="180">
        <v>45.238438538631478</v>
      </c>
      <c r="DM175" s="181">
        <v>58.736027862978794</v>
      </c>
      <c r="DN175" s="184">
        <v>48.694790161997744</v>
      </c>
      <c r="DO175" s="181">
        <v>50.889752187869341</v>
      </c>
      <c r="DP175" s="193">
        <v>3</v>
      </c>
      <c r="DQ175" s="193">
        <v>4416</v>
      </c>
      <c r="DR175" s="288">
        <v>2.0287860669441514E-2</v>
      </c>
      <c r="DS175" s="288"/>
      <c r="DT175" s="298"/>
      <c r="DU175" s="170"/>
      <c r="DV175" s="170"/>
      <c r="DW175" s="170"/>
      <c r="DX175" s="170"/>
      <c r="DY175" s="170"/>
      <c r="DZ175" s="298"/>
      <c r="EA175" s="170"/>
      <c r="EB175" s="170"/>
      <c r="EC175" s="170"/>
      <c r="ED175" s="170"/>
      <c r="EE175" s="292"/>
    </row>
    <row r="176" spans="1:135" x14ac:dyDescent="0.2">
      <c r="A176" s="125" t="s">
        <v>234</v>
      </c>
      <c r="B176" s="126" t="s">
        <v>665</v>
      </c>
      <c r="C176" s="147">
        <v>4470800</v>
      </c>
      <c r="D176" s="148">
        <v>86.223002594613945</v>
      </c>
      <c r="E176" s="149">
        <v>13.77699740538606</v>
      </c>
      <c r="F176" s="150">
        <v>0.87576236135260521</v>
      </c>
      <c r="G176" s="151">
        <v>16.979226007367743</v>
      </c>
      <c r="H176" s="167">
        <v>182594.46939513285</v>
      </c>
      <c r="I176" s="118">
        <v>41555.834410645548</v>
      </c>
      <c r="J176" s="113">
        <v>36040.2325187838</v>
      </c>
      <c r="K176" s="113">
        <v>19.737855499222732</v>
      </c>
      <c r="L176" s="117">
        <v>52186.467103816765</v>
      </c>
      <c r="M176" s="118">
        <v>28.58053</v>
      </c>
      <c r="N176" s="117">
        <v>27865.593434478371</v>
      </c>
      <c r="O176" s="118">
        <v>15.260918650376791</v>
      </c>
      <c r="P176" s="143">
        <v>16317.765993280002</v>
      </c>
      <c r="Q176" s="108">
        <v>679705.375</v>
      </c>
      <c r="R176" s="167">
        <v>22.81</v>
      </c>
      <c r="S176" s="138">
        <v>1.05</v>
      </c>
      <c r="T176" s="113">
        <v>323.42</v>
      </c>
      <c r="U176" s="138">
        <v>21.89</v>
      </c>
      <c r="V176" s="113">
        <v>399.98</v>
      </c>
      <c r="W176" s="138">
        <v>63</v>
      </c>
      <c r="X176" s="143">
        <v>769.15000000000009</v>
      </c>
      <c r="Y176" s="167">
        <f t="shared" si="15"/>
        <v>3.355865767576135E-3</v>
      </c>
      <c r="Z176" s="138">
        <f t="shared" si="16"/>
        <v>1.5447869600854636E-4</v>
      </c>
      <c r="AA176" s="113">
        <f t="shared" si="17"/>
        <v>4.7582380821984821E-2</v>
      </c>
      <c r="AB176" s="138">
        <f t="shared" si="18"/>
        <v>3.2205130053591237E-3</v>
      </c>
      <c r="AC176" s="113">
        <f t="shared" si="19"/>
        <v>5.8846084599522265E-2</v>
      </c>
      <c r="AD176" s="138">
        <f t="shared" si="20"/>
        <v>9.2687217605127801E-3</v>
      </c>
      <c r="AE176" s="143">
        <f t="shared" si="21"/>
        <v>0.1131593228904509</v>
      </c>
      <c r="AF176" s="175">
        <v>6.3290379683626247E-2</v>
      </c>
      <c r="AG176" s="118">
        <v>2.9134107263396563E-3</v>
      </c>
      <c r="AH176" s="118">
        <v>0.89738599725025858</v>
      </c>
      <c r="AI176" s="118">
        <v>6.0737676951976252E-2</v>
      </c>
      <c r="AJ176" s="118">
        <v>1.109815259353653</v>
      </c>
      <c r="AK176" s="118">
        <v>0.17480464358037934</v>
      </c>
      <c r="AL176" s="143">
        <v>2.1341427239658541</v>
      </c>
      <c r="AM176" s="175">
        <v>4.3708649513719895E-2</v>
      </c>
      <c r="AN176" s="118">
        <v>2.0120158697679042E-3</v>
      </c>
      <c r="AO176" s="118">
        <v>0.61973921200031956</v>
      </c>
      <c r="AP176" s="118">
        <v>4.1945740370685158E-2</v>
      </c>
      <c r="AQ176" s="118">
        <v>0.76644391199025363</v>
      </c>
      <c r="AR176" s="118">
        <v>0.12072095218607425</v>
      </c>
      <c r="AS176" s="143">
        <v>1.4738495297447463</v>
      </c>
      <c r="AT176" s="175">
        <v>8.1857219562304254E-2</v>
      </c>
      <c r="AU176" s="118">
        <v>3.7680877045339531E-3</v>
      </c>
      <c r="AV176" s="118">
        <v>1.1606427860955917</v>
      </c>
      <c r="AW176" s="118">
        <v>7.8555657002141177E-2</v>
      </c>
      <c r="AX176" s="118">
        <v>1.4353902095804674</v>
      </c>
      <c r="AY176" s="118">
        <v>0.22608526227203721</v>
      </c>
      <c r="AZ176" s="143">
        <v>2.7602139599450388</v>
      </c>
      <c r="BA176" s="175">
        <v>0.13978629188207281</v>
      </c>
      <c r="BB176" s="118">
        <v>6.4347043610774417E-3</v>
      </c>
      <c r="BC176" s="118">
        <v>1.9820115090092061</v>
      </c>
      <c r="BD176" s="118">
        <v>0.13414826520379544</v>
      </c>
      <c r="BE176" s="118">
        <v>2.4511933812797668</v>
      </c>
      <c r="BF176" s="118">
        <v>0.38608226166464649</v>
      </c>
      <c r="BG176" s="143">
        <v>4.7135741517359193</v>
      </c>
      <c r="BH176" s="107">
        <v>39.85</v>
      </c>
      <c r="BI176" s="108">
        <v>0.01</v>
      </c>
      <c r="BJ176" s="133">
        <v>151.96</v>
      </c>
      <c r="BK176" s="124">
        <v>0.02</v>
      </c>
      <c r="BL176" s="108">
        <v>364.34</v>
      </c>
      <c r="BM176" s="108">
        <v>0.05</v>
      </c>
      <c r="BN176" s="133">
        <v>952.22</v>
      </c>
      <c r="BO176" s="124">
        <v>0.14000000000000001</v>
      </c>
      <c r="BP176" s="108">
        <v>1725.54</v>
      </c>
      <c r="BQ176" s="108">
        <v>0.25</v>
      </c>
      <c r="BR176" s="133">
        <v>2845.32</v>
      </c>
      <c r="BS176" s="124">
        <v>0.42</v>
      </c>
      <c r="BT176" s="108">
        <v>3713.96</v>
      </c>
      <c r="BU176" s="109">
        <v>0.55000000000000004</v>
      </c>
      <c r="BV176" s="107">
        <v>0</v>
      </c>
      <c r="BW176" s="108">
        <v>0</v>
      </c>
      <c r="BX176" s="133">
        <v>27.32</v>
      </c>
      <c r="BY176" s="124">
        <v>0</v>
      </c>
      <c r="BZ176" s="108">
        <v>44.16</v>
      </c>
      <c r="CA176" s="108">
        <v>0.01</v>
      </c>
      <c r="CB176" s="133">
        <v>57</v>
      </c>
      <c r="CC176" s="124">
        <v>0.01</v>
      </c>
      <c r="CD176" s="108">
        <v>64.430000000000007</v>
      </c>
      <c r="CE176" s="108">
        <v>0.01</v>
      </c>
      <c r="CF176" s="133">
        <v>73.3</v>
      </c>
      <c r="CG176" s="124">
        <v>0.01</v>
      </c>
      <c r="CH176" s="108">
        <v>74.849999999999994</v>
      </c>
      <c r="CI176" s="109">
        <v>0.01</v>
      </c>
      <c r="CJ176" s="107">
        <v>1290.3800000000001</v>
      </c>
      <c r="CK176" s="108">
        <v>0.19</v>
      </c>
      <c r="CL176" s="133">
        <v>3143.82</v>
      </c>
      <c r="CM176" s="124">
        <v>0.46</v>
      </c>
      <c r="CN176" s="108">
        <v>3830.06</v>
      </c>
      <c r="CO176" s="108">
        <v>0.56000000000000005</v>
      </c>
      <c r="CP176" s="133">
        <v>3830.34</v>
      </c>
      <c r="CQ176" s="124">
        <v>0.56000000000000005</v>
      </c>
      <c r="CR176" s="108">
        <v>3830.82</v>
      </c>
      <c r="CS176" s="108">
        <v>0.56000000000000005</v>
      </c>
      <c r="CT176" s="133">
        <v>3831.77</v>
      </c>
      <c r="CU176" s="124">
        <v>0.56000000000000005</v>
      </c>
      <c r="CV176" s="108">
        <v>3832.72</v>
      </c>
      <c r="CW176" s="109">
        <v>0.56000000000000005</v>
      </c>
      <c r="CX176" s="107">
        <v>13.63</v>
      </c>
      <c r="CY176" s="108">
        <v>0</v>
      </c>
      <c r="CZ176" s="133">
        <v>128.4</v>
      </c>
      <c r="DA176" s="124">
        <v>0.02</v>
      </c>
      <c r="DB176" s="108">
        <v>353.59</v>
      </c>
      <c r="DC176" s="108">
        <v>0.05</v>
      </c>
      <c r="DD176" s="133">
        <v>869.82</v>
      </c>
      <c r="DE176" s="124">
        <v>0.13</v>
      </c>
      <c r="DF176" s="108">
        <v>1665.02</v>
      </c>
      <c r="DG176" s="108">
        <v>0.24</v>
      </c>
      <c r="DH176" s="133">
        <v>4164.17</v>
      </c>
      <c r="DI176" s="124">
        <v>0.61</v>
      </c>
      <c r="DJ176" s="108">
        <v>6376.74</v>
      </c>
      <c r="DK176" s="108">
        <v>0.94</v>
      </c>
      <c r="DL176" s="180">
        <v>50.063698556849019</v>
      </c>
      <c r="DM176" s="181">
        <v>55.946489949300656</v>
      </c>
      <c r="DN176" s="184">
        <v>48.417144894049024</v>
      </c>
      <c r="DO176" s="181">
        <v>51.475777800066233</v>
      </c>
      <c r="DP176" s="193">
        <v>28</v>
      </c>
      <c r="DQ176" s="193">
        <v>1607106</v>
      </c>
      <c r="DR176" s="288">
        <v>37.458648449647548</v>
      </c>
      <c r="DS176" s="288"/>
      <c r="DT176" s="298"/>
      <c r="DU176" s="170"/>
      <c r="DV176" s="170"/>
      <c r="DW176" s="170"/>
      <c r="DX176" s="170"/>
      <c r="DY176" s="170"/>
      <c r="DZ176" s="298"/>
      <c r="EA176" s="170"/>
      <c r="EB176" s="170"/>
      <c r="EC176" s="170"/>
      <c r="ED176" s="170"/>
      <c r="EE176" s="292"/>
    </row>
    <row r="177" spans="1:135" x14ac:dyDescent="0.2">
      <c r="A177" s="125" t="s">
        <v>416</v>
      </c>
      <c r="B177" s="126" t="s">
        <v>463</v>
      </c>
      <c r="C177" s="147">
        <v>498897</v>
      </c>
      <c r="D177" s="148">
        <v>64.127064303854297</v>
      </c>
      <c r="E177" s="149">
        <v>35.872935696145696</v>
      </c>
      <c r="F177" s="150">
        <v>2.0628403878868586</v>
      </c>
      <c r="G177" s="151">
        <v>123.79578163771713</v>
      </c>
      <c r="H177" s="167">
        <v>1888.1233437725848</v>
      </c>
      <c r="I177" s="118">
        <v>3767.1153636953959</v>
      </c>
      <c r="J177" s="113">
        <v>678.05780832770472</v>
      </c>
      <c r="K177" s="113">
        <v>35.911732703484518</v>
      </c>
      <c r="L177" s="117">
        <v>230.41920919296558</v>
      </c>
      <c r="M177" s="118">
        <v>12.203610000000001</v>
      </c>
      <c r="N177" s="117">
        <v>521.3230791551174</v>
      </c>
      <c r="O177" s="118">
        <v>27.610647412127339</v>
      </c>
      <c r="P177" s="143">
        <v>475.33407134288103</v>
      </c>
      <c r="Q177" s="108">
        <v>7137.7890625</v>
      </c>
      <c r="R177" s="167">
        <v>0.04</v>
      </c>
      <c r="S177" s="138">
        <v>0.15</v>
      </c>
      <c r="T177" s="113">
        <v>0</v>
      </c>
      <c r="U177" s="138">
        <v>0</v>
      </c>
      <c r="V177" s="113">
        <v>0</v>
      </c>
      <c r="W177" s="138" t="s">
        <v>992</v>
      </c>
      <c r="X177" s="143">
        <v>0.19</v>
      </c>
      <c r="Y177" s="167">
        <f t="shared" si="15"/>
        <v>5.6039761962354846E-4</v>
      </c>
      <c r="Z177" s="138">
        <f t="shared" si="16"/>
        <v>2.1014910735883069E-3</v>
      </c>
      <c r="AA177" s="113">
        <f t="shared" si="17"/>
        <v>0</v>
      </c>
      <c r="AB177" s="138">
        <f t="shared" si="18"/>
        <v>0</v>
      </c>
      <c r="AC177" s="113">
        <f t="shared" si="19"/>
        <v>0</v>
      </c>
      <c r="AD177" s="138">
        <f t="shared" si="20"/>
        <v>0</v>
      </c>
      <c r="AE177" s="143">
        <f t="shared" si="21"/>
        <v>2.6618886932118554E-3</v>
      </c>
      <c r="AF177" s="175">
        <v>5.8992020309672532E-3</v>
      </c>
      <c r="AG177" s="118">
        <v>2.2122007616127197E-2</v>
      </c>
      <c r="AH177" s="118">
        <v>0</v>
      </c>
      <c r="AI177" s="118">
        <v>0</v>
      </c>
      <c r="AJ177" s="118">
        <v>0</v>
      </c>
      <c r="AK177" s="118" t="s">
        <v>1026</v>
      </c>
      <c r="AL177" s="143">
        <v>2.8021209647094453E-2</v>
      </c>
      <c r="AM177" s="175">
        <v>1.7359663779811789E-2</v>
      </c>
      <c r="AN177" s="118">
        <v>6.5098739174294207E-2</v>
      </c>
      <c r="AO177" s="118">
        <v>0</v>
      </c>
      <c r="AP177" s="118">
        <v>0</v>
      </c>
      <c r="AQ177" s="118">
        <v>0</v>
      </c>
      <c r="AR177" s="118" t="s">
        <v>1026</v>
      </c>
      <c r="AS177" s="143">
        <v>8.2458402954106003E-2</v>
      </c>
      <c r="AT177" s="175">
        <v>7.6727851881842699E-3</v>
      </c>
      <c r="AU177" s="118">
        <v>2.8772944455691007E-2</v>
      </c>
      <c r="AV177" s="118">
        <v>0</v>
      </c>
      <c r="AW177" s="118">
        <v>0</v>
      </c>
      <c r="AX177" s="118">
        <v>0</v>
      </c>
      <c r="AY177" s="118" t="s">
        <v>1026</v>
      </c>
      <c r="AZ177" s="143">
        <v>3.6445729643875276E-2</v>
      </c>
      <c r="BA177" s="175">
        <v>8.4151341996156013E-3</v>
      </c>
      <c r="BB177" s="118">
        <v>3.15567532485585E-2</v>
      </c>
      <c r="BC177" s="118">
        <v>0</v>
      </c>
      <c r="BD177" s="118">
        <v>0</v>
      </c>
      <c r="BE177" s="118">
        <v>0</v>
      </c>
      <c r="BF177" s="118" t="s">
        <v>1026</v>
      </c>
      <c r="BG177" s="143">
        <v>3.9971887448174107E-2</v>
      </c>
      <c r="BH177" s="107">
        <v>0</v>
      </c>
      <c r="BI177" s="108">
        <v>0</v>
      </c>
      <c r="BJ177" s="133">
        <v>0</v>
      </c>
      <c r="BK177" s="124">
        <v>0</v>
      </c>
      <c r="BL177" s="108">
        <v>0.78</v>
      </c>
      <c r="BM177" s="108">
        <v>0.01</v>
      </c>
      <c r="BN177" s="133">
        <v>2.21</v>
      </c>
      <c r="BO177" s="124">
        <v>0.03</v>
      </c>
      <c r="BP177" s="108">
        <v>3.88</v>
      </c>
      <c r="BQ177" s="108">
        <v>0.05</v>
      </c>
      <c r="BR177" s="133">
        <v>6.31</v>
      </c>
      <c r="BS177" s="124">
        <v>0.09</v>
      </c>
      <c r="BT177" s="108">
        <v>8.23</v>
      </c>
      <c r="BU177" s="109">
        <v>0.12</v>
      </c>
      <c r="BV177" s="107">
        <v>0</v>
      </c>
      <c r="BW177" s="108">
        <v>0</v>
      </c>
      <c r="BX177" s="133">
        <v>0.87</v>
      </c>
      <c r="BY177" s="124">
        <v>0.01</v>
      </c>
      <c r="BZ177" s="108">
        <v>7.06</v>
      </c>
      <c r="CA177" s="108">
        <v>0.1</v>
      </c>
      <c r="CB177" s="133">
        <v>10.220000000000001</v>
      </c>
      <c r="CC177" s="124">
        <v>0.14000000000000001</v>
      </c>
      <c r="CD177" s="108">
        <v>11.99</v>
      </c>
      <c r="CE177" s="108">
        <v>0.17</v>
      </c>
      <c r="CF177" s="133">
        <v>12.73</v>
      </c>
      <c r="CG177" s="124">
        <v>0.18</v>
      </c>
      <c r="CH177" s="108">
        <v>13.46</v>
      </c>
      <c r="CI177" s="109">
        <v>0.19</v>
      </c>
      <c r="CJ177" s="107">
        <v>0</v>
      </c>
      <c r="CK177" s="108">
        <v>0</v>
      </c>
      <c r="CL177" s="133">
        <v>0</v>
      </c>
      <c r="CM177" s="124">
        <v>0</v>
      </c>
      <c r="CN177" s="108">
        <v>0</v>
      </c>
      <c r="CO177" s="108">
        <v>0</v>
      </c>
      <c r="CP177" s="133">
        <v>0</v>
      </c>
      <c r="CQ177" s="124">
        <v>0</v>
      </c>
      <c r="CR177" s="108">
        <v>0</v>
      </c>
      <c r="CS177" s="108">
        <v>0</v>
      </c>
      <c r="CT177" s="133">
        <v>0</v>
      </c>
      <c r="CU177" s="124">
        <v>0</v>
      </c>
      <c r="CV177" s="108">
        <v>0</v>
      </c>
      <c r="CW177" s="109">
        <v>0</v>
      </c>
      <c r="CX177" s="107">
        <v>0</v>
      </c>
      <c r="CY177" s="108">
        <v>0</v>
      </c>
      <c r="CZ177" s="133">
        <v>0</v>
      </c>
      <c r="DA177" s="124">
        <v>0</v>
      </c>
      <c r="DB177" s="108">
        <v>0</v>
      </c>
      <c r="DC177" s="108">
        <v>0</v>
      </c>
      <c r="DD177" s="133">
        <v>0</v>
      </c>
      <c r="DE177" s="124">
        <v>0</v>
      </c>
      <c r="DF177" s="108">
        <v>0</v>
      </c>
      <c r="DG177" s="108">
        <v>0</v>
      </c>
      <c r="DH177" s="133">
        <v>0</v>
      </c>
      <c r="DI177" s="124">
        <v>0</v>
      </c>
      <c r="DJ177" s="108">
        <v>0</v>
      </c>
      <c r="DK177" s="108">
        <v>0</v>
      </c>
      <c r="DL177" s="180">
        <v>14.91408095176763</v>
      </c>
      <c r="DM177" s="181">
        <v>13.772295502734439</v>
      </c>
      <c r="DN177" s="184">
        <v>29.281967041897655</v>
      </c>
      <c r="DO177" s="181">
        <v>19.322781165466576</v>
      </c>
      <c r="DP177" s="193">
        <v>3</v>
      </c>
      <c r="DQ177" s="193">
        <v>144129</v>
      </c>
      <c r="DR177" s="288">
        <v>27.926564619259835</v>
      </c>
      <c r="DS177" s="288"/>
      <c r="DT177" s="298"/>
      <c r="DU177" s="170"/>
      <c r="DV177" s="170"/>
      <c r="DW177" s="170"/>
      <c r="DX177" s="170"/>
      <c r="DY177" s="170"/>
      <c r="DZ177" s="298"/>
      <c r="EA177" s="170"/>
      <c r="EB177" s="170"/>
      <c r="EC177" s="170"/>
      <c r="ED177" s="170"/>
      <c r="EE177" s="292"/>
    </row>
    <row r="178" spans="1:135" x14ac:dyDescent="0.2">
      <c r="A178" s="125" t="s">
        <v>424</v>
      </c>
      <c r="B178" s="126" t="s">
        <v>484</v>
      </c>
      <c r="C178" s="147">
        <v>1704255</v>
      </c>
      <c r="D178" s="148">
        <v>47.747021425784283</v>
      </c>
      <c r="E178" s="149">
        <v>52.252978574215717</v>
      </c>
      <c r="F178" s="150">
        <v>4.1556741335104563</v>
      </c>
      <c r="G178" s="151">
        <v>60.606507823613086</v>
      </c>
      <c r="H178" s="167">
        <v>858.65112136669086</v>
      </c>
      <c r="I178" s="118">
        <v>563.75277143112157</v>
      </c>
      <c r="J178" s="113">
        <v>64.250882685893117</v>
      </c>
      <c r="K178" s="113">
        <v>7.4827693212147439</v>
      </c>
      <c r="L178" s="117">
        <v>91.731159002509898</v>
      </c>
      <c r="M178" s="118">
        <v>10.683169999999999</v>
      </c>
      <c r="N178" s="117">
        <v>38.784220064786332</v>
      </c>
      <c r="O178" s="118">
        <v>4.5168775885431298</v>
      </c>
      <c r="P178" s="143">
        <v>186.251183205883</v>
      </c>
      <c r="Q178" s="108">
        <v>2029.35009765625</v>
      </c>
      <c r="R178" s="167">
        <v>0.06</v>
      </c>
      <c r="S178" s="138">
        <v>0</v>
      </c>
      <c r="T178" s="113">
        <v>0</v>
      </c>
      <c r="U178" s="138">
        <v>0</v>
      </c>
      <c r="V178" s="113">
        <v>0.77</v>
      </c>
      <c r="W178" s="138" t="s">
        <v>992</v>
      </c>
      <c r="X178" s="143">
        <v>0.83000000000000007</v>
      </c>
      <c r="Y178" s="167">
        <f t="shared" si="15"/>
        <v>2.9566115806876092E-3</v>
      </c>
      <c r="Z178" s="138">
        <f t="shared" si="16"/>
        <v>0</v>
      </c>
      <c r="AA178" s="113">
        <f t="shared" si="17"/>
        <v>0</v>
      </c>
      <c r="AB178" s="138">
        <f t="shared" si="18"/>
        <v>0</v>
      </c>
      <c r="AC178" s="113">
        <f t="shared" si="19"/>
        <v>3.7943181952157658E-2</v>
      </c>
      <c r="AD178" s="138">
        <f t="shared" si="20"/>
        <v>0</v>
      </c>
      <c r="AE178" s="143">
        <f t="shared" si="21"/>
        <v>4.0899793532845272E-2</v>
      </c>
      <c r="AF178" s="175">
        <v>9.3383931071150186E-2</v>
      </c>
      <c r="AG178" s="118">
        <v>0</v>
      </c>
      <c r="AH178" s="118">
        <v>0</v>
      </c>
      <c r="AI178" s="118">
        <v>0</v>
      </c>
      <c r="AJ178" s="118">
        <v>1.1984271154130941</v>
      </c>
      <c r="AK178" s="118" t="s">
        <v>1026</v>
      </c>
      <c r="AL178" s="143">
        <v>1.2918110464842445</v>
      </c>
      <c r="AM178" s="175">
        <v>6.5408527105122821E-2</v>
      </c>
      <c r="AN178" s="118">
        <v>0</v>
      </c>
      <c r="AO178" s="118">
        <v>0</v>
      </c>
      <c r="AP178" s="118">
        <v>0</v>
      </c>
      <c r="AQ178" s="118">
        <v>0.83940943118240952</v>
      </c>
      <c r="AR178" s="118" t="s">
        <v>1026</v>
      </c>
      <c r="AS178" s="143">
        <v>0.90481795828753242</v>
      </c>
      <c r="AT178" s="175">
        <v>0.15470209249992442</v>
      </c>
      <c r="AU178" s="118">
        <v>0</v>
      </c>
      <c r="AV178" s="118">
        <v>0</v>
      </c>
      <c r="AW178" s="118">
        <v>0</v>
      </c>
      <c r="AX178" s="118">
        <v>1.9853435204156968</v>
      </c>
      <c r="AY178" s="118" t="s">
        <v>1026</v>
      </c>
      <c r="AZ178" s="143">
        <v>2.1400456129156216</v>
      </c>
      <c r="BA178" s="175">
        <v>3.2214560448550651E-2</v>
      </c>
      <c r="BB178" s="118">
        <v>0</v>
      </c>
      <c r="BC178" s="118">
        <v>0</v>
      </c>
      <c r="BD178" s="118">
        <v>0</v>
      </c>
      <c r="BE178" s="118">
        <v>0.41342019242306671</v>
      </c>
      <c r="BF178" s="118" t="s">
        <v>1026</v>
      </c>
      <c r="BG178" s="143">
        <v>0.44563475287161747</v>
      </c>
      <c r="BH178" s="107">
        <v>0</v>
      </c>
      <c r="BI178" s="108">
        <v>0</v>
      </c>
      <c r="BJ178" s="133">
        <v>0.27</v>
      </c>
      <c r="BK178" s="124">
        <v>0.01</v>
      </c>
      <c r="BL178" s="108">
        <v>0.83</v>
      </c>
      <c r="BM178" s="108">
        <v>0.04</v>
      </c>
      <c r="BN178" s="133">
        <v>2.12</v>
      </c>
      <c r="BO178" s="124">
        <v>0.1</v>
      </c>
      <c r="BP178" s="108">
        <v>4.0599999999999996</v>
      </c>
      <c r="BQ178" s="108">
        <v>0.2</v>
      </c>
      <c r="BR178" s="133">
        <v>8.5399999999999991</v>
      </c>
      <c r="BS178" s="124">
        <v>0.42</v>
      </c>
      <c r="BT178" s="108">
        <v>13.4</v>
      </c>
      <c r="BU178" s="109">
        <v>0.66</v>
      </c>
      <c r="BV178" s="107">
        <v>0</v>
      </c>
      <c r="BW178" s="108">
        <v>0</v>
      </c>
      <c r="BX178" s="133">
        <v>0</v>
      </c>
      <c r="BY178" s="124">
        <v>0</v>
      </c>
      <c r="BZ178" s="108">
        <v>0</v>
      </c>
      <c r="CA178" s="108">
        <v>0</v>
      </c>
      <c r="CB178" s="133">
        <v>0</v>
      </c>
      <c r="CC178" s="124">
        <v>0</v>
      </c>
      <c r="CD178" s="108">
        <v>0</v>
      </c>
      <c r="CE178" s="108">
        <v>0</v>
      </c>
      <c r="CF178" s="133">
        <v>0</v>
      </c>
      <c r="CG178" s="124">
        <v>0</v>
      </c>
      <c r="CH178" s="108">
        <v>0</v>
      </c>
      <c r="CI178" s="109">
        <v>0</v>
      </c>
      <c r="CJ178" s="107">
        <v>0</v>
      </c>
      <c r="CK178" s="108">
        <v>0</v>
      </c>
      <c r="CL178" s="133">
        <v>0</v>
      </c>
      <c r="CM178" s="124">
        <v>0</v>
      </c>
      <c r="CN178" s="108">
        <v>0</v>
      </c>
      <c r="CO178" s="108">
        <v>0</v>
      </c>
      <c r="CP178" s="133">
        <v>0</v>
      </c>
      <c r="CQ178" s="124">
        <v>0</v>
      </c>
      <c r="CR178" s="108">
        <v>0</v>
      </c>
      <c r="CS178" s="108">
        <v>0</v>
      </c>
      <c r="CT178" s="133">
        <v>0</v>
      </c>
      <c r="CU178" s="124">
        <v>0</v>
      </c>
      <c r="CV178" s="108">
        <v>0</v>
      </c>
      <c r="CW178" s="109">
        <v>0</v>
      </c>
      <c r="CX178" s="107">
        <v>0</v>
      </c>
      <c r="CY178" s="108">
        <v>0</v>
      </c>
      <c r="CZ178" s="133">
        <v>0</v>
      </c>
      <c r="DA178" s="124">
        <v>0</v>
      </c>
      <c r="DB178" s="108">
        <v>0</v>
      </c>
      <c r="DC178" s="108">
        <v>0</v>
      </c>
      <c r="DD178" s="133">
        <v>0</v>
      </c>
      <c r="DE178" s="124">
        <v>0</v>
      </c>
      <c r="DF178" s="108">
        <v>0</v>
      </c>
      <c r="DG178" s="108">
        <v>0</v>
      </c>
      <c r="DH178" s="133">
        <v>0</v>
      </c>
      <c r="DI178" s="124">
        <v>0</v>
      </c>
      <c r="DJ178" s="108">
        <v>0</v>
      </c>
      <c r="DK178" s="108">
        <v>0</v>
      </c>
      <c r="DL178" s="180">
        <v>50.510087501387638</v>
      </c>
      <c r="DM178" s="181">
        <v>39.013918744464704</v>
      </c>
      <c r="DN178" s="184">
        <v>45.179218962264549</v>
      </c>
      <c r="DO178" s="181">
        <v>44.901075069372297</v>
      </c>
      <c r="DP178" s="193" t="s">
        <v>1026</v>
      </c>
      <c r="DQ178" s="193" t="s">
        <v>1026</v>
      </c>
      <c r="DR178" s="288" t="s">
        <v>1026</v>
      </c>
      <c r="DS178" s="288"/>
      <c r="DT178" s="298"/>
      <c r="DU178" s="170"/>
      <c r="DV178" s="170"/>
      <c r="DW178" s="170"/>
      <c r="DX178" s="170"/>
      <c r="DY178" s="170"/>
      <c r="DZ178" s="298"/>
      <c r="EA178" s="170"/>
      <c r="EB178" s="170"/>
      <c r="EC178" s="170"/>
      <c r="ED178" s="170"/>
      <c r="EE178" s="292"/>
    </row>
    <row r="179" spans="1:135" x14ac:dyDescent="0.2">
      <c r="A179" s="125" t="s">
        <v>428</v>
      </c>
      <c r="B179" s="126" t="s">
        <v>493</v>
      </c>
      <c r="C179" s="147">
        <v>1296303</v>
      </c>
      <c r="D179" s="148">
        <v>39.979001822876285</v>
      </c>
      <c r="E179" s="149">
        <v>60.020998177123708</v>
      </c>
      <c r="F179" s="150">
        <v>-6.4619859062593543E-2</v>
      </c>
      <c r="G179" s="151">
        <v>638.57290640394092</v>
      </c>
      <c r="H179" s="167">
        <v>11938.403908794788</v>
      </c>
      <c r="I179" s="118">
        <v>9202.5173237524323</v>
      </c>
      <c r="J179" s="113">
        <v>2528.2736156351789</v>
      </c>
      <c r="K179" s="113">
        <v>21.177651844838735</v>
      </c>
      <c r="L179" s="117">
        <v>1504.9551967426708</v>
      </c>
      <c r="M179" s="118">
        <v>12.605999999999998</v>
      </c>
      <c r="N179" s="117">
        <v>1625.205551694125</v>
      </c>
      <c r="O179" s="118">
        <v>13.613256546772286</v>
      </c>
      <c r="P179" s="143">
        <v>3340.2055182800004</v>
      </c>
      <c r="Q179" s="108">
        <v>44217.92578125</v>
      </c>
      <c r="R179" s="167">
        <v>0</v>
      </c>
      <c r="S179" s="138">
        <v>57.15</v>
      </c>
      <c r="T179" s="113">
        <v>36.369999999999997</v>
      </c>
      <c r="U179" s="138">
        <v>0</v>
      </c>
      <c r="V179" s="113">
        <v>0</v>
      </c>
      <c r="W179" s="138" t="s">
        <v>992</v>
      </c>
      <c r="X179" s="143">
        <v>93.52</v>
      </c>
      <c r="Y179" s="167">
        <f t="shared" si="15"/>
        <v>0</v>
      </c>
      <c r="Z179" s="138">
        <f t="shared" si="16"/>
        <v>0.12924622534925342</v>
      </c>
      <c r="AA179" s="113">
        <f t="shared" si="17"/>
        <v>8.2251709815439139E-2</v>
      </c>
      <c r="AB179" s="138">
        <f t="shared" si="18"/>
        <v>0</v>
      </c>
      <c r="AC179" s="113">
        <f t="shared" si="19"/>
        <v>0</v>
      </c>
      <c r="AD179" s="138">
        <f t="shared" si="20"/>
        <v>0</v>
      </c>
      <c r="AE179" s="143">
        <f t="shared" si="21"/>
        <v>0.21149793516469254</v>
      </c>
      <c r="AF179" s="175">
        <v>0</v>
      </c>
      <c r="AG179" s="118">
        <v>2.260435723672344</v>
      </c>
      <c r="AH179" s="118">
        <v>1.4385310108479992</v>
      </c>
      <c r="AI179" s="118">
        <v>0</v>
      </c>
      <c r="AJ179" s="118">
        <v>0</v>
      </c>
      <c r="AK179" s="118" t="s">
        <v>1026</v>
      </c>
      <c r="AL179" s="143">
        <v>3.6989667345203432</v>
      </c>
      <c r="AM179" s="175">
        <v>0</v>
      </c>
      <c r="AN179" s="118">
        <v>3.7974552414381253</v>
      </c>
      <c r="AO179" s="118">
        <v>2.4166832393894069</v>
      </c>
      <c r="AP179" s="118">
        <v>0</v>
      </c>
      <c r="AQ179" s="118">
        <v>0</v>
      </c>
      <c r="AR179" s="118" t="s">
        <v>1026</v>
      </c>
      <c r="AS179" s="143">
        <v>6.2141384808275326</v>
      </c>
      <c r="AT179" s="175">
        <v>0</v>
      </c>
      <c r="AU179" s="118">
        <v>3.5164782658062212</v>
      </c>
      <c r="AV179" s="118">
        <v>2.2378707703827168</v>
      </c>
      <c r="AW179" s="118">
        <v>0</v>
      </c>
      <c r="AX179" s="118">
        <v>0</v>
      </c>
      <c r="AY179" s="118" t="s">
        <v>1026</v>
      </c>
      <c r="AZ179" s="143">
        <v>5.7543490361889384</v>
      </c>
      <c r="BA179" s="175">
        <v>0</v>
      </c>
      <c r="BB179" s="118">
        <v>1.710972564030393</v>
      </c>
      <c r="BC179" s="118">
        <v>1.0888551557967696</v>
      </c>
      <c r="BD179" s="118">
        <v>0</v>
      </c>
      <c r="BE179" s="118">
        <v>0</v>
      </c>
      <c r="BF179" s="118" t="s">
        <v>1026</v>
      </c>
      <c r="BG179" s="143">
        <v>2.7998277198271628</v>
      </c>
      <c r="BH179" s="107">
        <v>0</v>
      </c>
      <c r="BI179" s="108">
        <v>0</v>
      </c>
      <c r="BJ179" s="133">
        <v>0</v>
      </c>
      <c r="BK179" s="124">
        <v>0</v>
      </c>
      <c r="BL179" s="108">
        <v>0</v>
      </c>
      <c r="BM179" s="108">
        <v>0</v>
      </c>
      <c r="BN179" s="133">
        <v>0</v>
      </c>
      <c r="BO179" s="124">
        <v>0</v>
      </c>
      <c r="BP179" s="108">
        <v>0</v>
      </c>
      <c r="BQ179" s="108">
        <v>0</v>
      </c>
      <c r="BR179" s="133">
        <v>0</v>
      </c>
      <c r="BS179" s="124">
        <v>0</v>
      </c>
      <c r="BT179" s="108">
        <v>0</v>
      </c>
      <c r="BU179" s="109">
        <v>0</v>
      </c>
      <c r="BV179" s="107">
        <v>269.95</v>
      </c>
      <c r="BW179" s="108">
        <v>0.61</v>
      </c>
      <c r="BX179" s="133">
        <v>831.07</v>
      </c>
      <c r="BY179" s="124">
        <v>1.88</v>
      </c>
      <c r="BZ179" s="108">
        <v>1262.25</v>
      </c>
      <c r="CA179" s="108">
        <v>2.85</v>
      </c>
      <c r="CB179" s="133">
        <v>1657.26</v>
      </c>
      <c r="CC179" s="124">
        <v>3.75</v>
      </c>
      <c r="CD179" s="108">
        <v>1835.08</v>
      </c>
      <c r="CE179" s="108">
        <v>4.1500000000000004</v>
      </c>
      <c r="CF179" s="133">
        <v>2172.35</v>
      </c>
      <c r="CG179" s="124">
        <v>4.91</v>
      </c>
      <c r="CH179" s="108">
        <v>2212.69</v>
      </c>
      <c r="CI179" s="109">
        <v>5</v>
      </c>
      <c r="CJ179" s="107">
        <v>196.59</v>
      </c>
      <c r="CK179" s="108">
        <v>0.44</v>
      </c>
      <c r="CL179" s="133">
        <v>294.73</v>
      </c>
      <c r="CM179" s="124">
        <v>0.67</v>
      </c>
      <c r="CN179" s="108">
        <v>382.82</v>
      </c>
      <c r="CO179" s="108">
        <v>0.87</v>
      </c>
      <c r="CP179" s="133">
        <v>495.31</v>
      </c>
      <c r="CQ179" s="124">
        <v>1.1200000000000001</v>
      </c>
      <c r="CR179" s="108">
        <v>531.59</v>
      </c>
      <c r="CS179" s="108">
        <v>1.2</v>
      </c>
      <c r="CT179" s="133">
        <v>604.14</v>
      </c>
      <c r="CU179" s="124">
        <v>1.37</v>
      </c>
      <c r="CV179" s="108">
        <v>653.66</v>
      </c>
      <c r="CW179" s="109">
        <v>1.48</v>
      </c>
      <c r="CX179" s="107">
        <v>0</v>
      </c>
      <c r="CY179" s="108">
        <v>0</v>
      </c>
      <c r="CZ179" s="133">
        <v>0</v>
      </c>
      <c r="DA179" s="124">
        <v>0</v>
      </c>
      <c r="DB179" s="108">
        <v>0</v>
      </c>
      <c r="DC179" s="108">
        <v>0</v>
      </c>
      <c r="DD179" s="133">
        <v>0</v>
      </c>
      <c r="DE179" s="124">
        <v>0</v>
      </c>
      <c r="DF179" s="108">
        <v>0</v>
      </c>
      <c r="DG179" s="108">
        <v>0</v>
      </c>
      <c r="DH179" s="133">
        <v>0</v>
      </c>
      <c r="DI179" s="124">
        <v>0</v>
      </c>
      <c r="DJ179" s="108">
        <v>0</v>
      </c>
      <c r="DK179" s="108">
        <v>0</v>
      </c>
      <c r="DL179" s="180">
        <v>57.096877539146206</v>
      </c>
      <c r="DM179" s="181">
        <v>54.660050301246315</v>
      </c>
      <c r="DN179" s="184">
        <v>57.966681825570866</v>
      </c>
      <c r="DO179" s="181">
        <v>56.574536555321124</v>
      </c>
      <c r="DP179" s="193" t="s">
        <v>1026</v>
      </c>
      <c r="DQ179" s="193" t="s">
        <v>1026</v>
      </c>
      <c r="DR179" s="288" t="s">
        <v>1026</v>
      </c>
      <c r="DS179" s="288"/>
      <c r="DT179" s="298"/>
      <c r="DU179" s="170"/>
      <c r="DV179" s="170"/>
      <c r="DW179" s="170"/>
      <c r="DX179" s="170"/>
      <c r="DY179" s="170"/>
      <c r="DZ179" s="298"/>
      <c r="EA179" s="170"/>
      <c r="EB179" s="170"/>
      <c r="EC179" s="170"/>
      <c r="ED179" s="170"/>
      <c r="EE179" s="292"/>
    </row>
    <row r="180" spans="1:135" x14ac:dyDescent="0.2">
      <c r="A180" s="125" t="s">
        <v>434</v>
      </c>
      <c r="B180" s="126" t="s">
        <v>502</v>
      </c>
      <c r="C180" s="147">
        <v>89173</v>
      </c>
      <c r="D180" s="148">
        <v>53.231359267939851</v>
      </c>
      <c r="E180" s="149">
        <v>46.768640732060149</v>
      </c>
      <c r="F180" s="150">
        <v>1.5755044871127155</v>
      </c>
      <c r="G180" s="151">
        <v>193.85434782608695</v>
      </c>
      <c r="H180" s="167">
        <v>1268.018737531534</v>
      </c>
      <c r="I180" s="118">
        <v>16185.899480526414</v>
      </c>
      <c r="J180" s="113" t="s">
        <v>1026</v>
      </c>
      <c r="K180" s="113" t="s">
        <v>478</v>
      </c>
      <c r="L180" s="117">
        <v>140.76314045899687</v>
      </c>
      <c r="M180" s="118">
        <v>11.10103</v>
      </c>
      <c r="N180" s="117">
        <v>124.08166141630934</v>
      </c>
      <c r="O180" s="118">
        <v>9.7854753832629058</v>
      </c>
      <c r="P180" s="143">
        <v>425.90244440847698</v>
      </c>
      <c r="Q180" s="108">
        <v>6234.9814453125</v>
      </c>
      <c r="R180" s="167">
        <v>0</v>
      </c>
      <c r="S180" s="138">
        <v>0</v>
      </c>
      <c r="T180" s="113">
        <v>0</v>
      </c>
      <c r="U180" s="138">
        <v>0</v>
      </c>
      <c r="V180" s="113">
        <v>0</v>
      </c>
      <c r="W180" s="138" t="s">
        <v>992</v>
      </c>
      <c r="X180" s="143">
        <v>0</v>
      </c>
      <c r="Y180" s="167">
        <f t="shared" si="15"/>
        <v>0</v>
      </c>
      <c r="Z180" s="138">
        <f t="shared" si="16"/>
        <v>0</v>
      </c>
      <c r="AA180" s="113">
        <f t="shared" si="17"/>
        <v>0</v>
      </c>
      <c r="AB180" s="138">
        <f t="shared" si="18"/>
        <v>0</v>
      </c>
      <c r="AC180" s="113">
        <f t="shared" si="19"/>
        <v>0</v>
      </c>
      <c r="AD180" s="138">
        <f t="shared" si="20"/>
        <v>0</v>
      </c>
      <c r="AE180" s="143">
        <f t="shared" si="21"/>
        <v>0</v>
      </c>
      <c r="AF180" s="175" t="s">
        <v>1026</v>
      </c>
      <c r="AG180" s="118" t="s">
        <v>1026</v>
      </c>
      <c r="AH180" s="118" t="s">
        <v>1026</v>
      </c>
      <c r="AI180" s="118" t="s">
        <v>1026</v>
      </c>
      <c r="AJ180" s="118" t="s">
        <v>1026</v>
      </c>
      <c r="AK180" s="118" t="s">
        <v>1026</v>
      </c>
      <c r="AL180" s="143" t="s">
        <v>1026</v>
      </c>
      <c r="AM180" s="175">
        <v>0</v>
      </c>
      <c r="AN180" s="118">
        <v>0</v>
      </c>
      <c r="AO180" s="118">
        <v>0</v>
      </c>
      <c r="AP180" s="118">
        <v>0</v>
      </c>
      <c r="AQ180" s="118">
        <v>0</v>
      </c>
      <c r="AR180" s="118" t="s">
        <v>1026</v>
      </c>
      <c r="AS180" s="143">
        <v>0</v>
      </c>
      <c r="AT180" s="175">
        <v>0</v>
      </c>
      <c r="AU180" s="118">
        <v>0</v>
      </c>
      <c r="AV180" s="118">
        <v>0</v>
      </c>
      <c r="AW180" s="118">
        <v>0</v>
      </c>
      <c r="AX180" s="118">
        <v>0</v>
      </c>
      <c r="AY180" s="118" t="s">
        <v>1026</v>
      </c>
      <c r="AZ180" s="143">
        <v>0</v>
      </c>
      <c r="BA180" s="175">
        <v>0</v>
      </c>
      <c r="BB180" s="118">
        <v>0</v>
      </c>
      <c r="BC180" s="118">
        <v>0</v>
      </c>
      <c r="BD180" s="118">
        <v>0</v>
      </c>
      <c r="BE180" s="118">
        <v>0</v>
      </c>
      <c r="BF180" s="118" t="s">
        <v>1026</v>
      </c>
      <c r="BG180" s="143">
        <v>0</v>
      </c>
      <c r="BH180" s="107">
        <v>0</v>
      </c>
      <c r="BI180" s="108">
        <v>0</v>
      </c>
      <c r="BJ180" s="133">
        <v>0</v>
      </c>
      <c r="BK180" s="124">
        <v>0</v>
      </c>
      <c r="BL180" s="108">
        <v>0</v>
      </c>
      <c r="BM180" s="108">
        <v>0</v>
      </c>
      <c r="BN180" s="133">
        <v>0</v>
      </c>
      <c r="BO180" s="124">
        <v>0</v>
      </c>
      <c r="BP180" s="108">
        <v>0</v>
      </c>
      <c r="BQ180" s="108">
        <v>0</v>
      </c>
      <c r="BR180" s="133">
        <v>0</v>
      </c>
      <c r="BS180" s="124">
        <v>0</v>
      </c>
      <c r="BT180" s="108">
        <v>0.01</v>
      </c>
      <c r="BU180" s="109">
        <v>0</v>
      </c>
      <c r="BV180" s="107">
        <v>0</v>
      </c>
      <c r="BW180" s="108">
        <v>0</v>
      </c>
      <c r="BX180" s="133">
        <v>0.03</v>
      </c>
      <c r="BY180" s="124">
        <v>0</v>
      </c>
      <c r="BZ180" s="108">
        <v>0.06</v>
      </c>
      <c r="CA180" s="108">
        <v>0</v>
      </c>
      <c r="CB180" s="133">
        <v>0.11</v>
      </c>
      <c r="CC180" s="124">
        <v>0</v>
      </c>
      <c r="CD180" s="108">
        <v>0.16</v>
      </c>
      <c r="CE180" s="108">
        <v>0</v>
      </c>
      <c r="CF180" s="133">
        <v>0.2</v>
      </c>
      <c r="CG180" s="124">
        <v>0</v>
      </c>
      <c r="CH180" s="108">
        <v>0.23</v>
      </c>
      <c r="CI180" s="109">
        <v>0</v>
      </c>
      <c r="CJ180" s="107">
        <v>0</v>
      </c>
      <c r="CK180" s="108">
        <v>0</v>
      </c>
      <c r="CL180" s="133">
        <v>0</v>
      </c>
      <c r="CM180" s="124">
        <v>0</v>
      </c>
      <c r="CN180" s="108">
        <v>0</v>
      </c>
      <c r="CO180" s="108">
        <v>0</v>
      </c>
      <c r="CP180" s="133">
        <v>0</v>
      </c>
      <c r="CQ180" s="124">
        <v>0</v>
      </c>
      <c r="CR180" s="108">
        <v>0</v>
      </c>
      <c r="CS180" s="108">
        <v>0</v>
      </c>
      <c r="CT180" s="133">
        <v>0</v>
      </c>
      <c r="CU180" s="124">
        <v>0</v>
      </c>
      <c r="CV180" s="108">
        <v>0</v>
      </c>
      <c r="CW180" s="109">
        <v>0</v>
      </c>
      <c r="CX180" s="107">
        <v>0</v>
      </c>
      <c r="CY180" s="108">
        <v>0</v>
      </c>
      <c r="CZ180" s="133">
        <v>0</v>
      </c>
      <c r="DA180" s="124">
        <v>0</v>
      </c>
      <c r="DB180" s="108">
        <v>0</v>
      </c>
      <c r="DC180" s="108">
        <v>0</v>
      </c>
      <c r="DD180" s="133">
        <v>0</v>
      </c>
      <c r="DE180" s="124">
        <v>0</v>
      </c>
      <c r="DF180" s="108">
        <v>0</v>
      </c>
      <c r="DG180" s="108">
        <v>0</v>
      </c>
      <c r="DH180" s="133">
        <v>0</v>
      </c>
      <c r="DI180" s="124">
        <v>0</v>
      </c>
      <c r="DJ180" s="108">
        <v>0</v>
      </c>
      <c r="DK180" s="108">
        <v>0</v>
      </c>
      <c r="DL180" s="180" t="s">
        <v>1026</v>
      </c>
      <c r="DM180" s="181" t="s">
        <v>1026</v>
      </c>
      <c r="DN180" s="184" t="s">
        <v>1026</v>
      </c>
      <c r="DO180" s="181" t="s">
        <v>1026</v>
      </c>
      <c r="DP180" s="193" t="s">
        <v>1026</v>
      </c>
      <c r="DQ180" s="193" t="s">
        <v>1026</v>
      </c>
      <c r="DR180" s="288" t="s">
        <v>1026</v>
      </c>
      <c r="DS180" s="288"/>
      <c r="DT180" s="298"/>
      <c r="DU180" s="170"/>
      <c r="DV180" s="170"/>
      <c r="DW180" s="170"/>
      <c r="DX180" s="170"/>
      <c r="DY180" s="170"/>
      <c r="DZ180" s="298"/>
      <c r="EA180" s="170"/>
      <c r="EB180" s="170"/>
      <c r="EC180" s="170"/>
      <c r="ED180" s="170"/>
      <c r="EE180" s="292"/>
    </row>
    <row r="181" spans="1:135" x14ac:dyDescent="0.2">
      <c r="A181" s="125" t="s">
        <v>342</v>
      </c>
      <c r="B181" s="126" t="s">
        <v>934</v>
      </c>
      <c r="C181" s="147">
        <v>734917</v>
      </c>
      <c r="D181" s="148">
        <v>28.103989974378056</v>
      </c>
      <c r="E181" s="149">
        <v>71.896010025621933</v>
      </c>
      <c r="F181" s="150">
        <v>2.6651890277707322</v>
      </c>
      <c r="G181" s="151">
        <v>394.90435249865664</v>
      </c>
      <c r="H181" s="167">
        <v>657.30088825135351</v>
      </c>
      <c r="I181" s="118">
        <v>814.95714883866788</v>
      </c>
      <c r="J181" s="113">
        <v>81.514293141251187</v>
      </c>
      <c r="K181" s="113">
        <v>12.401366649314479</v>
      </c>
      <c r="L181" s="117">
        <v>50.008306069317705</v>
      </c>
      <c r="M181" s="118">
        <v>7.6081300000000001</v>
      </c>
      <c r="N181" s="117">
        <v>26.172871241461607</v>
      </c>
      <c r="O181" s="118">
        <v>3.9818706636910912</v>
      </c>
      <c r="P181" s="143">
        <v>173.37407496594199</v>
      </c>
      <c r="Q181" s="108">
        <v>1426.1358642578125</v>
      </c>
      <c r="R181" s="167">
        <v>0.25</v>
      </c>
      <c r="S181" s="138">
        <v>0.26</v>
      </c>
      <c r="T181" s="113">
        <v>0.3</v>
      </c>
      <c r="U181" s="138">
        <v>0</v>
      </c>
      <c r="V181" s="113">
        <v>0</v>
      </c>
      <c r="W181" s="138" t="s">
        <v>992</v>
      </c>
      <c r="X181" s="143">
        <v>0.81</v>
      </c>
      <c r="Y181" s="167">
        <f t="shared" si="15"/>
        <v>1.7529886616385222E-2</v>
      </c>
      <c r="Z181" s="138">
        <f t="shared" si="16"/>
        <v>1.8231082081040632E-2</v>
      </c>
      <c r="AA181" s="113">
        <f t="shared" si="17"/>
        <v>2.1035863939662267E-2</v>
      </c>
      <c r="AB181" s="138">
        <f t="shared" si="18"/>
        <v>0</v>
      </c>
      <c r="AC181" s="113">
        <f t="shared" si="19"/>
        <v>0</v>
      </c>
      <c r="AD181" s="138">
        <f t="shared" si="20"/>
        <v>0</v>
      </c>
      <c r="AE181" s="143">
        <f t="shared" si="21"/>
        <v>5.6796832637088124E-2</v>
      </c>
      <c r="AF181" s="175">
        <v>0.30669467938192158</v>
      </c>
      <c r="AG181" s="118">
        <v>0.3189624665571984</v>
      </c>
      <c r="AH181" s="118">
        <v>0.36803361525830586</v>
      </c>
      <c r="AI181" s="118">
        <v>0</v>
      </c>
      <c r="AJ181" s="118">
        <v>0</v>
      </c>
      <c r="AK181" s="118" t="s">
        <v>1026</v>
      </c>
      <c r="AL181" s="143">
        <v>0.99369076119742594</v>
      </c>
      <c r="AM181" s="175">
        <v>0.49991695310268869</v>
      </c>
      <c r="AN181" s="118">
        <v>0.51991363122679624</v>
      </c>
      <c r="AO181" s="118">
        <v>0.59990034372322631</v>
      </c>
      <c r="AP181" s="118">
        <v>0</v>
      </c>
      <c r="AQ181" s="118">
        <v>0</v>
      </c>
      <c r="AR181" s="118" t="s">
        <v>1026</v>
      </c>
      <c r="AS181" s="143">
        <v>1.6197309280527115</v>
      </c>
      <c r="AT181" s="175">
        <v>0.95518752105410543</v>
      </c>
      <c r="AU181" s="118">
        <v>0.99339502189626971</v>
      </c>
      <c r="AV181" s="118">
        <v>1.1462250252649264</v>
      </c>
      <c r="AW181" s="118">
        <v>0</v>
      </c>
      <c r="AX181" s="118">
        <v>0</v>
      </c>
      <c r="AY181" s="118" t="s">
        <v>1026</v>
      </c>
      <c r="AZ181" s="143">
        <v>3.0948075682153018</v>
      </c>
      <c r="BA181" s="175">
        <v>0.14419687606068587</v>
      </c>
      <c r="BB181" s="118">
        <v>0.14996475110311333</v>
      </c>
      <c r="BC181" s="118">
        <v>0.17303625127282307</v>
      </c>
      <c r="BD181" s="118">
        <v>0</v>
      </c>
      <c r="BE181" s="118">
        <v>0</v>
      </c>
      <c r="BF181" s="118" t="s">
        <v>1026</v>
      </c>
      <c r="BG181" s="143">
        <v>0.4671978784366223</v>
      </c>
      <c r="BH181" s="107">
        <v>0.28000000000000003</v>
      </c>
      <c r="BI181" s="108">
        <v>0.02</v>
      </c>
      <c r="BJ181" s="133">
        <v>0.72</v>
      </c>
      <c r="BK181" s="124">
        <v>0.05</v>
      </c>
      <c r="BL181" s="108">
        <v>1.92</v>
      </c>
      <c r="BM181" s="108">
        <v>0.13</v>
      </c>
      <c r="BN181" s="133">
        <v>7.77</v>
      </c>
      <c r="BO181" s="124">
        <v>0.54</v>
      </c>
      <c r="BP181" s="108">
        <v>20.22</v>
      </c>
      <c r="BQ181" s="108">
        <v>1.42</v>
      </c>
      <c r="BR181" s="133">
        <v>44.85</v>
      </c>
      <c r="BS181" s="124">
        <v>3.15</v>
      </c>
      <c r="BT181" s="108">
        <v>66.33</v>
      </c>
      <c r="BU181" s="109">
        <v>4.6500000000000004</v>
      </c>
      <c r="BV181" s="107">
        <v>0.92</v>
      </c>
      <c r="BW181" s="108">
        <v>0.06</v>
      </c>
      <c r="BX181" s="133">
        <v>5.63</v>
      </c>
      <c r="BY181" s="124">
        <v>0.39</v>
      </c>
      <c r="BZ181" s="108">
        <v>8.49</v>
      </c>
      <c r="CA181" s="108">
        <v>0.6</v>
      </c>
      <c r="CB181" s="133">
        <v>11.1</v>
      </c>
      <c r="CC181" s="124">
        <v>0.78</v>
      </c>
      <c r="CD181" s="108">
        <v>12.7</v>
      </c>
      <c r="CE181" s="108">
        <v>0.89</v>
      </c>
      <c r="CF181" s="133">
        <v>14.14</v>
      </c>
      <c r="CG181" s="124">
        <v>0.99</v>
      </c>
      <c r="CH181" s="108">
        <v>15.59</v>
      </c>
      <c r="CI181" s="109">
        <v>1.0900000000000001</v>
      </c>
      <c r="CJ181" s="107">
        <v>1.1299999999999999</v>
      </c>
      <c r="CK181" s="108">
        <v>0.08</v>
      </c>
      <c r="CL181" s="133">
        <v>4.62</v>
      </c>
      <c r="CM181" s="124">
        <v>0.32</v>
      </c>
      <c r="CN181" s="108">
        <v>7.58</v>
      </c>
      <c r="CO181" s="108">
        <v>0.53</v>
      </c>
      <c r="CP181" s="133">
        <v>8.75</v>
      </c>
      <c r="CQ181" s="124">
        <v>0.61</v>
      </c>
      <c r="CR181" s="108">
        <v>8.83</v>
      </c>
      <c r="CS181" s="108">
        <v>0.62</v>
      </c>
      <c r="CT181" s="133">
        <v>8.99</v>
      </c>
      <c r="CU181" s="124">
        <v>0.63</v>
      </c>
      <c r="CV181" s="108">
        <v>9.14</v>
      </c>
      <c r="CW181" s="109">
        <v>0.64</v>
      </c>
      <c r="CX181" s="107">
        <v>0</v>
      </c>
      <c r="CY181" s="108">
        <v>0</v>
      </c>
      <c r="CZ181" s="133">
        <v>0</v>
      </c>
      <c r="DA181" s="124">
        <v>0</v>
      </c>
      <c r="DB181" s="108">
        <v>0</v>
      </c>
      <c r="DC181" s="108">
        <v>0</v>
      </c>
      <c r="DD181" s="133">
        <v>0</v>
      </c>
      <c r="DE181" s="124">
        <v>0</v>
      </c>
      <c r="DF181" s="108">
        <v>0</v>
      </c>
      <c r="DG181" s="108">
        <v>0</v>
      </c>
      <c r="DH181" s="133">
        <v>0</v>
      </c>
      <c r="DI181" s="124">
        <v>0</v>
      </c>
      <c r="DJ181" s="108">
        <v>0</v>
      </c>
      <c r="DK181" s="108">
        <v>0</v>
      </c>
      <c r="DL181" s="180">
        <v>42.121255708747746</v>
      </c>
      <c r="DM181" s="181">
        <v>38.202164659467172</v>
      </c>
      <c r="DN181" s="184">
        <v>49.043509941841975</v>
      </c>
      <c r="DO181" s="181">
        <v>43.122310103352298</v>
      </c>
      <c r="DP181" s="193">
        <v>2</v>
      </c>
      <c r="DQ181" s="193">
        <v>350743</v>
      </c>
      <c r="DR181" s="288">
        <v>48.587034517915569</v>
      </c>
      <c r="DS181" s="288"/>
      <c r="DT181" s="298"/>
      <c r="DU181" s="170"/>
      <c r="DV181" s="170"/>
      <c r="DW181" s="170"/>
      <c r="DX181" s="170"/>
      <c r="DY181" s="170"/>
      <c r="DZ181" s="298"/>
      <c r="EA181" s="170"/>
      <c r="EB181" s="170"/>
      <c r="EC181" s="170"/>
      <c r="ED181" s="170"/>
      <c r="EE181" s="292"/>
    </row>
    <row r="182" spans="1:135" x14ac:dyDescent="0.2">
      <c r="A182" s="125" t="s">
        <v>432</v>
      </c>
      <c r="B182" s="126" t="s">
        <v>500</v>
      </c>
      <c r="C182" s="147">
        <v>192993</v>
      </c>
      <c r="D182" s="148">
        <v>63.901799547133834</v>
      </c>
      <c r="E182" s="149">
        <v>36.098200452866166</v>
      </c>
      <c r="F182" s="150">
        <v>3.5707762631387965</v>
      </c>
      <c r="G182" s="151">
        <v>201.03437500000001</v>
      </c>
      <c r="H182" s="167">
        <v>310.68463573592118</v>
      </c>
      <c r="I182" s="118">
        <v>1609.8233393757296</v>
      </c>
      <c r="J182" s="113">
        <v>129.57552435307358</v>
      </c>
      <c r="K182" s="113">
        <v>41.706447454714649</v>
      </c>
      <c r="L182" s="117">
        <v>29.45110149687806</v>
      </c>
      <c r="M182" s="118">
        <v>9.4794199999999993</v>
      </c>
      <c r="N182" s="117">
        <v>30.275607390156459</v>
      </c>
      <c r="O182" s="118">
        <v>9.7448035428087358</v>
      </c>
      <c r="P182" s="143">
        <v>63.824495833745502</v>
      </c>
      <c r="Q182" s="108">
        <v>2122.700439453125</v>
      </c>
      <c r="R182" s="167">
        <v>0.06</v>
      </c>
      <c r="S182" s="138">
        <v>0</v>
      </c>
      <c r="T182" s="113">
        <v>0</v>
      </c>
      <c r="U182" s="138">
        <v>0</v>
      </c>
      <c r="V182" s="113">
        <v>0</v>
      </c>
      <c r="W182" s="138" t="s">
        <v>992</v>
      </c>
      <c r="X182" s="143">
        <v>0.06</v>
      </c>
      <c r="Y182" s="167">
        <f t="shared" si="15"/>
        <v>2.8265881932665877E-3</v>
      </c>
      <c r="Z182" s="138">
        <f t="shared" si="16"/>
        <v>0</v>
      </c>
      <c r="AA182" s="113">
        <f t="shared" si="17"/>
        <v>0</v>
      </c>
      <c r="AB182" s="138">
        <f t="shared" si="18"/>
        <v>0</v>
      </c>
      <c r="AC182" s="113">
        <f t="shared" si="19"/>
        <v>0</v>
      </c>
      <c r="AD182" s="138">
        <f t="shared" si="20"/>
        <v>0</v>
      </c>
      <c r="AE182" s="143">
        <f t="shared" si="21"/>
        <v>2.8265881932665877E-3</v>
      </c>
      <c r="AF182" s="175">
        <v>4.6305041248769427E-2</v>
      </c>
      <c r="AG182" s="118">
        <v>0</v>
      </c>
      <c r="AH182" s="118">
        <v>0</v>
      </c>
      <c r="AI182" s="118">
        <v>0</v>
      </c>
      <c r="AJ182" s="118">
        <v>0</v>
      </c>
      <c r="AK182" s="118" t="s">
        <v>1026</v>
      </c>
      <c r="AL182" s="143">
        <v>4.6305041248769427E-2</v>
      </c>
      <c r="AM182" s="175">
        <v>0.2037275244403346</v>
      </c>
      <c r="AN182" s="118">
        <v>0</v>
      </c>
      <c r="AO182" s="118">
        <v>0</v>
      </c>
      <c r="AP182" s="118">
        <v>0</v>
      </c>
      <c r="AQ182" s="118">
        <v>0</v>
      </c>
      <c r="AR182" s="118" t="s">
        <v>1026</v>
      </c>
      <c r="AS182" s="143">
        <v>0.2037275244403346</v>
      </c>
      <c r="AT182" s="175">
        <v>0.19817934361081674</v>
      </c>
      <c r="AU182" s="118">
        <v>0</v>
      </c>
      <c r="AV182" s="118">
        <v>0</v>
      </c>
      <c r="AW182" s="118">
        <v>0</v>
      </c>
      <c r="AX182" s="118">
        <v>0</v>
      </c>
      <c r="AY182" s="118" t="s">
        <v>1026</v>
      </c>
      <c r="AZ182" s="143">
        <v>0.19817934361081674</v>
      </c>
      <c r="BA182" s="175">
        <v>9.4007793114875809E-2</v>
      </c>
      <c r="BB182" s="118">
        <v>0</v>
      </c>
      <c r="BC182" s="118">
        <v>0</v>
      </c>
      <c r="BD182" s="118">
        <v>0</v>
      </c>
      <c r="BE182" s="118">
        <v>0</v>
      </c>
      <c r="BF182" s="118" t="s">
        <v>1026</v>
      </c>
      <c r="BG182" s="143">
        <v>9.4007793114875809E-2</v>
      </c>
      <c r="BH182" s="107">
        <v>0.11</v>
      </c>
      <c r="BI182" s="108">
        <v>0.01</v>
      </c>
      <c r="BJ182" s="133">
        <v>0.41</v>
      </c>
      <c r="BK182" s="124">
        <v>0.02</v>
      </c>
      <c r="BL182" s="108">
        <v>0.78</v>
      </c>
      <c r="BM182" s="108">
        <v>0.04</v>
      </c>
      <c r="BN182" s="133">
        <v>1.62</v>
      </c>
      <c r="BO182" s="124">
        <v>0.08</v>
      </c>
      <c r="BP182" s="108">
        <v>2.92</v>
      </c>
      <c r="BQ182" s="108">
        <v>0.14000000000000001</v>
      </c>
      <c r="BR182" s="133">
        <v>6.04</v>
      </c>
      <c r="BS182" s="124">
        <v>0.28000000000000003</v>
      </c>
      <c r="BT182" s="108">
        <v>9.61</v>
      </c>
      <c r="BU182" s="109">
        <v>0.45</v>
      </c>
      <c r="BV182" s="107">
        <v>0</v>
      </c>
      <c r="BW182" s="108">
        <v>0</v>
      </c>
      <c r="BX182" s="133">
        <v>0</v>
      </c>
      <c r="BY182" s="124">
        <v>0</v>
      </c>
      <c r="BZ182" s="108">
        <v>0</v>
      </c>
      <c r="CA182" s="108">
        <v>0</v>
      </c>
      <c r="CB182" s="133">
        <v>0</v>
      </c>
      <c r="CC182" s="124">
        <v>0</v>
      </c>
      <c r="CD182" s="108">
        <v>0</v>
      </c>
      <c r="CE182" s="108">
        <v>0</v>
      </c>
      <c r="CF182" s="133">
        <v>0</v>
      </c>
      <c r="CG182" s="124">
        <v>0</v>
      </c>
      <c r="CH182" s="108">
        <v>0</v>
      </c>
      <c r="CI182" s="109">
        <v>0</v>
      </c>
      <c r="CJ182" s="107">
        <v>0</v>
      </c>
      <c r="CK182" s="108">
        <v>0</v>
      </c>
      <c r="CL182" s="133">
        <v>0</v>
      </c>
      <c r="CM182" s="124">
        <v>0</v>
      </c>
      <c r="CN182" s="108">
        <v>0</v>
      </c>
      <c r="CO182" s="108">
        <v>0</v>
      </c>
      <c r="CP182" s="133">
        <v>0</v>
      </c>
      <c r="CQ182" s="124">
        <v>0</v>
      </c>
      <c r="CR182" s="108">
        <v>0</v>
      </c>
      <c r="CS182" s="108">
        <v>0</v>
      </c>
      <c r="CT182" s="133">
        <v>0</v>
      </c>
      <c r="CU182" s="124">
        <v>0</v>
      </c>
      <c r="CV182" s="108">
        <v>0</v>
      </c>
      <c r="CW182" s="109">
        <v>0</v>
      </c>
      <c r="CX182" s="107">
        <v>0</v>
      </c>
      <c r="CY182" s="108">
        <v>0</v>
      </c>
      <c r="CZ182" s="133">
        <v>0</v>
      </c>
      <c r="DA182" s="124">
        <v>0</v>
      </c>
      <c r="DB182" s="108">
        <v>0</v>
      </c>
      <c r="DC182" s="108">
        <v>0</v>
      </c>
      <c r="DD182" s="133">
        <v>0</v>
      </c>
      <c r="DE182" s="124">
        <v>0</v>
      </c>
      <c r="DF182" s="108">
        <v>0</v>
      </c>
      <c r="DG182" s="108">
        <v>0</v>
      </c>
      <c r="DH182" s="133">
        <v>0</v>
      </c>
      <c r="DI182" s="124">
        <v>0</v>
      </c>
      <c r="DJ182" s="108">
        <v>0</v>
      </c>
      <c r="DK182" s="108">
        <v>0</v>
      </c>
      <c r="DL182" s="180">
        <v>18.071720039632119</v>
      </c>
      <c r="DM182" s="181">
        <v>15.84774997311216</v>
      </c>
      <c r="DN182" s="184">
        <v>35.284579588333628</v>
      </c>
      <c r="DO182" s="181">
        <v>23.068016533692639</v>
      </c>
      <c r="DP182" s="193">
        <v>1</v>
      </c>
      <c r="DQ182" s="193">
        <v>175005</v>
      </c>
      <c r="DR182" s="288">
        <v>97.492562922687824</v>
      </c>
      <c r="DS182" s="288"/>
      <c r="DT182" s="298"/>
      <c r="DU182" s="170"/>
      <c r="DV182" s="170"/>
      <c r="DW182" s="170"/>
      <c r="DX182" s="170"/>
      <c r="DY182" s="170"/>
      <c r="DZ182" s="298"/>
      <c r="EA182" s="170"/>
      <c r="EB182" s="170"/>
      <c r="EC182" s="170"/>
      <c r="ED182" s="170"/>
      <c r="EE182" s="292"/>
    </row>
    <row r="183" spans="1:135" x14ac:dyDescent="0.2">
      <c r="A183" s="125" t="s">
        <v>242</v>
      </c>
      <c r="B183" s="126" t="s">
        <v>980</v>
      </c>
      <c r="C183" s="147">
        <v>103549</v>
      </c>
      <c r="D183" s="148">
        <v>22.342079595167505</v>
      </c>
      <c r="E183" s="149">
        <v>77.657920404832495</v>
      </c>
      <c r="F183" s="150">
        <v>0.25968419700469875</v>
      </c>
      <c r="G183" s="151">
        <v>147.92714285714285</v>
      </c>
      <c r="H183" s="167">
        <v>335</v>
      </c>
      <c r="I183" s="118">
        <v>3054.0681223382167</v>
      </c>
      <c r="J183" s="113">
        <v>118.90140845070424</v>
      </c>
      <c r="K183" s="113">
        <v>35.492957746478879</v>
      </c>
      <c r="L183" s="117">
        <v>22.472403</v>
      </c>
      <c r="M183" s="118">
        <v>6.7081799999999996</v>
      </c>
      <c r="N183" s="117">
        <v>0</v>
      </c>
      <c r="O183" s="118">
        <v>0</v>
      </c>
      <c r="P183" s="143">
        <v>84.343100980000003</v>
      </c>
      <c r="Q183" s="108">
        <v>1347.8187255859375</v>
      </c>
      <c r="R183" s="167">
        <v>0.06</v>
      </c>
      <c r="S183" s="138">
        <v>4.3099999999999996</v>
      </c>
      <c r="T183" s="113">
        <v>2.0699999999999998</v>
      </c>
      <c r="U183" s="138">
        <v>0.02</v>
      </c>
      <c r="V183" s="113">
        <v>0</v>
      </c>
      <c r="W183" s="138" t="s">
        <v>992</v>
      </c>
      <c r="X183" s="143">
        <v>6.4599999999999991</v>
      </c>
      <c r="Y183" s="167">
        <f t="shared" si="15"/>
        <v>4.4516372165638359E-3</v>
      </c>
      <c r="Z183" s="138">
        <f t="shared" si="16"/>
        <v>0.31977594005650223</v>
      </c>
      <c r="AA183" s="113">
        <f t="shared" si="17"/>
        <v>0.15358148397145233</v>
      </c>
      <c r="AB183" s="138">
        <f t="shared" si="18"/>
        <v>1.4838790721879455E-3</v>
      </c>
      <c r="AC183" s="113">
        <f t="shared" si="19"/>
        <v>0</v>
      </c>
      <c r="AD183" s="138">
        <f t="shared" si="20"/>
        <v>0</v>
      </c>
      <c r="AE183" s="143">
        <f t="shared" si="21"/>
        <v>0.47929294031670633</v>
      </c>
      <c r="AF183" s="175">
        <v>5.0461975835110154E-2</v>
      </c>
      <c r="AG183" s="118">
        <v>3.6248519308220795</v>
      </c>
      <c r="AH183" s="118">
        <v>1.7409381663113004</v>
      </c>
      <c r="AI183" s="118">
        <v>1.6820658611703388E-2</v>
      </c>
      <c r="AJ183" s="118">
        <v>0</v>
      </c>
      <c r="AK183" s="118" t="s">
        <v>1026</v>
      </c>
      <c r="AL183" s="143">
        <v>5.433072731580193</v>
      </c>
      <c r="AM183" s="175">
        <v>0.2669941438839451</v>
      </c>
      <c r="AN183" s="118">
        <v>19.179079335663392</v>
      </c>
      <c r="AO183" s="118">
        <v>9.2112979639961061</v>
      </c>
      <c r="AP183" s="118">
        <v>8.8998047961315052E-2</v>
      </c>
      <c r="AQ183" s="118">
        <v>0</v>
      </c>
      <c r="AR183" s="118" t="s">
        <v>1026</v>
      </c>
      <c r="AS183" s="143">
        <v>28.746369491504751</v>
      </c>
      <c r="AT183" s="175" t="s">
        <v>1026</v>
      </c>
      <c r="AU183" s="118" t="s">
        <v>1026</v>
      </c>
      <c r="AV183" s="118" t="s">
        <v>1026</v>
      </c>
      <c r="AW183" s="118" t="s">
        <v>1026</v>
      </c>
      <c r="AX183" s="118" t="s">
        <v>1026</v>
      </c>
      <c r="AY183" s="118" t="s">
        <v>1026</v>
      </c>
      <c r="AZ183" s="143" t="s">
        <v>1026</v>
      </c>
      <c r="BA183" s="175">
        <v>7.1138005720500594E-2</v>
      </c>
      <c r="BB183" s="118">
        <v>5.1100800775892932</v>
      </c>
      <c r="BC183" s="118">
        <v>2.4542611973572703</v>
      </c>
      <c r="BD183" s="118">
        <v>2.3712668573500201E-2</v>
      </c>
      <c r="BE183" s="118">
        <v>0</v>
      </c>
      <c r="BF183" s="118" t="s">
        <v>1026</v>
      </c>
      <c r="BG183" s="143">
        <v>7.6591919492405642</v>
      </c>
      <c r="BH183" s="107">
        <v>0.11</v>
      </c>
      <c r="BI183" s="108">
        <v>0.01</v>
      </c>
      <c r="BJ183" s="133">
        <v>0.34</v>
      </c>
      <c r="BK183" s="124">
        <v>0.02</v>
      </c>
      <c r="BL183" s="108">
        <v>0.75</v>
      </c>
      <c r="BM183" s="108">
        <v>0.06</v>
      </c>
      <c r="BN183" s="133">
        <v>2.0099999999999998</v>
      </c>
      <c r="BO183" s="124">
        <v>0.15</v>
      </c>
      <c r="BP183" s="108">
        <v>3.67</v>
      </c>
      <c r="BQ183" s="108">
        <v>0.27</v>
      </c>
      <c r="BR183" s="133">
        <v>6.02</v>
      </c>
      <c r="BS183" s="124">
        <v>0.45</v>
      </c>
      <c r="BT183" s="108">
        <v>7.7</v>
      </c>
      <c r="BU183" s="109">
        <v>0.56999999999999995</v>
      </c>
      <c r="BV183" s="107">
        <v>23.11</v>
      </c>
      <c r="BW183" s="108">
        <v>1.71</v>
      </c>
      <c r="BX183" s="133">
        <v>49.94</v>
      </c>
      <c r="BY183" s="124">
        <v>3.71</v>
      </c>
      <c r="BZ183" s="108">
        <v>88.02</v>
      </c>
      <c r="CA183" s="108">
        <v>6.53</v>
      </c>
      <c r="CB183" s="133">
        <v>141.21</v>
      </c>
      <c r="CC183" s="124">
        <v>10.48</v>
      </c>
      <c r="CD183" s="108">
        <v>165.61</v>
      </c>
      <c r="CE183" s="108">
        <v>12.29</v>
      </c>
      <c r="CF183" s="133">
        <v>194.82</v>
      </c>
      <c r="CG183" s="124">
        <v>14.45</v>
      </c>
      <c r="CH183" s="108">
        <v>202.36</v>
      </c>
      <c r="CI183" s="109">
        <v>15.01</v>
      </c>
      <c r="CJ183" s="107">
        <v>1.85</v>
      </c>
      <c r="CK183" s="108">
        <v>0.14000000000000001</v>
      </c>
      <c r="CL183" s="133">
        <v>49.46</v>
      </c>
      <c r="CM183" s="124">
        <v>3.67</v>
      </c>
      <c r="CN183" s="108">
        <v>68.040000000000006</v>
      </c>
      <c r="CO183" s="108">
        <v>5.05</v>
      </c>
      <c r="CP183" s="133">
        <v>81.41</v>
      </c>
      <c r="CQ183" s="124">
        <v>6.04</v>
      </c>
      <c r="CR183" s="108">
        <v>94.59</v>
      </c>
      <c r="CS183" s="108">
        <v>7.02</v>
      </c>
      <c r="CT183" s="133">
        <v>100.09</v>
      </c>
      <c r="CU183" s="124">
        <v>7.43</v>
      </c>
      <c r="CV183" s="108">
        <v>101.74</v>
      </c>
      <c r="CW183" s="109">
        <v>7.55</v>
      </c>
      <c r="CX183" s="107">
        <v>0</v>
      </c>
      <c r="CY183" s="108">
        <v>0</v>
      </c>
      <c r="CZ183" s="133">
        <v>0</v>
      </c>
      <c r="DA183" s="124">
        <v>0</v>
      </c>
      <c r="DB183" s="108">
        <v>0.1</v>
      </c>
      <c r="DC183" s="108">
        <v>0.01</v>
      </c>
      <c r="DD183" s="133">
        <v>1.04</v>
      </c>
      <c r="DE183" s="124">
        <v>0.08</v>
      </c>
      <c r="DF183" s="108">
        <v>2</v>
      </c>
      <c r="DG183" s="108">
        <v>0.15</v>
      </c>
      <c r="DH183" s="133">
        <v>3.41</v>
      </c>
      <c r="DI183" s="124">
        <v>0.25</v>
      </c>
      <c r="DJ183" s="108">
        <v>5.57</v>
      </c>
      <c r="DK183" s="108">
        <v>0.41</v>
      </c>
      <c r="DL183" s="180">
        <v>38.515397365084141</v>
      </c>
      <c r="DM183" s="181">
        <v>62.865645324974203</v>
      </c>
      <c r="DN183" s="184">
        <v>68.131651279418335</v>
      </c>
      <c r="DO183" s="181">
        <v>56.504231323158898</v>
      </c>
      <c r="DP183" s="193" t="s">
        <v>1026</v>
      </c>
      <c r="DQ183" s="193" t="s">
        <v>1026</v>
      </c>
      <c r="DR183" s="288" t="s">
        <v>1026</v>
      </c>
      <c r="DS183" s="288"/>
      <c r="DT183" s="298"/>
      <c r="DU183" s="170"/>
      <c r="DV183" s="170"/>
      <c r="DW183" s="170"/>
      <c r="DX183" s="170"/>
      <c r="DY183" s="170"/>
      <c r="DZ183" s="298"/>
      <c r="EA183" s="170"/>
      <c r="EB183" s="170"/>
      <c r="EC183" s="170"/>
      <c r="ED183" s="170"/>
      <c r="EE183" s="292"/>
    </row>
    <row r="184" spans="1:135" x14ac:dyDescent="0.2">
      <c r="A184" s="125" t="s">
        <v>25</v>
      </c>
      <c r="B184" s="126" t="s">
        <v>668</v>
      </c>
      <c r="C184" s="147">
        <v>561231</v>
      </c>
      <c r="D184" s="148">
        <v>21.420947880640949</v>
      </c>
      <c r="E184" s="149">
        <v>78.579052119359048</v>
      </c>
      <c r="F184" s="150">
        <v>4.2505729603903548</v>
      </c>
      <c r="G184" s="151">
        <v>20.051125401929262</v>
      </c>
      <c r="H184" s="167">
        <v>1096.3969269114364</v>
      </c>
      <c r="I184" s="118">
        <v>1953.5573175954933</v>
      </c>
      <c r="J184" s="113">
        <v>146.60479726519853</v>
      </c>
      <c r="K184" s="113">
        <v>13.371507495755763</v>
      </c>
      <c r="L184" s="117">
        <v>198.9490068062612</v>
      </c>
      <c r="M184" s="118">
        <v>18.145710000000001</v>
      </c>
      <c r="N184" s="117">
        <v>47.118066836511503</v>
      </c>
      <c r="O184" s="118">
        <v>4.2975372951147968</v>
      </c>
      <c r="P184" s="143">
        <v>491.51751939814801</v>
      </c>
      <c r="Q184" s="108">
        <v>3693.46533203125</v>
      </c>
      <c r="R184" s="167">
        <v>3.61</v>
      </c>
      <c r="S184" s="138">
        <v>21.24</v>
      </c>
      <c r="T184" s="113">
        <v>18.420000000000002</v>
      </c>
      <c r="U184" s="138">
        <v>0.13</v>
      </c>
      <c r="V184" s="113">
        <v>0</v>
      </c>
      <c r="W184" s="138">
        <v>0.1</v>
      </c>
      <c r="X184" s="143">
        <v>43.4</v>
      </c>
      <c r="Y184" s="167">
        <f t="shared" si="15"/>
        <v>9.7740189103511968E-2</v>
      </c>
      <c r="Z184" s="138">
        <f t="shared" si="16"/>
        <v>0.57506969987772694</v>
      </c>
      <c r="AA184" s="113">
        <f t="shared" si="17"/>
        <v>0.49871863802955418</v>
      </c>
      <c r="AB184" s="138">
        <f t="shared" si="18"/>
        <v>3.5197298015115118E-3</v>
      </c>
      <c r="AC184" s="113">
        <f t="shared" si="19"/>
        <v>0</v>
      </c>
      <c r="AD184" s="138">
        <f t="shared" si="20"/>
        <v>2.7074844627011626E-3</v>
      </c>
      <c r="AE184" s="143">
        <f t="shared" si="21"/>
        <v>1.1750482568123044</v>
      </c>
      <c r="AF184" s="175">
        <v>2.4624023683684411</v>
      </c>
      <c r="AG184" s="118">
        <v>14.487929724140077</v>
      </c>
      <c r="AH184" s="118">
        <v>12.56439103195199</v>
      </c>
      <c r="AI184" s="118">
        <v>8.8673769498032504E-2</v>
      </c>
      <c r="AJ184" s="118">
        <v>0</v>
      </c>
      <c r="AK184" s="118">
        <v>6.8210591921563479E-2</v>
      </c>
      <c r="AL184" s="143">
        <v>29.603396893958546</v>
      </c>
      <c r="AM184" s="175">
        <v>1.8145353213627546</v>
      </c>
      <c r="AN184" s="118">
        <v>10.676102555608006</v>
      </c>
      <c r="AO184" s="118">
        <v>9.2586539112193744</v>
      </c>
      <c r="AP184" s="118">
        <v>6.5343377223589502E-2</v>
      </c>
      <c r="AQ184" s="118">
        <v>0</v>
      </c>
      <c r="AR184" s="118">
        <v>5.026413632583808E-2</v>
      </c>
      <c r="AS184" s="143">
        <v>21.814635165413723</v>
      </c>
      <c r="AT184" s="175">
        <v>7.6616046505597142</v>
      </c>
      <c r="AU184" s="118">
        <v>45.078250076977376</v>
      </c>
      <c r="AV184" s="118">
        <v>39.093284671276997</v>
      </c>
      <c r="AW184" s="118">
        <v>0.27590266054647172</v>
      </c>
      <c r="AX184" s="118">
        <v>0</v>
      </c>
      <c r="AY184" s="118">
        <v>0.21223281580497827</v>
      </c>
      <c r="AZ184" s="143">
        <v>92.109042059360561</v>
      </c>
      <c r="BA184" s="175">
        <v>0.73446008687958109</v>
      </c>
      <c r="BB184" s="118">
        <v>4.3213108712804162</v>
      </c>
      <c r="BC184" s="118">
        <v>3.7475775070143729</v>
      </c>
      <c r="BD184" s="118">
        <v>2.6448701189569407E-2</v>
      </c>
      <c r="BE184" s="118">
        <v>0</v>
      </c>
      <c r="BF184" s="118">
        <v>2.0345154761207237E-2</v>
      </c>
      <c r="BG184" s="143">
        <v>8.8297971663639387</v>
      </c>
      <c r="BH184" s="107">
        <v>13.15</v>
      </c>
      <c r="BI184" s="108">
        <v>0.36</v>
      </c>
      <c r="BJ184" s="133">
        <v>29.16</v>
      </c>
      <c r="BK184" s="124">
        <v>0.79</v>
      </c>
      <c r="BL184" s="108">
        <v>48.82</v>
      </c>
      <c r="BM184" s="108">
        <v>1.32</v>
      </c>
      <c r="BN184" s="133">
        <v>89.12</v>
      </c>
      <c r="BO184" s="124">
        <v>2.41</v>
      </c>
      <c r="BP184" s="108">
        <v>132.36000000000001</v>
      </c>
      <c r="BQ184" s="108">
        <v>3.58</v>
      </c>
      <c r="BR184" s="133">
        <v>180.43</v>
      </c>
      <c r="BS184" s="124">
        <v>4.8899999999999997</v>
      </c>
      <c r="BT184" s="108">
        <v>210.31</v>
      </c>
      <c r="BU184" s="109">
        <v>5.69</v>
      </c>
      <c r="BV184" s="107">
        <v>52.89</v>
      </c>
      <c r="BW184" s="108">
        <v>1.43</v>
      </c>
      <c r="BX184" s="133">
        <v>481.55</v>
      </c>
      <c r="BY184" s="124">
        <v>13.04</v>
      </c>
      <c r="BZ184" s="108">
        <v>741.67</v>
      </c>
      <c r="CA184" s="108">
        <v>20.079999999999998</v>
      </c>
      <c r="CB184" s="133">
        <v>884.7</v>
      </c>
      <c r="CC184" s="124">
        <v>23.95</v>
      </c>
      <c r="CD184" s="108">
        <v>985.64</v>
      </c>
      <c r="CE184" s="108">
        <v>26.69</v>
      </c>
      <c r="CF184" s="133">
        <v>1022.88</v>
      </c>
      <c r="CG184" s="124">
        <v>27.69</v>
      </c>
      <c r="CH184" s="108">
        <v>1060.1099999999999</v>
      </c>
      <c r="CI184" s="109">
        <v>28.7</v>
      </c>
      <c r="CJ184" s="107">
        <v>127.46</v>
      </c>
      <c r="CK184" s="108">
        <v>3.45</v>
      </c>
      <c r="CL184" s="133">
        <v>229.9</v>
      </c>
      <c r="CM184" s="124">
        <v>6.22</v>
      </c>
      <c r="CN184" s="108">
        <v>256.02999999999997</v>
      </c>
      <c r="CO184" s="108">
        <v>6.93</v>
      </c>
      <c r="CP184" s="133">
        <v>300.01</v>
      </c>
      <c r="CQ184" s="124">
        <v>8.1199999999999992</v>
      </c>
      <c r="CR184" s="108">
        <v>300.05</v>
      </c>
      <c r="CS184" s="108">
        <v>8.1199999999999992</v>
      </c>
      <c r="CT184" s="133">
        <v>300.14</v>
      </c>
      <c r="CU184" s="124">
        <v>8.1300000000000008</v>
      </c>
      <c r="CV184" s="108">
        <v>300.23</v>
      </c>
      <c r="CW184" s="109">
        <v>8.1300000000000008</v>
      </c>
      <c r="CX184" s="107">
        <v>0.05</v>
      </c>
      <c r="CY184" s="108">
        <v>0</v>
      </c>
      <c r="CZ184" s="133">
        <v>0.95</v>
      </c>
      <c r="DA184" s="124">
        <v>0.03</v>
      </c>
      <c r="DB184" s="108">
        <v>2.54</v>
      </c>
      <c r="DC184" s="108">
        <v>7.0000000000000007E-2</v>
      </c>
      <c r="DD184" s="133">
        <v>7.33</v>
      </c>
      <c r="DE184" s="124">
        <v>0.2</v>
      </c>
      <c r="DF184" s="108">
        <v>13.74</v>
      </c>
      <c r="DG184" s="108">
        <v>0.37</v>
      </c>
      <c r="DH184" s="133">
        <v>22.2</v>
      </c>
      <c r="DI184" s="124">
        <v>0.6</v>
      </c>
      <c r="DJ184" s="108">
        <v>27.36</v>
      </c>
      <c r="DK184" s="108">
        <v>0.74</v>
      </c>
      <c r="DL184" s="180">
        <v>75.692219110008452</v>
      </c>
      <c r="DM184" s="181">
        <v>70.406293546495149</v>
      </c>
      <c r="DN184" s="184">
        <v>66.300448912827449</v>
      </c>
      <c r="DO184" s="181">
        <v>70.799653856443683</v>
      </c>
      <c r="DP184" s="193">
        <v>8</v>
      </c>
      <c r="DQ184" s="193">
        <v>98612</v>
      </c>
      <c r="DR184" s="288">
        <v>17.243176135270769</v>
      </c>
      <c r="DS184" s="288"/>
      <c r="DT184" s="298"/>
      <c r="DU184" s="170"/>
      <c r="DV184" s="170"/>
      <c r="DW184" s="170"/>
      <c r="DX184" s="170"/>
      <c r="DY184" s="170"/>
      <c r="DZ184" s="298"/>
      <c r="EA184" s="170"/>
      <c r="EB184" s="170"/>
      <c r="EC184" s="170"/>
      <c r="ED184" s="170"/>
      <c r="EE184" s="292"/>
    </row>
    <row r="185" spans="1:135" x14ac:dyDescent="0.2">
      <c r="A185" s="125" t="s">
        <v>46</v>
      </c>
      <c r="B185" s="126" t="s">
        <v>671</v>
      </c>
      <c r="C185" s="147">
        <v>252763</v>
      </c>
      <c r="D185" s="148">
        <v>25.508084648465161</v>
      </c>
      <c r="E185" s="149">
        <v>74.491915351534828</v>
      </c>
      <c r="F185" s="150">
        <v>3.4155625211277858</v>
      </c>
      <c r="G185" s="151">
        <v>20.735274815422478</v>
      </c>
      <c r="H185" s="167">
        <v>834.76011026700291</v>
      </c>
      <c r="I185" s="118">
        <v>3276.7342575183484</v>
      </c>
      <c r="J185" s="113">
        <v>219.00875496108966</v>
      </c>
      <c r="K185" s="113">
        <v>26.236130867709818</v>
      </c>
      <c r="L185" s="117">
        <v>87.201986569540182</v>
      </c>
      <c r="M185" s="118">
        <v>10.446352849999998</v>
      </c>
      <c r="N185" s="117">
        <v>148.19728530494649</v>
      </c>
      <c r="O185" s="118">
        <v>17.753278275065721</v>
      </c>
      <c r="P185" s="143">
        <v>173.789338251223</v>
      </c>
      <c r="Q185" s="108">
        <v>2809.61181640625</v>
      </c>
      <c r="R185" s="167">
        <v>7.65</v>
      </c>
      <c r="S185" s="138">
        <v>35.049999999999997</v>
      </c>
      <c r="T185" s="113">
        <v>23.82</v>
      </c>
      <c r="U185" s="138">
        <v>0.06</v>
      </c>
      <c r="V185" s="113">
        <v>0</v>
      </c>
      <c r="W185" s="138">
        <v>3.2</v>
      </c>
      <c r="X185" s="143">
        <v>66.58</v>
      </c>
      <c r="Y185" s="167">
        <f t="shared" si="15"/>
        <v>0.27227960657515488</v>
      </c>
      <c r="Z185" s="138">
        <f t="shared" si="16"/>
        <v>1.2475032954848597</v>
      </c>
      <c r="AA185" s="113">
        <f t="shared" si="17"/>
        <v>0.84780395145361942</v>
      </c>
      <c r="AB185" s="138">
        <f t="shared" si="18"/>
        <v>2.1355263260796459E-3</v>
      </c>
      <c r="AC185" s="113">
        <f t="shared" si="19"/>
        <v>0</v>
      </c>
      <c r="AD185" s="138">
        <f t="shared" si="20"/>
        <v>0.11389473739091448</v>
      </c>
      <c r="AE185" s="143">
        <f t="shared" si="21"/>
        <v>2.3697223798397138</v>
      </c>
      <c r="AF185" s="175">
        <v>3.4930110448594363</v>
      </c>
      <c r="AG185" s="118">
        <v>16.003926421218722</v>
      </c>
      <c r="AH185" s="118">
        <v>10.876277527915263</v>
      </c>
      <c r="AI185" s="118">
        <v>2.7396165057721068E-2</v>
      </c>
      <c r="AJ185" s="118">
        <v>0</v>
      </c>
      <c r="AK185" s="118">
        <v>1.4611288030784571</v>
      </c>
      <c r="AL185" s="143">
        <v>30.400611159051145</v>
      </c>
      <c r="AM185" s="175">
        <v>8.7727359214453493</v>
      </c>
      <c r="AN185" s="118">
        <v>40.194038437471825</v>
      </c>
      <c r="AO185" s="118">
        <v>27.315891457363161</v>
      </c>
      <c r="AP185" s="118">
        <v>6.8805771932904686E-2</v>
      </c>
      <c r="AQ185" s="118">
        <v>0</v>
      </c>
      <c r="AR185" s="118">
        <v>3.6696411697549172</v>
      </c>
      <c r="AS185" s="143">
        <v>76.351471588213244</v>
      </c>
      <c r="AT185" s="175">
        <v>5.1620378769142414</v>
      </c>
      <c r="AU185" s="118">
        <v>23.650905566777013</v>
      </c>
      <c r="AV185" s="118">
        <v>16.07316891870552</v>
      </c>
      <c r="AW185" s="118">
        <v>4.0486571583641107E-2</v>
      </c>
      <c r="AX185" s="118">
        <v>0</v>
      </c>
      <c r="AY185" s="118">
        <v>2.1592838177941927</v>
      </c>
      <c r="AZ185" s="143">
        <v>44.926598933980408</v>
      </c>
      <c r="BA185" s="175">
        <v>4.4018810802659614</v>
      </c>
      <c r="BB185" s="118">
        <v>20.168095668408096</v>
      </c>
      <c r="BC185" s="118">
        <v>13.706249324435973</v>
      </c>
      <c r="BD185" s="118">
        <v>3.4524557492282046E-2</v>
      </c>
      <c r="BE185" s="118">
        <v>0</v>
      </c>
      <c r="BF185" s="118">
        <v>1.8413097329217094</v>
      </c>
      <c r="BG185" s="143">
        <v>38.310750630602307</v>
      </c>
      <c r="BH185" s="107">
        <v>31.33</v>
      </c>
      <c r="BI185" s="108">
        <v>1.1200000000000001</v>
      </c>
      <c r="BJ185" s="133">
        <v>63.49</v>
      </c>
      <c r="BK185" s="124">
        <v>2.2599999999999998</v>
      </c>
      <c r="BL185" s="108">
        <v>94.78</v>
      </c>
      <c r="BM185" s="108">
        <v>3.37</v>
      </c>
      <c r="BN185" s="133">
        <v>146.05000000000001</v>
      </c>
      <c r="BO185" s="124">
        <v>5.2</v>
      </c>
      <c r="BP185" s="108">
        <v>188.98</v>
      </c>
      <c r="BQ185" s="108">
        <v>6.73</v>
      </c>
      <c r="BR185" s="133">
        <v>224.75</v>
      </c>
      <c r="BS185" s="124">
        <v>8</v>
      </c>
      <c r="BT185" s="108">
        <v>246.83</v>
      </c>
      <c r="BU185" s="109">
        <v>8.7899999999999991</v>
      </c>
      <c r="BV185" s="107">
        <v>253.09</v>
      </c>
      <c r="BW185" s="108">
        <v>9.01</v>
      </c>
      <c r="BX185" s="133">
        <v>445</v>
      </c>
      <c r="BY185" s="124">
        <v>15.84</v>
      </c>
      <c r="BZ185" s="108">
        <v>544.87</v>
      </c>
      <c r="CA185" s="108">
        <v>19.39</v>
      </c>
      <c r="CB185" s="133">
        <v>582.91</v>
      </c>
      <c r="CC185" s="124">
        <v>20.75</v>
      </c>
      <c r="CD185" s="108">
        <v>619.87</v>
      </c>
      <c r="CE185" s="108">
        <v>22.06</v>
      </c>
      <c r="CF185" s="133">
        <v>693.8</v>
      </c>
      <c r="CG185" s="124">
        <v>24.69</v>
      </c>
      <c r="CH185" s="108">
        <v>741.15</v>
      </c>
      <c r="CI185" s="109">
        <v>26.38</v>
      </c>
      <c r="CJ185" s="107">
        <v>62.11</v>
      </c>
      <c r="CK185" s="108">
        <v>2.21</v>
      </c>
      <c r="CL185" s="133">
        <v>80.010000000000005</v>
      </c>
      <c r="CM185" s="124">
        <v>2.85</v>
      </c>
      <c r="CN185" s="108">
        <v>94.59</v>
      </c>
      <c r="CO185" s="108">
        <v>3.37</v>
      </c>
      <c r="CP185" s="133">
        <v>103.02</v>
      </c>
      <c r="CQ185" s="124">
        <v>3.67</v>
      </c>
      <c r="CR185" s="108">
        <v>103.05</v>
      </c>
      <c r="CS185" s="108">
        <v>3.67</v>
      </c>
      <c r="CT185" s="133">
        <v>103.13</v>
      </c>
      <c r="CU185" s="124">
        <v>3.67</v>
      </c>
      <c r="CV185" s="108">
        <v>103.2</v>
      </c>
      <c r="CW185" s="109">
        <v>3.67</v>
      </c>
      <c r="CX185" s="107">
        <v>0</v>
      </c>
      <c r="CY185" s="108">
        <v>0</v>
      </c>
      <c r="CZ185" s="133">
        <v>1.1599999999999999</v>
      </c>
      <c r="DA185" s="124">
        <v>0.04</v>
      </c>
      <c r="DB185" s="108">
        <v>1.96</v>
      </c>
      <c r="DC185" s="108">
        <v>7.0000000000000007E-2</v>
      </c>
      <c r="DD185" s="133">
        <v>2.98</v>
      </c>
      <c r="DE185" s="124">
        <v>0.11</v>
      </c>
      <c r="DF185" s="108">
        <v>4.2699999999999996</v>
      </c>
      <c r="DG185" s="108">
        <v>0.15</v>
      </c>
      <c r="DH185" s="133">
        <v>6.11</v>
      </c>
      <c r="DI185" s="124">
        <v>0.22</v>
      </c>
      <c r="DJ185" s="108">
        <v>7.83</v>
      </c>
      <c r="DK185" s="108">
        <v>0.28000000000000003</v>
      </c>
      <c r="DL185" s="180">
        <v>79.284063817718192</v>
      </c>
      <c r="DM185" s="181">
        <v>80.1215576757224</v>
      </c>
      <c r="DN185" s="184">
        <v>74.614387815629073</v>
      </c>
      <c r="DO185" s="181">
        <v>78.006669769689893</v>
      </c>
      <c r="DP185" s="193">
        <v>14</v>
      </c>
      <c r="DQ185" s="193">
        <v>119868</v>
      </c>
      <c r="DR185" s="288">
        <v>53.378101565700639</v>
      </c>
      <c r="DS185" s="288"/>
      <c r="DT185" s="298"/>
      <c r="DU185" s="170"/>
      <c r="DV185" s="170"/>
      <c r="DW185" s="170"/>
      <c r="DX185" s="170"/>
      <c r="DY185" s="170"/>
      <c r="DZ185" s="298"/>
      <c r="EA185" s="170"/>
      <c r="EB185" s="170"/>
      <c r="EC185" s="170"/>
      <c r="ED185" s="170"/>
      <c r="EE185" s="292"/>
    </row>
    <row r="186" spans="1:135" x14ac:dyDescent="0.2">
      <c r="A186" s="125" t="s">
        <v>74</v>
      </c>
      <c r="B186" s="126" t="s">
        <v>667</v>
      </c>
      <c r="C186" s="147">
        <v>7321262</v>
      </c>
      <c r="D186" s="148">
        <v>12.976997681547253</v>
      </c>
      <c r="E186" s="149">
        <v>87.02300231845274</v>
      </c>
      <c r="F186" s="150">
        <v>2.0909019688428834</v>
      </c>
      <c r="G186" s="151">
        <v>16.166722607428344</v>
      </c>
      <c r="H186" s="167">
        <v>15289.374025395411</v>
      </c>
      <c r="I186" s="118">
        <v>2088.3522574926851</v>
      </c>
      <c r="J186" s="113">
        <v>2772.5241497302613</v>
      </c>
      <c r="K186" s="113">
        <v>18.133666853365888</v>
      </c>
      <c r="L186" s="117">
        <v>1801.1415613514225</v>
      </c>
      <c r="M186" s="118">
        <v>11.780348615710196</v>
      </c>
      <c r="N186" s="117">
        <v>1194.6281456086624</v>
      </c>
      <c r="O186" s="118">
        <v>7.8134536026419639</v>
      </c>
      <c r="P186" s="143">
        <v>2774.7183252711202</v>
      </c>
      <c r="Q186" s="108">
        <v>47017.8984375</v>
      </c>
      <c r="R186" s="167">
        <v>73.59</v>
      </c>
      <c r="S186" s="138">
        <v>0.87</v>
      </c>
      <c r="T186" s="113">
        <v>0.56000000000000005</v>
      </c>
      <c r="U186" s="138">
        <v>0.59</v>
      </c>
      <c r="V186" s="113">
        <v>94.23</v>
      </c>
      <c r="W186" s="138">
        <v>13.7</v>
      </c>
      <c r="X186" s="143">
        <v>169.84000000000003</v>
      </c>
      <c r="Y186" s="167">
        <f t="shared" si="15"/>
        <v>0.15651486443576756</v>
      </c>
      <c r="Z186" s="138">
        <f t="shared" si="16"/>
        <v>1.8503591800396492E-3</v>
      </c>
      <c r="AA186" s="113">
        <f t="shared" si="17"/>
        <v>1.1910357940485099E-3</v>
      </c>
      <c r="AB186" s="138">
        <f t="shared" si="18"/>
        <v>1.2548412830153941E-3</v>
      </c>
      <c r="AC186" s="113">
        <f t="shared" si="19"/>
        <v>0.20041304084498407</v>
      </c>
      <c r="AD186" s="138">
        <f t="shared" si="20"/>
        <v>2.9137839961543902E-2</v>
      </c>
      <c r="AE186" s="143">
        <f t="shared" si="21"/>
        <v>0.36122414153785526</v>
      </c>
      <c r="AF186" s="175">
        <v>2.6542600181556422</v>
      </c>
      <c r="AG186" s="118">
        <v>3.1379347952105022E-2</v>
      </c>
      <c r="AH186" s="118">
        <v>2.0198200980665305E-2</v>
      </c>
      <c r="AI186" s="118">
        <v>2.1280247461772372E-2</v>
      </c>
      <c r="AJ186" s="118">
        <v>3.398707997157306</v>
      </c>
      <c r="AK186" s="118">
        <v>0.4941345597055618</v>
      </c>
      <c r="AL186" s="143">
        <v>6.1258258117074922</v>
      </c>
      <c r="AM186" s="175">
        <v>4.0857421525926236</v>
      </c>
      <c r="AN186" s="118">
        <v>4.8302699724902601E-2</v>
      </c>
      <c r="AO186" s="118">
        <v>3.1091392926374087E-2</v>
      </c>
      <c r="AP186" s="118">
        <v>3.2757003261715559E-2</v>
      </c>
      <c r="AQ186" s="118">
        <v>5.231682063307554</v>
      </c>
      <c r="AR186" s="118">
        <v>0.76062871980593749</v>
      </c>
      <c r="AS186" s="143">
        <v>9.4295753118131724</v>
      </c>
      <c r="AT186" s="175">
        <v>6.1600758587941975</v>
      </c>
      <c r="AU186" s="118">
        <v>7.2826008929894701E-2</v>
      </c>
      <c r="AV186" s="118">
        <v>4.687651149510464E-2</v>
      </c>
      <c r="AW186" s="118">
        <v>4.9387753182342384E-2</v>
      </c>
      <c r="AX186" s="118">
        <v>7.8878101396137685</v>
      </c>
      <c r="AY186" s="118">
        <v>1.1468003705052383</v>
      </c>
      <c r="AZ186" s="143">
        <v>14.216976272015309</v>
      </c>
      <c r="BA186" s="175">
        <v>2.6521610979308852</v>
      </c>
      <c r="BB186" s="118">
        <v>3.1354533974723056E-2</v>
      </c>
      <c r="BC186" s="118">
        <v>2.0182228765338983E-2</v>
      </c>
      <c r="BD186" s="118">
        <v>2.1263419592053568E-2</v>
      </c>
      <c r="BE186" s="118">
        <v>3.3960203867105214</v>
      </c>
      <c r="BF186" s="118">
        <v>0.49374381086632857</v>
      </c>
      <c r="BG186" s="143">
        <v>6.1209816669735231</v>
      </c>
      <c r="BH186" s="107">
        <v>211.94</v>
      </c>
      <c r="BI186" s="108">
        <v>0.45</v>
      </c>
      <c r="BJ186" s="133">
        <v>380.3</v>
      </c>
      <c r="BK186" s="124">
        <v>0.81</v>
      </c>
      <c r="BL186" s="108">
        <v>556.77</v>
      </c>
      <c r="BM186" s="108">
        <v>1.18</v>
      </c>
      <c r="BN186" s="133">
        <v>894.16</v>
      </c>
      <c r="BO186" s="124">
        <v>1.9</v>
      </c>
      <c r="BP186" s="108">
        <v>1200.94</v>
      </c>
      <c r="BQ186" s="108">
        <v>2.5499999999999998</v>
      </c>
      <c r="BR186" s="133">
        <v>1579.79</v>
      </c>
      <c r="BS186" s="124">
        <v>3.36</v>
      </c>
      <c r="BT186" s="108">
        <v>1807.49</v>
      </c>
      <c r="BU186" s="109">
        <v>3.84</v>
      </c>
      <c r="BV186" s="107">
        <v>5.98</v>
      </c>
      <c r="BW186" s="108">
        <v>0.01</v>
      </c>
      <c r="BX186" s="133">
        <v>15</v>
      </c>
      <c r="BY186" s="124">
        <v>0.03</v>
      </c>
      <c r="BZ186" s="108">
        <v>17.420000000000002</v>
      </c>
      <c r="CA186" s="108">
        <v>0.04</v>
      </c>
      <c r="CB186" s="133">
        <v>21.11</v>
      </c>
      <c r="CC186" s="124">
        <v>0.04</v>
      </c>
      <c r="CD186" s="108">
        <v>21.73</v>
      </c>
      <c r="CE186" s="108">
        <v>0.05</v>
      </c>
      <c r="CF186" s="133">
        <v>22.97</v>
      </c>
      <c r="CG186" s="124">
        <v>0.05</v>
      </c>
      <c r="CH186" s="108">
        <v>24.2</v>
      </c>
      <c r="CI186" s="109">
        <v>0.05</v>
      </c>
      <c r="CJ186" s="107">
        <v>2.25</v>
      </c>
      <c r="CK186" s="108">
        <v>0</v>
      </c>
      <c r="CL186" s="133">
        <v>12.79</v>
      </c>
      <c r="CM186" s="124">
        <v>0.03</v>
      </c>
      <c r="CN186" s="108">
        <v>16.260000000000002</v>
      </c>
      <c r="CO186" s="108">
        <v>0.03</v>
      </c>
      <c r="CP186" s="133">
        <v>19.84</v>
      </c>
      <c r="CQ186" s="124">
        <v>0.04</v>
      </c>
      <c r="CR186" s="108">
        <v>20.13</v>
      </c>
      <c r="CS186" s="108">
        <v>0.04</v>
      </c>
      <c r="CT186" s="133">
        <v>20.7</v>
      </c>
      <c r="CU186" s="124">
        <v>0.04</v>
      </c>
      <c r="CV186" s="108">
        <v>21.27</v>
      </c>
      <c r="CW186" s="109">
        <v>0.05</v>
      </c>
      <c r="CX186" s="107">
        <v>0.56999999999999995</v>
      </c>
      <c r="CY186" s="108">
        <v>0</v>
      </c>
      <c r="CZ186" s="133">
        <v>3.13</v>
      </c>
      <c r="DA186" s="124">
        <v>0.01</v>
      </c>
      <c r="DB186" s="108">
        <v>9.3699999999999992</v>
      </c>
      <c r="DC186" s="108">
        <v>0.02</v>
      </c>
      <c r="DD186" s="133">
        <v>34.6</v>
      </c>
      <c r="DE186" s="124">
        <v>7.0000000000000007E-2</v>
      </c>
      <c r="DF186" s="108">
        <v>58.15</v>
      </c>
      <c r="DG186" s="108">
        <v>0.12</v>
      </c>
      <c r="DH186" s="133">
        <v>100.72</v>
      </c>
      <c r="DI186" s="124">
        <v>0.21</v>
      </c>
      <c r="DJ186" s="108">
        <v>141.81</v>
      </c>
      <c r="DK186" s="108">
        <v>0.3</v>
      </c>
      <c r="DL186" s="180">
        <v>57.245670666327598</v>
      </c>
      <c r="DM186" s="181">
        <v>61.77935225892351</v>
      </c>
      <c r="DN186" s="184">
        <v>60.734246668171551</v>
      </c>
      <c r="DO186" s="181">
        <v>59.919756531140884</v>
      </c>
      <c r="DP186" s="193">
        <v>56</v>
      </c>
      <c r="DQ186" s="193">
        <v>1029276</v>
      </c>
      <c r="DR186" s="288">
        <v>16.634518991316654</v>
      </c>
      <c r="DS186" s="288"/>
      <c r="DT186" s="298"/>
      <c r="DU186" s="170"/>
      <c r="DV186" s="170"/>
      <c r="DW186" s="170"/>
      <c r="DX186" s="170"/>
      <c r="DY186" s="170"/>
      <c r="DZ186" s="298"/>
      <c r="EA186" s="170"/>
      <c r="EB186" s="170"/>
      <c r="EC186" s="170"/>
      <c r="ED186" s="170"/>
      <c r="EE186" s="292"/>
    </row>
    <row r="187" spans="1:135" x14ac:dyDescent="0.2">
      <c r="A187" s="125" t="s">
        <v>118</v>
      </c>
      <c r="B187" s="126" t="s">
        <v>680</v>
      </c>
      <c r="C187" s="147">
        <v>262000</v>
      </c>
      <c r="D187" s="148">
        <v>69.096183206106872</v>
      </c>
      <c r="E187" s="149">
        <v>30.903816793893128</v>
      </c>
      <c r="F187" s="150">
        <v>2.3920533460915192</v>
      </c>
      <c r="G187" s="151">
        <v>14.332603938730854</v>
      </c>
      <c r="H187" s="167">
        <v>2682.3470643641931</v>
      </c>
      <c r="I187" s="118">
        <v>12579.595105586448</v>
      </c>
      <c r="J187" s="113">
        <v>882.49218786112135</v>
      </c>
      <c r="K187" s="113">
        <v>32.90000013739094</v>
      </c>
      <c r="L187" s="117">
        <v>14.879247400734616</v>
      </c>
      <c r="M187" s="118">
        <v>0.55471000000000004</v>
      </c>
      <c r="N187" s="117">
        <v>0</v>
      </c>
      <c r="O187" s="118">
        <v>0</v>
      </c>
      <c r="P187" s="143" t="s">
        <v>1026</v>
      </c>
      <c r="Q187" s="108">
        <v>17113.283203125</v>
      </c>
      <c r="R187" s="167">
        <v>2.38</v>
      </c>
      <c r="S187" s="138">
        <v>221.95</v>
      </c>
      <c r="T187" s="113">
        <v>258.20999999999998</v>
      </c>
      <c r="U187" s="138">
        <v>0.37</v>
      </c>
      <c r="V187" s="113">
        <v>0</v>
      </c>
      <c r="W187" s="138" t="s">
        <v>992</v>
      </c>
      <c r="X187" s="143">
        <v>482.90999999999997</v>
      </c>
      <c r="Y187" s="167">
        <f t="shared" si="15"/>
        <v>1.3907325507038859E-2</v>
      </c>
      <c r="Z187" s="138">
        <f t="shared" si="16"/>
        <v>1.2969457547425525</v>
      </c>
      <c r="AA187" s="113">
        <f t="shared" si="17"/>
        <v>1.5088279492321446</v>
      </c>
      <c r="AB187" s="138">
        <f t="shared" si="18"/>
        <v>2.1620632090774698E-3</v>
      </c>
      <c r="AC187" s="113">
        <f t="shared" si="19"/>
        <v>0</v>
      </c>
      <c r="AD187" s="138">
        <f t="shared" si="20"/>
        <v>0</v>
      </c>
      <c r="AE187" s="143">
        <f t="shared" si="21"/>
        <v>2.8218430926908131</v>
      </c>
      <c r="AF187" s="175">
        <v>0.26969077264789826</v>
      </c>
      <c r="AG187" s="118">
        <v>25.150364281176895</v>
      </c>
      <c r="AH187" s="118">
        <v>29.259182523283112</v>
      </c>
      <c r="AI187" s="118">
        <v>4.192671675618586E-2</v>
      </c>
      <c r="AJ187" s="118">
        <v>0</v>
      </c>
      <c r="AK187" s="118" t="s">
        <v>1026</v>
      </c>
      <c r="AL187" s="143">
        <v>54.721164293864092</v>
      </c>
      <c r="AM187" s="175">
        <v>15.995432671429974</v>
      </c>
      <c r="AN187" s="118">
        <v>1491.6749081612952</v>
      </c>
      <c r="AO187" s="118">
        <v>1735.3700294495518</v>
      </c>
      <c r="AP187" s="118">
        <v>2.4866849111046601</v>
      </c>
      <c r="AQ187" s="118">
        <v>0</v>
      </c>
      <c r="AR187" s="118" t="s">
        <v>1026</v>
      </c>
      <c r="AS187" s="143">
        <v>3245.5270551933813</v>
      </c>
      <c r="AT187" s="175" t="s">
        <v>1026</v>
      </c>
      <c r="AU187" s="118" t="s">
        <v>1026</v>
      </c>
      <c r="AV187" s="118" t="s">
        <v>1026</v>
      </c>
      <c r="AW187" s="118" t="s">
        <v>1026</v>
      </c>
      <c r="AX187" s="118" t="s">
        <v>1026</v>
      </c>
      <c r="AY187" s="118" t="s">
        <v>1026</v>
      </c>
      <c r="AZ187" s="143" t="s">
        <v>1026</v>
      </c>
      <c r="BA187" s="175" t="s">
        <v>1026</v>
      </c>
      <c r="BB187" s="118" t="s">
        <v>1026</v>
      </c>
      <c r="BC187" s="118" t="s">
        <v>1026</v>
      </c>
      <c r="BD187" s="118" t="s">
        <v>1026</v>
      </c>
      <c r="BE187" s="118" t="s">
        <v>1026</v>
      </c>
      <c r="BF187" s="118" t="s">
        <v>1026</v>
      </c>
      <c r="BG187" s="143" t="s">
        <v>1026</v>
      </c>
      <c r="BH187" s="107">
        <v>3.13</v>
      </c>
      <c r="BI187" s="108">
        <v>0.02</v>
      </c>
      <c r="BJ187" s="133">
        <v>14.66</v>
      </c>
      <c r="BK187" s="124">
        <v>0.09</v>
      </c>
      <c r="BL187" s="108">
        <v>35.35</v>
      </c>
      <c r="BM187" s="108">
        <v>0.21</v>
      </c>
      <c r="BN187" s="133">
        <v>90.94</v>
      </c>
      <c r="BO187" s="124">
        <v>0.53</v>
      </c>
      <c r="BP187" s="108">
        <v>155.91</v>
      </c>
      <c r="BQ187" s="108">
        <v>0.91</v>
      </c>
      <c r="BR187" s="133">
        <v>257.8</v>
      </c>
      <c r="BS187" s="124">
        <v>1.51</v>
      </c>
      <c r="BT187" s="108">
        <v>347.66</v>
      </c>
      <c r="BU187" s="109">
        <v>2.0299999999999998</v>
      </c>
      <c r="BV187" s="107">
        <v>749.05</v>
      </c>
      <c r="BW187" s="108">
        <v>4.38</v>
      </c>
      <c r="BX187" s="133">
        <v>3448.79</v>
      </c>
      <c r="BY187" s="124">
        <v>20.149999999999999</v>
      </c>
      <c r="BZ187" s="108">
        <v>4496.84</v>
      </c>
      <c r="CA187" s="108">
        <v>26.28</v>
      </c>
      <c r="CB187" s="133">
        <v>5670.62</v>
      </c>
      <c r="CC187" s="124">
        <v>33.14</v>
      </c>
      <c r="CD187" s="108">
        <v>6346.91</v>
      </c>
      <c r="CE187" s="108">
        <v>37.090000000000003</v>
      </c>
      <c r="CF187" s="133">
        <v>7256.69</v>
      </c>
      <c r="CG187" s="124">
        <v>42.4</v>
      </c>
      <c r="CH187" s="108">
        <v>7333.58</v>
      </c>
      <c r="CI187" s="109">
        <v>42.85</v>
      </c>
      <c r="CJ187" s="107">
        <v>919.31</v>
      </c>
      <c r="CK187" s="108">
        <v>5.37</v>
      </c>
      <c r="CL187" s="133">
        <v>1168.78</v>
      </c>
      <c r="CM187" s="124">
        <v>6.83</v>
      </c>
      <c r="CN187" s="108">
        <v>1312.54</v>
      </c>
      <c r="CO187" s="108">
        <v>7.67</v>
      </c>
      <c r="CP187" s="133">
        <v>1325.65</v>
      </c>
      <c r="CQ187" s="124">
        <v>7.75</v>
      </c>
      <c r="CR187" s="108">
        <v>1347.5</v>
      </c>
      <c r="CS187" s="108">
        <v>7.87</v>
      </c>
      <c r="CT187" s="133">
        <v>1391.2</v>
      </c>
      <c r="CU187" s="124">
        <v>8.1300000000000008</v>
      </c>
      <c r="CV187" s="108">
        <v>1434.9</v>
      </c>
      <c r="CW187" s="109">
        <v>8.3800000000000008</v>
      </c>
      <c r="CX187" s="107">
        <v>0</v>
      </c>
      <c r="CY187" s="108">
        <v>0</v>
      </c>
      <c r="CZ187" s="133">
        <v>1.86</v>
      </c>
      <c r="DA187" s="124">
        <v>0.01</v>
      </c>
      <c r="DB187" s="108">
        <v>3.19</v>
      </c>
      <c r="DC187" s="108">
        <v>0.02</v>
      </c>
      <c r="DD187" s="133">
        <v>4.7</v>
      </c>
      <c r="DE187" s="124">
        <v>0.03</v>
      </c>
      <c r="DF187" s="108">
        <v>8.19</v>
      </c>
      <c r="DG187" s="108">
        <v>0.05</v>
      </c>
      <c r="DH187" s="133">
        <v>32.200000000000003</v>
      </c>
      <c r="DI187" s="124">
        <v>0.19</v>
      </c>
      <c r="DJ187" s="108">
        <v>88.51</v>
      </c>
      <c r="DK187" s="108">
        <v>0.52</v>
      </c>
      <c r="DL187" s="180">
        <v>46.572201018239667</v>
      </c>
      <c r="DM187" s="181">
        <v>45.080578432082902</v>
      </c>
      <c r="DN187" s="184">
        <v>99.499045057922004</v>
      </c>
      <c r="DO187" s="181">
        <v>63.717274836081522</v>
      </c>
      <c r="DP187" s="193" t="s">
        <v>1026</v>
      </c>
      <c r="DQ187" s="193" t="s">
        <v>1026</v>
      </c>
      <c r="DR187" s="288" t="s">
        <v>1026</v>
      </c>
      <c r="DS187" s="288"/>
      <c r="DT187" s="298"/>
      <c r="DU187" s="170"/>
      <c r="DV187" s="170"/>
      <c r="DW187" s="170"/>
      <c r="DX187" s="170"/>
      <c r="DY187" s="170"/>
      <c r="DZ187" s="298"/>
      <c r="EA187" s="170"/>
      <c r="EB187" s="170"/>
      <c r="EC187" s="170"/>
      <c r="ED187" s="170"/>
      <c r="EE187" s="292"/>
    </row>
    <row r="188" spans="1:135" x14ac:dyDescent="0.2">
      <c r="A188" s="125" t="s">
        <v>66</v>
      </c>
      <c r="B188" s="126" t="s">
        <v>662</v>
      </c>
      <c r="C188" s="147">
        <v>881065</v>
      </c>
      <c r="D188" s="148">
        <v>52.976000635594424</v>
      </c>
      <c r="E188" s="149">
        <v>47.023999364405576</v>
      </c>
      <c r="F188" s="150">
        <v>1.4401995956751332</v>
      </c>
      <c r="G188" s="151">
        <v>48.224685276409417</v>
      </c>
      <c r="H188" s="167">
        <v>4027.9135440425762</v>
      </c>
      <c r="I188" s="118">
        <v>4375.4060217456881</v>
      </c>
      <c r="J188" s="113">
        <v>825.46448668210712</v>
      </c>
      <c r="K188" s="113">
        <v>20.493599916090496</v>
      </c>
      <c r="L188" s="117">
        <v>304.81074628000437</v>
      </c>
      <c r="M188" s="118">
        <v>7.5674600000000014</v>
      </c>
      <c r="N188" s="117">
        <v>359.31279126029438</v>
      </c>
      <c r="O188" s="118">
        <v>8.9205686103101804</v>
      </c>
      <c r="P188" s="143">
        <v>940.86344965808496</v>
      </c>
      <c r="Q188" s="108">
        <v>11571.0380859375</v>
      </c>
      <c r="R188" s="167">
        <v>1.52</v>
      </c>
      <c r="S188" s="138">
        <v>45.22</v>
      </c>
      <c r="T188" s="113">
        <v>85.05</v>
      </c>
      <c r="U188" s="138">
        <v>0.03</v>
      </c>
      <c r="V188" s="113">
        <v>0</v>
      </c>
      <c r="W188" s="138">
        <v>0</v>
      </c>
      <c r="X188" s="143">
        <v>131.82</v>
      </c>
      <c r="Y188" s="167">
        <f t="shared" si="15"/>
        <v>1.3136245760415262E-2</v>
      </c>
      <c r="Z188" s="138">
        <f t="shared" si="16"/>
        <v>0.39080331137235402</v>
      </c>
      <c r="AA188" s="113">
        <f t="shared" si="17"/>
        <v>0.73502480389691971</v>
      </c>
      <c r="AB188" s="138">
        <f t="shared" si="18"/>
        <v>2.5926800842924856E-4</v>
      </c>
      <c r="AC188" s="113">
        <f t="shared" si="19"/>
        <v>0</v>
      </c>
      <c r="AD188" s="138">
        <f t="shared" si="20"/>
        <v>0</v>
      </c>
      <c r="AE188" s="143">
        <f t="shared" si="21"/>
        <v>1.1392236290381181</v>
      </c>
      <c r="AF188" s="175">
        <v>0.18413875151789105</v>
      </c>
      <c r="AG188" s="118">
        <v>5.4781278576572587</v>
      </c>
      <c r="AH188" s="118">
        <v>10.303290010918838</v>
      </c>
      <c r="AI188" s="118">
        <v>3.6343174641689019E-3</v>
      </c>
      <c r="AJ188" s="118">
        <v>0</v>
      </c>
      <c r="AK188" s="118">
        <v>0</v>
      </c>
      <c r="AL188" s="143">
        <v>15.969190937558157</v>
      </c>
      <c r="AM188" s="175">
        <v>0.49867008251858086</v>
      </c>
      <c r="AN188" s="118">
        <v>14.835434954927781</v>
      </c>
      <c r="AO188" s="118">
        <v>27.902559551450857</v>
      </c>
      <c r="AP188" s="118">
        <v>9.8421726812877794E-3</v>
      </c>
      <c r="AQ188" s="118">
        <v>0</v>
      </c>
      <c r="AR188" s="118">
        <v>0</v>
      </c>
      <c r="AS188" s="143">
        <v>43.246506761578509</v>
      </c>
      <c r="AT188" s="175">
        <v>0.4230297492801689</v>
      </c>
      <c r="AU188" s="118">
        <v>12.585135041085024</v>
      </c>
      <c r="AV188" s="118">
        <v>23.670184326498926</v>
      </c>
      <c r="AW188" s="118">
        <v>8.3492713673717547E-3</v>
      </c>
      <c r="AX188" s="118">
        <v>0</v>
      </c>
      <c r="AY188" s="118">
        <v>0</v>
      </c>
      <c r="AZ188" s="143">
        <v>36.686698388231491</v>
      </c>
      <c r="BA188" s="175">
        <v>0.16155373030511247</v>
      </c>
      <c r="BB188" s="118">
        <v>4.8062234765770953</v>
      </c>
      <c r="BC188" s="118">
        <v>9.0395689226643512</v>
      </c>
      <c r="BD188" s="118">
        <v>3.1885604665482722E-3</v>
      </c>
      <c r="BE188" s="118">
        <v>0</v>
      </c>
      <c r="BF188" s="118">
        <v>0</v>
      </c>
      <c r="BG188" s="143">
        <v>14.010534690013108</v>
      </c>
      <c r="BH188" s="107">
        <v>1.48</v>
      </c>
      <c r="BI188" s="108">
        <v>0.01</v>
      </c>
      <c r="BJ188" s="133">
        <v>8.5500000000000007</v>
      </c>
      <c r="BK188" s="124">
        <v>7.0000000000000007E-2</v>
      </c>
      <c r="BL188" s="108">
        <v>25.05</v>
      </c>
      <c r="BM188" s="108">
        <v>0.22</v>
      </c>
      <c r="BN188" s="133">
        <v>78.48</v>
      </c>
      <c r="BO188" s="124">
        <v>0.68</v>
      </c>
      <c r="BP188" s="108">
        <v>152.97</v>
      </c>
      <c r="BQ188" s="108">
        <v>1.32</v>
      </c>
      <c r="BR188" s="133">
        <v>261.3</v>
      </c>
      <c r="BS188" s="124">
        <v>2.2599999999999998</v>
      </c>
      <c r="BT188" s="108">
        <v>339.67</v>
      </c>
      <c r="BU188" s="109">
        <v>2.94</v>
      </c>
      <c r="BV188" s="107">
        <v>307.98</v>
      </c>
      <c r="BW188" s="108">
        <v>2.66</v>
      </c>
      <c r="BX188" s="133">
        <v>753.59</v>
      </c>
      <c r="BY188" s="124">
        <v>6.51</v>
      </c>
      <c r="BZ188" s="108">
        <v>961.3</v>
      </c>
      <c r="CA188" s="108">
        <v>8.31</v>
      </c>
      <c r="CB188" s="133">
        <v>1172.67</v>
      </c>
      <c r="CC188" s="124">
        <v>10.130000000000001</v>
      </c>
      <c r="CD188" s="108">
        <v>1288.3699999999999</v>
      </c>
      <c r="CE188" s="108">
        <v>11.13</v>
      </c>
      <c r="CF188" s="133">
        <v>1386.68</v>
      </c>
      <c r="CG188" s="124">
        <v>11.98</v>
      </c>
      <c r="CH188" s="108">
        <v>1484.99</v>
      </c>
      <c r="CI188" s="109">
        <v>12.83</v>
      </c>
      <c r="CJ188" s="107">
        <v>646.89</v>
      </c>
      <c r="CK188" s="108">
        <v>5.59</v>
      </c>
      <c r="CL188" s="133">
        <v>818.52</v>
      </c>
      <c r="CM188" s="124">
        <v>7.07</v>
      </c>
      <c r="CN188" s="108">
        <v>907.78</v>
      </c>
      <c r="CO188" s="108">
        <v>7.85</v>
      </c>
      <c r="CP188" s="133">
        <v>1025.8499999999999</v>
      </c>
      <c r="CQ188" s="124">
        <v>8.8699999999999992</v>
      </c>
      <c r="CR188" s="108">
        <v>1042.6400000000001</v>
      </c>
      <c r="CS188" s="108">
        <v>9.01</v>
      </c>
      <c r="CT188" s="133">
        <v>1076.23</v>
      </c>
      <c r="CU188" s="124">
        <v>9.3000000000000007</v>
      </c>
      <c r="CV188" s="108">
        <v>1109.81</v>
      </c>
      <c r="CW188" s="109">
        <v>9.59</v>
      </c>
      <c r="CX188" s="107">
        <v>0</v>
      </c>
      <c r="CY188" s="108">
        <v>0</v>
      </c>
      <c r="CZ188" s="133">
        <v>0</v>
      </c>
      <c r="DA188" s="124">
        <v>0</v>
      </c>
      <c r="DB188" s="108">
        <v>0</v>
      </c>
      <c r="DC188" s="108">
        <v>0</v>
      </c>
      <c r="DD188" s="133">
        <v>0.11</v>
      </c>
      <c r="DE188" s="124">
        <v>0</v>
      </c>
      <c r="DF188" s="108">
        <v>2.04</v>
      </c>
      <c r="DG188" s="108">
        <v>0.02</v>
      </c>
      <c r="DH188" s="133">
        <v>6.19</v>
      </c>
      <c r="DI188" s="124">
        <v>0.05</v>
      </c>
      <c r="DJ188" s="108">
        <v>10.31</v>
      </c>
      <c r="DK188" s="108">
        <v>0.09</v>
      </c>
      <c r="DL188" s="180">
        <v>74.723040322955939</v>
      </c>
      <c r="DM188" s="181">
        <v>71.118308952649826</v>
      </c>
      <c r="DN188" s="184">
        <v>70.842016545899213</v>
      </c>
      <c r="DO188" s="181">
        <v>72.227788607168321</v>
      </c>
      <c r="DP188" s="193">
        <v>3</v>
      </c>
      <c r="DQ188" s="193">
        <v>19403</v>
      </c>
      <c r="DR188" s="288">
        <v>2.197084217975938</v>
      </c>
      <c r="DS188" s="288"/>
      <c r="DT188" s="298"/>
      <c r="DU188" s="170"/>
      <c r="DV188" s="170"/>
      <c r="DW188" s="170"/>
      <c r="DX188" s="170"/>
      <c r="DY188" s="170"/>
      <c r="DZ188" s="298"/>
      <c r="EA188" s="170"/>
      <c r="EB188" s="170"/>
      <c r="EC188" s="170"/>
      <c r="ED188" s="170"/>
      <c r="EE188" s="292"/>
    </row>
    <row r="189" spans="1:135" x14ac:dyDescent="0.2">
      <c r="A189" s="125" t="s">
        <v>941</v>
      </c>
      <c r="B189" s="126" t="s">
        <v>570</v>
      </c>
      <c r="C189" s="147">
        <v>1178252</v>
      </c>
      <c r="D189" s="148">
        <v>31.485030367018261</v>
      </c>
      <c r="E189" s="149">
        <v>68.514969632981732</v>
      </c>
      <c r="F189" s="150">
        <v>4.6134873739483311</v>
      </c>
      <c r="G189" s="151">
        <v>79.236852723604571</v>
      </c>
      <c r="H189" s="167">
        <v>1615</v>
      </c>
      <c r="I189" s="118">
        <v>1105.3493687323644</v>
      </c>
      <c r="J189" s="113">
        <v>1044.7474076043607</v>
      </c>
      <c r="K189" s="113">
        <v>64.690241956926357</v>
      </c>
      <c r="L189" s="117">
        <v>220.65228200000001</v>
      </c>
      <c r="M189" s="118">
        <v>13.66268</v>
      </c>
      <c r="N189" s="117">
        <v>3155.3211883860204</v>
      </c>
      <c r="O189" s="118">
        <v>195.37592497746257</v>
      </c>
      <c r="P189" s="143">
        <v>686.99820928999998</v>
      </c>
      <c r="Q189" s="108">
        <v>12524.2119140625</v>
      </c>
      <c r="R189" s="167">
        <v>14.59</v>
      </c>
      <c r="S189" s="138">
        <v>0</v>
      </c>
      <c r="T189" s="113">
        <v>0</v>
      </c>
      <c r="U189" s="138">
        <v>0.25</v>
      </c>
      <c r="V189" s="113">
        <v>1.04</v>
      </c>
      <c r="W189" s="138" t="s">
        <v>992</v>
      </c>
      <c r="X189" s="143">
        <v>15.879999999999999</v>
      </c>
      <c r="Y189" s="167">
        <f t="shared" si="15"/>
        <v>0.11649435589330759</v>
      </c>
      <c r="Z189" s="138">
        <f t="shared" si="16"/>
        <v>0</v>
      </c>
      <c r="AA189" s="113">
        <f t="shared" si="17"/>
        <v>0</v>
      </c>
      <c r="AB189" s="138">
        <f t="shared" si="18"/>
        <v>1.9961335828188416E-3</v>
      </c>
      <c r="AC189" s="113">
        <f t="shared" si="19"/>
        <v>8.3039157045263819E-3</v>
      </c>
      <c r="AD189" s="138">
        <f t="shared" si="20"/>
        <v>0</v>
      </c>
      <c r="AE189" s="143">
        <f t="shared" si="21"/>
        <v>0.1267944051806528</v>
      </c>
      <c r="AF189" s="175">
        <v>1.3965098064665542</v>
      </c>
      <c r="AG189" s="118">
        <v>0</v>
      </c>
      <c r="AH189" s="118">
        <v>0</v>
      </c>
      <c r="AI189" s="118">
        <v>2.3929229034725056E-2</v>
      </c>
      <c r="AJ189" s="118">
        <v>9.9545592784456238E-2</v>
      </c>
      <c r="AK189" s="118" t="s">
        <v>1026</v>
      </c>
      <c r="AL189" s="143">
        <v>1.5199846282857354</v>
      </c>
      <c r="AM189" s="175">
        <v>6.6122135097610268</v>
      </c>
      <c r="AN189" s="118">
        <v>0</v>
      </c>
      <c r="AO189" s="118">
        <v>0</v>
      </c>
      <c r="AP189" s="118">
        <v>0.11330043711036716</v>
      </c>
      <c r="AQ189" s="118">
        <v>0.47132981837912741</v>
      </c>
      <c r="AR189" s="118" t="s">
        <v>1026</v>
      </c>
      <c r="AS189" s="143">
        <v>7.1968437652505211</v>
      </c>
      <c r="AT189" s="175">
        <v>0.46239349748932967</v>
      </c>
      <c r="AU189" s="118">
        <v>0</v>
      </c>
      <c r="AV189" s="118">
        <v>0</v>
      </c>
      <c r="AW189" s="118">
        <v>7.9231236718528032E-3</v>
      </c>
      <c r="AX189" s="118">
        <v>3.2960194474907667E-2</v>
      </c>
      <c r="AY189" s="118" t="s">
        <v>1026</v>
      </c>
      <c r="AZ189" s="143">
        <v>0.50327681563609006</v>
      </c>
      <c r="BA189" s="175">
        <v>2.1237318820784843</v>
      </c>
      <c r="BB189" s="118">
        <v>0</v>
      </c>
      <c r="BC189" s="118">
        <v>0</v>
      </c>
      <c r="BD189" s="118">
        <v>3.6390196745690273E-2</v>
      </c>
      <c r="BE189" s="118">
        <v>0.15138321846207153</v>
      </c>
      <c r="BF189" s="118" t="s">
        <v>1026</v>
      </c>
      <c r="BG189" s="143">
        <v>2.3115052972862458</v>
      </c>
      <c r="BH189" s="107">
        <v>37.840000000000003</v>
      </c>
      <c r="BI189" s="108">
        <v>0.3</v>
      </c>
      <c r="BJ189" s="133">
        <v>101.75</v>
      </c>
      <c r="BK189" s="124">
        <v>0.81</v>
      </c>
      <c r="BL189" s="108">
        <v>199.74</v>
      </c>
      <c r="BM189" s="108">
        <v>1.59</v>
      </c>
      <c r="BN189" s="133">
        <v>429.4</v>
      </c>
      <c r="BO189" s="124">
        <v>3.43</v>
      </c>
      <c r="BP189" s="108">
        <v>690.12</v>
      </c>
      <c r="BQ189" s="108">
        <v>5.51</v>
      </c>
      <c r="BR189" s="133">
        <v>1040.81</v>
      </c>
      <c r="BS189" s="124">
        <v>8.31</v>
      </c>
      <c r="BT189" s="108">
        <v>1251.05</v>
      </c>
      <c r="BU189" s="109">
        <v>9.99</v>
      </c>
      <c r="BV189" s="107">
        <v>0</v>
      </c>
      <c r="BW189" s="108">
        <v>0</v>
      </c>
      <c r="BX189" s="133">
        <v>0.11</v>
      </c>
      <c r="BY189" s="124">
        <v>0</v>
      </c>
      <c r="BZ189" s="108">
        <v>0.17</v>
      </c>
      <c r="CA189" s="108">
        <v>0</v>
      </c>
      <c r="CB189" s="133">
        <v>0.22</v>
      </c>
      <c r="CC189" s="124">
        <v>0</v>
      </c>
      <c r="CD189" s="108">
        <v>0.26</v>
      </c>
      <c r="CE189" s="108">
        <v>0</v>
      </c>
      <c r="CF189" s="133">
        <v>0.28000000000000003</v>
      </c>
      <c r="CG189" s="124">
        <v>0</v>
      </c>
      <c r="CH189" s="108">
        <v>0.3</v>
      </c>
      <c r="CI189" s="109">
        <v>0</v>
      </c>
      <c r="CJ189" s="107">
        <v>0</v>
      </c>
      <c r="CK189" s="108">
        <v>0</v>
      </c>
      <c r="CL189" s="133">
        <v>0</v>
      </c>
      <c r="CM189" s="124">
        <v>0</v>
      </c>
      <c r="CN189" s="108">
        <v>0</v>
      </c>
      <c r="CO189" s="108">
        <v>0</v>
      </c>
      <c r="CP189" s="133">
        <v>0</v>
      </c>
      <c r="CQ189" s="124">
        <v>0</v>
      </c>
      <c r="CR189" s="108">
        <v>0</v>
      </c>
      <c r="CS189" s="108">
        <v>0</v>
      </c>
      <c r="CT189" s="133">
        <v>0</v>
      </c>
      <c r="CU189" s="124">
        <v>0</v>
      </c>
      <c r="CV189" s="108">
        <v>0</v>
      </c>
      <c r="CW189" s="109">
        <v>0</v>
      </c>
      <c r="CX189" s="107">
        <v>0</v>
      </c>
      <c r="CY189" s="108">
        <v>0</v>
      </c>
      <c r="CZ189" s="133">
        <v>0</v>
      </c>
      <c r="DA189" s="124">
        <v>0</v>
      </c>
      <c r="DB189" s="108">
        <v>0.01</v>
      </c>
      <c r="DC189" s="108">
        <v>0</v>
      </c>
      <c r="DD189" s="133">
        <v>0.04</v>
      </c>
      <c r="DE189" s="124">
        <v>0</v>
      </c>
      <c r="DF189" s="108">
        <v>0.38</v>
      </c>
      <c r="DG189" s="108">
        <v>0</v>
      </c>
      <c r="DH189" s="133">
        <v>6.99</v>
      </c>
      <c r="DI189" s="124">
        <v>0.06</v>
      </c>
      <c r="DJ189" s="108">
        <v>21.84</v>
      </c>
      <c r="DK189" s="108">
        <v>0.17</v>
      </c>
      <c r="DL189" s="180">
        <v>38.602469370287977</v>
      </c>
      <c r="DM189" s="181">
        <v>50.055662454014112</v>
      </c>
      <c r="DN189" s="184">
        <v>58.941017505973605</v>
      </c>
      <c r="DO189" s="181">
        <v>49.199716443425224</v>
      </c>
      <c r="DP189" s="193" t="s">
        <v>1026</v>
      </c>
      <c r="DQ189" s="193" t="s">
        <v>1026</v>
      </c>
      <c r="DR189" s="288" t="s">
        <v>1026</v>
      </c>
      <c r="DS189" s="288"/>
      <c r="DT189" s="298"/>
      <c r="DU189" s="170"/>
      <c r="DV189" s="170"/>
      <c r="DW189" s="170"/>
      <c r="DX189" s="170"/>
      <c r="DY189" s="170"/>
      <c r="DZ189" s="298"/>
      <c r="EA189" s="170"/>
      <c r="EB189" s="170"/>
      <c r="EC189" s="170"/>
      <c r="ED189" s="170"/>
      <c r="EE189" s="292"/>
    </row>
    <row r="190" spans="1:135" x14ac:dyDescent="0.2">
      <c r="A190" s="125" t="s">
        <v>942</v>
      </c>
      <c r="B190" s="126" t="s">
        <v>670</v>
      </c>
      <c r="C190" s="147">
        <v>9876</v>
      </c>
      <c r="D190" s="148">
        <v>57.816929931146213</v>
      </c>
      <c r="E190" s="149">
        <v>42.183070068853787</v>
      </c>
      <c r="F190" s="150">
        <v>1.9095346830002125</v>
      </c>
      <c r="G190" s="151">
        <v>329.2</v>
      </c>
      <c r="H190" s="167">
        <v>38.134775053099048</v>
      </c>
      <c r="I190" s="118">
        <v>3880.3523216754329</v>
      </c>
      <c r="J190" s="113" t="s">
        <v>1026</v>
      </c>
      <c r="K190" s="113" t="s">
        <v>478</v>
      </c>
      <c r="L190" s="117">
        <v>2.880769550106197</v>
      </c>
      <c r="M190" s="118">
        <v>7.5541799999999988</v>
      </c>
      <c r="N190" s="117">
        <v>0</v>
      </c>
      <c r="O190" s="118">
        <v>0</v>
      </c>
      <c r="P190" s="143" t="s">
        <v>1026</v>
      </c>
      <c r="Q190" s="108">
        <v>123.26451110839844</v>
      </c>
      <c r="R190" s="167">
        <v>0</v>
      </c>
      <c r="S190" s="138">
        <v>0</v>
      </c>
      <c r="T190" s="113">
        <v>0</v>
      </c>
      <c r="U190" s="138">
        <v>0</v>
      </c>
      <c r="V190" s="113">
        <v>0</v>
      </c>
      <c r="W190" s="138" t="s">
        <v>992</v>
      </c>
      <c r="X190" s="143">
        <v>0</v>
      </c>
      <c r="Y190" s="167">
        <f t="shared" si="15"/>
        <v>0</v>
      </c>
      <c r="Z190" s="138">
        <f t="shared" si="16"/>
        <v>0</v>
      </c>
      <c r="AA190" s="113">
        <f t="shared" si="17"/>
        <v>0</v>
      </c>
      <c r="AB190" s="138">
        <f t="shared" si="18"/>
        <v>0</v>
      </c>
      <c r="AC190" s="113">
        <f t="shared" si="19"/>
        <v>0</v>
      </c>
      <c r="AD190" s="138">
        <f t="shared" si="20"/>
        <v>0</v>
      </c>
      <c r="AE190" s="143">
        <f t="shared" si="21"/>
        <v>0</v>
      </c>
      <c r="AF190" s="175" t="s">
        <v>1026</v>
      </c>
      <c r="AG190" s="118" t="s">
        <v>1026</v>
      </c>
      <c r="AH190" s="118" t="s">
        <v>1026</v>
      </c>
      <c r="AI190" s="118" t="s">
        <v>1026</v>
      </c>
      <c r="AJ190" s="118" t="s">
        <v>1026</v>
      </c>
      <c r="AK190" s="118" t="s">
        <v>1026</v>
      </c>
      <c r="AL190" s="143" t="s">
        <v>1026</v>
      </c>
      <c r="AM190" s="175">
        <v>0</v>
      </c>
      <c r="AN190" s="118">
        <v>0</v>
      </c>
      <c r="AO190" s="118">
        <v>0</v>
      </c>
      <c r="AP190" s="118">
        <v>0</v>
      </c>
      <c r="AQ190" s="118">
        <v>0</v>
      </c>
      <c r="AR190" s="118" t="s">
        <v>1026</v>
      </c>
      <c r="AS190" s="143">
        <v>0</v>
      </c>
      <c r="AT190" s="175" t="s">
        <v>1026</v>
      </c>
      <c r="AU190" s="118" t="s">
        <v>1026</v>
      </c>
      <c r="AV190" s="118" t="s">
        <v>1026</v>
      </c>
      <c r="AW190" s="118" t="s">
        <v>1026</v>
      </c>
      <c r="AX190" s="118" t="s">
        <v>1026</v>
      </c>
      <c r="AY190" s="118" t="s">
        <v>1026</v>
      </c>
      <c r="AZ190" s="143" t="s">
        <v>1026</v>
      </c>
      <c r="BA190" s="175" t="s">
        <v>1026</v>
      </c>
      <c r="BB190" s="118" t="s">
        <v>1026</v>
      </c>
      <c r="BC190" s="118" t="s">
        <v>1026</v>
      </c>
      <c r="BD190" s="118" t="s">
        <v>1026</v>
      </c>
      <c r="BE190" s="118" t="s">
        <v>1026</v>
      </c>
      <c r="BF190" s="118" t="s">
        <v>1026</v>
      </c>
      <c r="BG190" s="143" t="s">
        <v>1026</v>
      </c>
      <c r="BH190" s="107">
        <v>0</v>
      </c>
      <c r="BI190" s="108">
        <v>0</v>
      </c>
      <c r="BJ190" s="133">
        <v>0</v>
      </c>
      <c r="BK190" s="124">
        <v>0</v>
      </c>
      <c r="BL190" s="108">
        <v>0</v>
      </c>
      <c r="BM190" s="108">
        <v>0</v>
      </c>
      <c r="BN190" s="133">
        <v>0</v>
      </c>
      <c r="BO190" s="124">
        <v>0</v>
      </c>
      <c r="BP190" s="108">
        <v>0</v>
      </c>
      <c r="BQ190" s="108">
        <v>0</v>
      </c>
      <c r="BR190" s="133">
        <v>0</v>
      </c>
      <c r="BS190" s="124">
        <v>0</v>
      </c>
      <c r="BT190" s="108">
        <v>0.01</v>
      </c>
      <c r="BU190" s="109">
        <v>0</v>
      </c>
      <c r="BV190" s="107">
        <v>0</v>
      </c>
      <c r="BW190" s="108">
        <v>0</v>
      </c>
      <c r="BX190" s="133">
        <v>0.01</v>
      </c>
      <c r="BY190" s="124">
        <v>0.01</v>
      </c>
      <c r="BZ190" s="108">
        <v>0.04</v>
      </c>
      <c r="CA190" s="108">
        <v>0.03</v>
      </c>
      <c r="CB190" s="133">
        <v>0.06</v>
      </c>
      <c r="CC190" s="124">
        <v>0.05</v>
      </c>
      <c r="CD190" s="108">
        <v>0.08</v>
      </c>
      <c r="CE190" s="108">
        <v>0.06</v>
      </c>
      <c r="CF190" s="133">
        <v>0.09</v>
      </c>
      <c r="CG190" s="124">
        <v>0.08</v>
      </c>
      <c r="CH190" s="108">
        <v>0.1</v>
      </c>
      <c r="CI190" s="109">
        <v>0.08</v>
      </c>
      <c r="CJ190" s="107">
        <v>0</v>
      </c>
      <c r="CK190" s="108">
        <v>0</v>
      </c>
      <c r="CL190" s="133">
        <v>0</v>
      </c>
      <c r="CM190" s="124">
        <v>0</v>
      </c>
      <c r="CN190" s="108">
        <v>0</v>
      </c>
      <c r="CO190" s="108">
        <v>0</v>
      </c>
      <c r="CP190" s="133">
        <v>0</v>
      </c>
      <c r="CQ190" s="124">
        <v>0</v>
      </c>
      <c r="CR190" s="108">
        <v>0</v>
      </c>
      <c r="CS190" s="108">
        <v>0</v>
      </c>
      <c r="CT190" s="133">
        <v>0</v>
      </c>
      <c r="CU190" s="124">
        <v>0</v>
      </c>
      <c r="CV190" s="108">
        <v>0</v>
      </c>
      <c r="CW190" s="109">
        <v>0</v>
      </c>
      <c r="CX190" s="107">
        <v>0</v>
      </c>
      <c r="CY190" s="108">
        <v>0</v>
      </c>
      <c r="CZ190" s="133">
        <v>0</v>
      </c>
      <c r="DA190" s="124">
        <v>0</v>
      </c>
      <c r="DB190" s="108">
        <v>0</v>
      </c>
      <c r="DC190" s="108">
        <v>0</v>
      </c>
      <c r="DD190" s="133">
        <v>0</v>
      </c>
      <c r="DE190" s="124">
        <v>0</v>
      </c>
      <c r="DF190" s="108">
        <v>0</v>
      </c>
      <c r="DG190" s="108">
        <v>0</v>
      </c>
      <c r="DH190" s="133">
        <v>0.03</v>
      </c>
      <c r="DI190" s="124">
        <v>0.03</v>
      </c>
      <c r="DJ190" s="108">
        <v>0.12</v>
      </c>
      <c r="DK190" s="108">
        <v>0.1</v>
      </c>
      <c r="DL190" s="180" t="s">
        <v>1026</v>
      </c>
      <c r="DM190" s="181" t="s">
        <v>1026</v>
      </c>
      <c r="DN190" s="184" t="s">
        <v>1026</v>
      </c>
      <c r="DO190" s="181" t="s">
        <v>1026</v>
      </c>
      <c r="DP190" s="193" t="s">
        <v>1026</v>
      </c>
      <c r="DQ190" s="193" t="s">
        <v>1026</v>
      </c>
      <c r="DR190" s="288" t="s">
        <v>1026</v>
      </c>
      <c r="DS190" s="288"/>
      <c r="DT190" s="298"/>
      <c r="DU190" s="170"/>
      <c r="DV190" s="170"/>
      <c r="DW190" s="170"/>
      <c r="DX190" s="170"/>
      <c r="DY190" s="170"/>
      <c r="DZ190" s="298"/>
      <c r="EA190" s="170"/>
      <c r="EB190" s="170"/>
      <c r="EC190" s="170"/>
      <c r="ED190" s="170"/>
      <c r="EE190" s="292"/>
    </row>
    <row r="191" spans="1:135" x14ac:dyDescent="0.2">
      <c r="A191" s="125" t="s">
        <v>226</v>
      </c>
      <c r="B191" s="126" t="s">
        <v>666</v>
      </c>
      <c r="C191" s="147">
        <v>20918</v>
      </c>
      <c r="D191" s="148">
        <v>85.777799024763354</v>
      </c>
      <c r="E191" s="149">
        <v>14.222200975236637</v>
      </c>
      <c r="F191" s="150">
        <v>1.6520942180101021</v>
      </c>
      <c r="G191" s="151">
        <v>45.473913043478262</v>
      </c>
      <c r="H191" s="167">
        <v>247.04341830000001</v>
      </c>
      <c r="I191" s="118">
        <v>11810.087006405965</v>
      </c>
      <c r="J191" s="113" t="s">
        <v>1026</v>
      </c>
      <c r="K191" s="113" t="s">
        <v>478</v>
      </c>
      <c r="L191" s="117">
        <v>56.951759168321225</v>
      </c>
      <c r="M191" s="118">
        <v>23.053339999999999</v>
      </c>
      <c r="N191" s="117">
        <v>0</v>
      </c>
      <c r="O191" s="118">
        <v>0</v>
      </c>
      <c r="P191" s="143" t="s">
        <v>1026</v>
      </c>
      <c r="Q191" s="108">
        <v>780.0665283203125</v>
      </c>
      <c r="R191" s="167">
        <v>0.13</v>
      </c>
      <c r="S191" s="138">
        <v>11.88</v>
      </c>
      <c r="T191" s="113">
        <v>0.93</v>
      </c>
      <c r="U191" s="138">
        <v>0.06</v>
      </c>
      <c r="V191" s="113">
        <v>0</v>
      </c>
      <c r="W191" s="138" t="s">
        <v>992</v>
      </c>
      <c r="X191" s="143">
        <v>13.000000000000002</v>
      </c>
      <c r="Y191" s="167">
        <f t="shared" si="15"/>
        <v>1.6665245242597968E-2</v>
      </c>
      <c r="Z191" s="138">
        <f t="shared" si="16"/>
        <v>1.5229470267851066</v>
      </c>
      <c r="AA191" s="113">
        <f t="shared" si="17"/>
        <v>0.11922060058166238</v>
      </c>
      <c r="AB191" s="138">
        <f t="shared" si="18"/>
        <v>7.6916516504298305E-3</v>
      </c>
      <c r="AC191" s="113">
        <f t="shared" si="19"/>
        <v>0</v>
      </c>
      <c r="AD191" s="138">
        <f t="shared" si="20"/>
        <v>0</v>
      </c>
      <c r="AE191" s="143">
        <f t="shared" si="21"/>
        <v>1.6665245242597968</v>
      </c>
      <c r="AF191" s="175" t="s">
        <v>1026</v>
      </c>
      <c r="AG191" s="118" t="s">
        <v>1026</v>
      </c>
      <c r="AH191" s="118" t="s">
        <v>1026</v>
      </c>
      <c r="AI191" s="118" t="s">
        <v>1026</v>
      </c>
      <c r="AJ191" s="118" t="s">
        <v>1026</v>
      </c>
      <c r="AK191" s="118" t="s">
        <v>1026</v>
      </c>
      <c r="AL191" s="143" t="s">
        <v>1026</v>
      </c>
      <c r="AM191" s="175">
        <v>0.22826336165628233</v>
      </c>
      <c r="AN191" s="118">
        <v>20.859759511358725</v>
      </c>
      <c r="AO191" s="118">
        <v>1.632960971848789</v>
      </c>
      <c r="AP191" s="118">
        <v>0.105352320764438</v>
      </c>
      <c r="AQ191" s="118">
        <v>0</v>
      </c>
      <c r="AR191" s="118" t="s">
        <v>1026</v>
      </c>
      <c r="AS191" s="143">
        <v>22.826336165628234</v>
      </c>
      <c r="AT191" s="175" t="s">
        <v>1026</v>
      </c>
      <c r="AU191" s="118" t="s">
        <v>1026</v>
      </c>
      <c r="AV191" s="118" t="s">
        <v>1026</v>
      </c>
      <c r="AW191" s="118" t="s">
        <v>1026</v>
      </c>
      <c r="AX191" s="118" t="s">
        <v>1026</v>
      </c>
      <c r="AY191" s="118" t="s">
        <v>1026</v>
      </c>
      <c r="AZ191" s="143" t="s">
        <v>1026</v>
      </c>
      <c r="BA191" s="175" t="s">
        <v>1026</v>
      </c>
      <c r="BB191" s="118" t="s">
        <v>1026</v>
      </c>
      <c r="BC191" s="118" t="s">
        <v>1026</v>
      </c>
      <c r="BD191" s="118" t="s">
        <v>1026</v>
      </c>
      <c r="BE191" s="118" t="s">
        <v>1026</v>
      </c>
      <c r="BF191" s="118" t="s">
        <v>1026</v>
      </c>
      <c r="BG191" s="143" t="s">
        <v>1026</v>
      </c>
      <c r="BH191" s="107">
        <v>0.19</v>
      </c>
      <c r="BI191" s="108">
        <v>0.02</v>
      </c>
      <c r="BJ191" s="133">
        <v>0.53</v>
      </c>
      <c r="BK191" s="124">
        <v>7.0000000000000007E-2</v>
      </c>
      <c r="BL191" s="108">
        <v>1.35</v>
      </c>
      <c r="BM191" s="108">
        <v>0.17</v>
      </c>
      <c r="BN191" s="133">
        <v>4.41</v>
      </c>
      <c r="BO191" s="124">
        <v>0.56000000000000005</v>
      </c>
      <c r="BP191" s="108">
        <v>10.050000000000001</v>
      </c>
      <c r="BQ191" s="108">
        <v>1.29</v>
      </c>
      <c r="BR191" s="133">
        <v>20.07</v>
      </c>
      <c r="BS191" s="124">
        <v>2.57</v>
      </c>
      <c r="BT191" s="108">
        <v>28.17</v>
      </c>
      <c r="BU191" s="109">
        <v>3.61</v>
      </c>
      <c r="BV191" s="107">
        <v>35.92</v>
      </c>
      <c r="BW191" s="108">
        <v>4.6100000000000003</v>
      </c>
      <c r="BX191" s="133">
        <v>233.44</v>
      </c>
      <c r="BY191" s="124">
        <v>29.93</v>
      </c>
      <c r="BZ191" s="108">
        <v>422.63</v>
      </c>
      <c r="CA191" s="108">
        <v>54.18</v>
      </c>
      <c r="CB191" s="133">
        <v>463.98</v>
      </c>
      <c r="CC191" s="124">
        <v>59.48</v>
      </c>
      <c r="CD191" s="108">
        <v>499.22</v>
      </c>
      <c r="CE191" s="108">
        <v>64</v>
      </c>
      <c r="CF191" s="133">
        <v>569.69000000000005</v>
      </c>
      <c r="CG191" s="124">
        <v>73.03</v>
      </c>
      <c r="CH191" s="108">
        <v>0</v>
      </c>
      <c r="CI191" s="109">
        <v>0</v>
      </c>
      <c r="CJ191" s="107">
        <v>3.08</v>
      </c>
      <c r="CK191" s="108">
        <v>0.4</v>
      </c>
      <c r="CL191" s="133">
        <v>10.27</v>
      </c>
      <c r="CM191" s="124">
        <v>1.32</v>
      </c>
      <c r="CN191" s="108">
        <v>33.6</v>
      </c>
      <c r="CO191" s="108">
        <v>4.3099999999999996</v>
      </c>
      <c r="CP191" s="133">
        <v>38.1</v>
      </c>
      <c r="CQ191" s="124">
        <v>4.88</v>
      </c>
      <c r="CR191" s="108">
        <v>42.38</v>
      </c>
      <c r="CS191" s="108">
        <v>5.43</v>
      </c>
      <c r="CT191" s="133">
        <v>47.1</v>
      </c>
      <c r="CU191" s="124">
        <v>6.04</v>
      </c>
      <c r="CV191" s="108">
        <v>47.11</v>
      </c>
      <c r="CW191" s="109">
        <v>6.04</v>
      </c>
      <c r="CX191" s="107">
        <v>0</v>
      </c>
      <c r="CY191" s="108">
        <v>0</v>
      </c>
      <c r="CZ191" s="133">
        <v>0</v>
      </c>
      <c r="DA191" s="124">
        <v>0</v>
      </c>
      <c r="DB191" s="108">
        <v>0.04</v>
      </c>
      <c r="DC191" s="108">
        <v>0</v>
      </c>
      <c r="DD191" s="133">
        <v>1.08</v>
      </c>
      <c r="DE191" s="124">
        <v>0.14000000000000001</v>
      </c>
      <c r="DF191" s="108">
        <v>3.56</v>
      </c>
      <c r="DG191" s="108">
        <v>0.46</v>
      </c>
      <c r="DH191" s="133">
        <v>10.76</v>
      </c>
      <c r="DI191" s="124">
        <v>1.38</v>
      </c>
      <c r="DJ191" s="108">
        <v>17.670000000000002</v>
      </c>
      <c r="DK191" s="108">
        <v>2.2599999999999998</v>
      </c>
      <c r="DL191" s="180">
        <v>44.178792477941009</v>
      </c>
      <c r="DM191" s="181">
        <v>41.048797599866631</v>
      </c>
      <c r="DN191" s="184">
        <v>66.601305622983887</v>
      </c>
      <c r="DO191" s="181">
        <v>50.609631900263842</v>
      </c>
      <c r="DP191" s="193" t="s">
        <v>1026</v>
      </c>
      <c r="DQ191" s="193" t="s">
        <v>1026</v>
      </c>
      <c r="DR191" s="288" t="s">
        <v>1026</v>
      </c>
      <c r="DS191" s="288"/>
      <c r="DT191" s="298"/>
      <c r="DU191" s="170"/>
      <c r="DV191" s="170"/>
      <c r="DW191" s="170"/>
      <c r="DX191" s="170"/>
      <c r="DY191" s="170"/>
      <c r="DZ191" s="298"/>
      <c r="EA191" s="170"/>
      <c r="EB191" s="170"/>
      <c r="EC191" s="170"/>
      <c r="ED191" s="170"/>
      <c r="EE191" s="292"/>
    </row>
    <row r="192" spans="1:135" x14ac:dyDescent="0.2">
      <c r="A192" s="125" t="s">
        <v>944</v>
      </c>
      <c r="B192" s="126" t="s">
        <v>546</v>
      </c>
      <c r="C192" s="147">
        <v>102351</v>
      </c>
      <c r="D192" s="148">
        <v>44.055260818164946</v>
      </c>
      <c r="E192" s="149">
        <v>55.944739181835054</v>
      </c>
      <c r="F192" s="150">
        <v>1.7856019031940225</v>
      </c>
      <c r="G192" s="151">
        <v>126.35925925925926</v>
      </c>
      <c r="H192" s="167">
        <v>168.95153504537555</v>
      </c>
      <c r="I192" s="118">
        <v>1650.7072236263011</v>
      </c>
      <c r="J192" s="113">
        <v>64.257108635650198</v>
      </c>
      <c r="K192" s="113">
        <v>38.032864642746553</v>
      </c>
      <c r="L192" s="117">
        <v>37.777765977988025</v>
      </c>
      <c r="M192" s="118">
        <v>22.360119999999998</v>
      </c>
      <c r="N192" s="117">
        <v>22.39755547655335</v>
      </c>
      <c r="O192" s="118">
        <v>13.256793121493693</v>
      </c>
      <c r="P192" s="143" t="s">
        <v>1026</v>
      </c>
      <c r="Q192" s="108">
        <v>595.1146240234375</v>
      </c>
      <c r="R192" s="167">
        <v>0</v>
      </c>
      <c r="S192" s="138">
        <v>0</v>
      </c>
      <c r="T192" s="113">
        <v>0</v>
      </c>
      <c r="U192" s="138">
        <v>0.01</v>
      </c>
      <c r="V192" s="113">
        <v>0</v>
      </c>
      <c r="W192" s="138" t="s">
        <v>992</v>
      </c>
      <c r="X192" s="143">
        <v>0.01</v>
      </c>
      <c r="Y192" s="167">
        <f t="shared" si="15"/>
        <v>0</v>
      </c>
      <c r="Z192" s="138">
        <f t="shared" si="16"/>
        <v>0</v>
      </c>
      <c r="AA192" s="113">
        <f t="shared" si="17"/>
        <v>0</v>
      </c>
      <c r="AB192" s="138">
        <f t="shared" si="18"/>
        <v>1.6803485574580957E-3</v>
      </c>
      <c r="AC192" s="113">
        <f t="shared" si="19"/>
        <v>0</v>
      </c>
      <c r="AD192" s="138">
        <f t="shared" si="20"/>
        <v>0</v>
      </c>
      <c r="AE192" s="143">
        <f t="shared" si="21"/>
        <v>1.6803485574580957E-3</v>
      </c>
      <c r="AF192" s="175">
        <v>0</v>
      </c>
      <c r="AG192" s="118">
        <v>0</v>
      </c>
      <c r="AH192" s="118">
        <v>0</v>
      </c>
      <c r="AI192" s="118">
        <v>1.55624804979973E-2</v>
      </c>
      <c r="AJ192" s="118">
        <v>0</v>
      </c>
      <c r="AK192" s="118" t="s">
        <v>1026</v>
      </c>
      <c r="AL192" s="143">
        <v>1.55624804979973E-2</v>
      </c>
      <c r="AM192" s="175">
        <v>0</v>
      </c>
      <c r="AN192" s="118">
        <v>0</v>
      </c>
      <c r="AO192" s="118">
        <v>0</v>
      </c>
      <c r="AP192" s="118">
        <v>2.6470596503315475E-2</v>
      </c>
      <c r="AQ192" s="118">
        <v>0</v>
      </c>
      <c r="AR192" s="118" t="s">
        <v>1026</v>
      </c>
      <c r="AS192" s="143">
        <v>2.6470596503315475E-2</v>
      </c>
      <c r="AT192" s="175">
        <v>0</v>
      </c>
      <c r="AU192" s="118">
        <v>0</v>
      </c>
      <c r="AV192" s="118">
        <v>0</v>
      </c>
      <c r="AW192" s="118">
        <v>4.4647729572400867E-2</v>
      </c>
      <c r="AX192" s="118">
        <v>0</v>
      </c>
      <c r="AY192" s="118" t="s">
        <v>1026</v>
      </c>
      <c r="AZ192" s="143">
        <v>4.4647729572400867E-2</v>
      </c>
      <c r="BA192" s="175" t="s">
        <v>1026</v>
      </c>
      <c r="BB192" s="118" t="s">
        <v>1026</v>
      </c>
      <c r="BC192" s="118" t="s">
        <v>1026</v>
      </c>
      <c r="BD192" s="118" t="s">
        <v>1026</v>
      </c>
      <c r="BE192" s="118" t="s">
        <v>1026</v>
      </c>
      <c r="BF192" s="118" t="s">
        <v>1026</v>
      </c>
      <c r="BG192" s="143" t="s">
        <v>1026</v>
      </c>
      <c r="BH192" s="107">
        <v>0</v>
      </c>
      <c r="BI192" s="108">
        <v>0</v>
      </c>
      <c r="BJ192" s="133">
        <v>0</v>
      </c>
      <c r="BK192" s="124">
        <v>0</v>
      </c>
      <c r="BL192" s="108">
        <v>0</v>
      </c>
      <c r="BM192" s="108">
        <v>0</v>
      </c>
      <c r="BN192" s="133">
        <v>0</v>
      </c>
      <c r="BO192" s="124">
        <v>0</v>
      </c>
      <c r="BP192" s="108">
        <v>0</v>
      </c>
      <c r="BQ192" s="108">
        <v>0</v>
      </c>
      <c r="BR192" s="133">
        <v>0</v>
      </c>
      <c r="BS192" s="124">
        <v>0</v>
      </c>
      <c r="BT192" s="108">
        <v>0</v>
      </c>
      <c r="BU192" s="109">
        <v>0</v>
      </c>
      <c r="BV192" s="107">
        <v>0</v>
      </c>
      <c r="BW192" s="108">
        <v>0</v>
      </c>
      <c r="BX192" s="133">
        <v>0</v>
      </c>
      <c r="BY192" s="124">
        <v>0</v>
      </c>
      <c r="BZ192" s="108">
        <v>0</v>
      </c>
      <c r="CA192" s="108">
        <v>0</v>
      </c>
      <c r="CB192" s="133">
        <v>0</v>
      </c>
      <c r="CC192" s="124">
        <v>0</v>
      </c>
      <c r="CD192" s="108">
        <v>0</v>
      </c>
      <c r="CE192" s="108">
        <v>0</v>
      </c>
      <c r="CF192" s="133">
        <v>0</v>
      </c>
      <c r="CG192" s="124">
        <v>0</v>
      </c>
      <c r="CH192" s="108">
        <v>0</v>
      </c>
      <c r="CI192" s="109">
        <v>0</v>
      </c>
      <c r="CJ192" s="107">
        <v>0</v>
      </c>
      <c r="CK192" s="108">
        <v>0</v>
      </c>
      <c r="CL192" s="133">
        <v>0</v>
      </c>
      <c r="CM192" s="124">
        <v>0</v>
      </c>
      <c r="CN192" s="108">
        <v>0</v>
      </c>
      <c r="CO192" s="108">
        <v>0</v>
      </c>
      <c r="CP192" s="133">
        <v>0</v>
      </c>
      <c r="CQ192" s="124">
        <v>0</v>
      </c>
      <c r="CR192" s="108">
        <v>0</v>
      </c>
      <c r="CS192" s="108">
        <v>0</v>
      </c>
      <c r="CT192" s="133">
        <v>0</v>
      </c>
      <c r="CU192" s="124">
        <v>0</v>
      </c>
      <c r="CV192" s="108">
        <v>0</v>
      </c>
      <c r="CW192" s="109">
        <v>0</v>
      </c>
      <c r="CX192" s="107">
        <v>0</v>
      </c>
      <c r="CY192" s="108">
        <v>0</v>
      </c>
      <c r="CZ192" s="133">
        <v>0</v>
      </c>
      <c r="DA192" s="124">
        <v>0</v>
      </c>
      <c r="DB192" s="108">
        <v>0</v>
      </c>
      <c r="DC192" s="108">
        <v>0</v>
      </c>
      <c r="DD192" s="133">
        <v>0.18</v>
      </c>
      <c r="DE192" s="124">
        <v>0.03</v>
      </c>
      <c r="DF192" s="108">
        <v>0.71</v>
      </c>
      <c r="DG192" s="108">
        <v>0.12</v>
      </c>
      <c r="DH192" s="133">
        <v>1.77</v>
      </c>
      <c r="DI192" s="124">
        <v>0.3</v>
      </c>
      <c r="DJ192" s="108">
        <v>2.83</v>
      </c>
      <c r="DK192" s="108">
        <v>0.48</v>
      </c>
      <c r="DL192" s="180">
        <v>12.823411515574039</v>
      </c>
      <c r="DM192" s="181">
        <v>11.342276221931677</v>
      </c>
      <c r="DN192" s="184">
        <v>21.741221510640916</v>
      </c>
      <c r="DO192" s="181">
        <v>15.302303082715545</v>
      </c>
      <c r="DP192" s="193" t="s">
        <v>1026</v>
      </c>
      <c r="DQ192" s="193" t="s">
        <v>1026</v>
      </c>
      <c r="DR192" s="288" t="s">
        <v>1026</v>
      </c>
      <c r="DS192" s="288"/>
      <c r="DT192" s="298"/>
      <c r="DU192" s="170"/>
      <c r="DV192" s="170"/>
      <c r="DW192" s="170"/>
      <c r="DX192" s="170"/>
      <c r="DY192" s="170"/>
      <c r="DZ192" s="298"/>
      <c r="EA192" s="170"/>
      <c r="EB192" s="170"/>
      <c r="EC192" s="170"/>
      <c r="ED192" s="170"/>
      <c r="EE192" s="292"/>
    </row>
    <row r="193" spans="1:135" x14ac:dyDescent="0.2">
      <c r="A193" s="125" t="s">
        <v>232</v>
      </c>
      <c r="B193" s="126" t="s">
        <v>564</v>
      </c>
      <c r="C193" s="147">
        <v>5399200</v>
      </c>
      <c r="D193" s="148">
        <v>100</v>
      </c>
      <c r="E193" s="149">
        <v>0</v>
      </c>
      <c r="F193" s="150">
        <v>1.6207083903101143</v>
      </c>
      <c r="G193" s="151">
        <v>7713.1428571428569</v>
      </c>
      <c r="H193" s="167">
        <v>297941.26108846796</v>
      </c>
      <c r="I193" s="118">
        <v>55182.482791611343</v>
      </c>
      <c r="J193" s="113">
        <v>77176.05690082314</v>
      </c>
      <c r="K193" s="113">
        <v>25.903111445147296</v>
      </c>
      <c r="L193" s="117">
        <v>17504.257647830254</v>
      </c>
      <c r="M193" s="118">
        <v>5.87507</v>
      </c>
      <c r="N193" s="117">
        <v>137951.81462931592</v>
      </c>
      <c r="O193" s="118">
        <v>46.301681789671207</v>
      </c>
      <c r="P193" s="143">
        <v>272864.08087528002</v>
      </c>
      <c r="Q193" s="108">
        <v>1126584.25</v>
      </c>
      <c r="R193" s="167">
        <v>2.02</v>
      </c>
      <c r="S193" s="138">
        <v>0</v>
      </c>
      <c r="T193" s="113">
        <v>0</v>
      </c>
      <c r="U193" s="138">
        <v>0</v>
      </c>
      <c r="V193" s="113">
        <v>0</v>
      </c>
      <c r="W193" s="138" t="s">
        <v>992</v>
      </c>
      <c r="X193" s="143">
        <v>2.02</v>
      </c>
      <c r="Y193" s="167">
        <f t="shared" si="15"/>
        <v>1.7930305700616711E-4</v>
      </c>
      <c r="Z193" s="138">
        <f t="shared" si="16"/>
        <v>0</v>
      </c>
      <c r="AA193" s="113">
        <f t="shared" si="17"/>
        <v>0</v>
      </c>
      <c r="AB193" s="138">
        <f t="shared" si="18"/>
        <v>0</v>
      </c>
      <c r="AC193" s="113">
        <f t="shared" si="19"/>
        <v>0</v>
      </c>
      <c r="AD193" s="138">
        <f t="shared" si="20"/>
        <v>0</v>
      </c>
      <c r="AE193" s="143">
        <f t="shared" si="21"/>
        <v>1.7930305700616711E-4</v>
      </c>
      <c r="AF193" s="175">
        <v>2.6173920787321996E-3</v>
      </c>
      <c r="AG193" s="118">
        <v>0</v>
      </c>
      <c r="AH193" s="118">
        <v>0</v>
      </c>
      <c r="AI193" s="118">
        <v>0</v>
      </c>
      <c r="AJ193" s="118">
        <v>0</v>
      </c>
      <c r="AK193" s="118" t="s">
        <v>1026</v>
      </c>
      <c r="AL193" s="143">
        <v>2.6173920787321996E-3</v>
      </c>
      <c r="AM193" s="175">
        <v>1.1540049516183794E-2</v>
      </c>
      <c r="AN193" s="118">
        <v>0</v>
      </c>
      <c r="AO193" s="118">
        <v>0</v>
      </c>
      <c r="AP193" s="118">
        <v>0</v>
      </c>
      <c r="AQ193" s="118">
        <v>0</v>
      </c>
      <c r="AR193" s="118" t="s">
        <v>1026</v>
      </c>
      <c r="AS193" s="143">
        <v>1.1540049516183794E-2</v>
      </c>
      <c r="AT193" s="175">
        <v>1.4642793974315239E-3</v>
      </c>
      <c r="AU193" s="118">
        <v>0</v>
      </c>
      <c r="AV193" s="118">
        <v>0</v>
      </c>
      <c r="AW193" s="118">
        <v>0</v>
      </c>
      <c r="AX193" s="118">
        <v>0</v>
      </c>
      <c r="AY193" s="118" t="s">
        <v>1026</v>
      </c>
      <c r="AZ193" s="143">
        <v>1.4642793974315239E-3</v>
      </c>
      <c r="BA193" s="175">
        <v>7.4029531242087387E-4</v>
      </c>
      <c r="BB193" s="118">
        <v>0</v>
      </c>
      <c r="BC193" s="118">
        <v>0</v>
      </c>
      <c r="BD193" s="118">
        <v>0</v>
      </c>
      <c r="BE193" s="118">
        <v>0</v>
      </c>
      <c r="BF193" s="118" t="s">
        <v>1026</v>
      </c>
      <c r="BG193" s="143">
        <v>7.4029531242087387E-4</v>
      </c>
      <c r="BH193" s="107">
        <v>0</v>
      </c>
      <c r="BI193" s="108">
        <v>0</v>
      </c>
      <c r="BJ193" s="133">
        <v>0</v>
      </c>
      <c r="BK193" s="124">
        <v>0</v>
      </c>
      <c r="BL193" s="108">
        <v>3.18</v>
      </c>
      <c r="BM193" s="108">
        <v>0</v>
      </c>
      <c r="BN193" s="133">
        <v>25.11</v>
      </c>
      <c r="BO193" s="124">
        <v>0</v>
      </c>
      <c r="BP193" s="108">
        <v>101.41</v>
      </c>
      <c r="BQ193" s="108">
        <v>0.01</v>
      </c>
      <c r="BR193" s="133">
        <v>343.38</v>
      </c>
      <c r="BS193" s="124">
        <v>0.03</v>
      </c>
      <c r="BT193" s="108">
        <v>604.01</v>
      </c>
      <c r="BU193" s="109">
        <v>0.05</v>
      </c>
      <c r="BV193" s="107">
        <v>0</v>
      </c>
      <c r="BW193" s="108">
        <v>0</v>
      </c>
      <c r="BX193" s="133">
        <v>0</v>
      </c>
      <c r="BY193" s="124">
        <v>0</v>
      </c>
      <c r="BZ193" s="108">
        <v>0</v>
      </c>
      <c r="CA193" s="108">
        <v>0</v>
      </c>
      <c r="CB193" s="133">
        <v>0</v>
      </c>
      <c r="CC193" s="124">
        <v>0</v>
      </c>
      <c r="CD193" s="108">
        <v>0</v>
      </c>
      <c r="CE193" s="108">
        <v>0</v>
      </c>
      <c r="CF193" s="133">
        <v>0</v>
      </c>
      <c r="CG193" s="124">
        <v>0</v>
      </c>
      <c r="CH193" s="108">
        <v>0</v>
      </c>
      <c r="CI193" s="109">
        <v>0</v>
      </c>
      <c r="CJ193" s="107">
        <v>0</v>
      </c>
      <c r="CK193" s="108">
        <v>0</v>
      </c>
      <c r="CL193" s="133">
        <v>0</v>
      </c>
      <c r="CM193" s="124">
        <v>0</v>
      </c>
      <c r="CN193" s="108">
        <v>0</v>
      </c>
      <c r="CO193" s="108">
        <v>0</v>
      </c>
      <c r="CP193" s="133">
        <v>0</v>
      </c>
      <c r="CQ193" s="124">
        <v>0</v>
      </c>
      <c r="CR193" s="108">
        <v>0</v>
      </c>
      <c r="CS193" s="108">
        <v>0</v>
      </c>
      <c r="CT193" s="133">
        <v>0</v>
      </c>
      <c r="CU193" s="124">
        <v>0</v>
      </c>
      <c r="CV193" s="108">
        <v>0</v>
      </c>
      <c r="CW193" s="109">
        <v>0</v>
      </c>
      <c r="CX193" s="107">
        <v>0</v>
      </c>
      <c r="CY193" s="108">
        <v>0</v>
      </c>
      <c r="CZ193" s="133">
        <v>0</v>
      </c>
      <c r="DA193" s="124">
        <v>0</v>
      </c>
      <c r="DB193" s="108">
        <v>0</v>
      </c>
      <c r="DC193" s="108">
        <v>0</v>
      </c>
      <c r="DD193" s="133">
        <v>0</v>
      </c>
      <c r="DE193" s="124">
        <v>0</v>
      </c>
      <c r="DF193" s="108">
        <v>0</v>
      </c>
      <c r="DG193" s="108">
        <v>0</v>
      </c>
      <c r="DH193" s="133">
        <v>0</v>
      </c>
      <c r="DI193" s="124">
        <v>0</v>
      </c>
      <c r="DJ193" s="108">
        <v>0</v>
      </c>
      <c r="DK193" s="108">
        <v>0</v>
      </c>
      <c r="DL193" s="180">
        <v>2.6540749272348574</v>
      </c>
      <c r="DM193" s="181">
        <v>3.9762388230418142</v>
      </c>
      <c r="DN193" s="184">
        <v>16.231555465222019</v>
      </c>
      <c r="DO193" s="181">
        <v>7.620623071832898</v>
      </c>
      <c r="DP193" s="193" t="s">
        <v>1026</v>
      </c>
      <c r="DQ193" s="193" t="s">
        <v>1026</v>
      </c>
      <c r="DR193" s="288" t="s">
        <v>1026</v>
      </c>
      <c r="DS193" s="288"/>
      <c r="DT193" s="298"/>
      <c r="DU193" s="170"/>
      <c r="DV193" s="170"/>
      <c r="DW193" s="170"/>
      <c r="DX193" s="170"/>
      <c r="DY193" s="170"/>
      <c r="DZ193" s="298"/>
      <c r="EA193" s="170"/>
      <c r="EB193" s="170"/>
      <c r="EC193" s="170"/>
      <c r="ED193" s="170"/>
      <c r="EE193" s="292"/>
    </row>
    <row r="194" spans="1:135" x14ac:dyDescent="0.2">
      <c r="A194" s="125" t="s">
        <v>943</v>
      </c>
      <c r="B194" s="126" t="s">
        <v>663</v>
      </c>
      <c r="C194" s="147">
        <v>52634</v>
      </c>
      <c r="D194" s="148">
        <v>72.158680700687768</v>
      </c>
      <c r="E194" s="149">
        <v>27.841319299312232</v>
      </c>
      <c r="F194" s="150">
        <v>0.52269066494791128</v>
      </c>
      <c r="G194" s="151">
        <v>292.4111111111111</v>
      </c>
      <c r="H194" s="167">
        <v>175</v>
      </c>
      <c r="I194" s="118">
        <v>3627.2105483147775</v>
      </c>
      <c r="J194" s="113" t="s">
        <v>1026</v>
      </c>
      <c r="K194" s="113" t="s">
        <v>478</v>
      </c>
      <c r="L194" s="117">
        <v>63.434000000000005</v>
      </c>
      <c r="M194" s="118">
        <v>36.248000000000005</v>
      </c>
      <c r="N194" s="117">
        <v>0</v>
      </c>
      <c r="O194" s="118">
        <v>0</v>
      </c>
      <c r="P194" s="143" t="s">
        <v>1026</v>
      </c>
      <c r="Q194" s="108">
        <v>766.31439208984375</v>
      </c>
      <c r="R194" s="167">
        <v>0</v>
      </c>
      <c r="S194" s="138">
        <v>0.25</v>
      </c>
      <c r="T194" s="113">
        <v>0</v>
      </c>
      <c r="U194" s="138">
        <v>0</v>
      </c>
      <c r="V194" s="113">
        <v>0</v>
      </c>
      <c r="W194" s="138" t="s">
        <v>992</v>
      </c>
      <c r="X194" s="143">
        <v>0.25</v>
      </c>
      <c r="Y194" s="167">
        <f t="shared" si="15"/>
        <v>0</v>
      </c>
      <c r="Z194" s="138">
        <f t="shared" si="16"/>
        <v>3.2623685863215478E-2</v>
      </c>
      <c r="AA194" s="113">
        <f t="shared" si="17"/>
        <v>0</v>
      </c>
      <c r="AB194" s="138">
        <f t="shared" si="18"/>
        <v>0</v>
      </c>
      <c r="AC194" s="113">
        <f t="shared" si="19"/>
        <v>0</v>
      </c>
      <c r="AD194" s="138">
        <f t="shared" si="20"/>
        <v>0</v>
      </c>
      <c r="AE194" s="143">
        <f t="shared" si="21"/>
        <v>3.2623685863215478E-2</v>
      </c>
      <c r="AF194" s="175" t="s">
        <v>1026</v>
      </c>
      <c r="AG194" s="118" t="s">
        <v>1026</v>
      </c>
      <c r="AH194" s="118" t="s">
        <v>1026</v>
      </c>
      <c r="AI194" s="118" t="s">
        <v>1026</v>
      </c>
      <c r="AJ194" s="118" t="s">
        <v>1026</v>
      </c>
      <c r="AK194" s="118" t="s">
        <v>1026</v>
      </c>
      <c r="AL194" s="143" t="s">
        <v>1026</v>
      </c>
      <c r="AM194" s="175">
        <v>0</v>
      </c>
      <c r="AN194" s="118">
        <v>0.39411041397357882</v>
      </c>
      <c r="AO194" s="118">
        <v>0</v>
      </c>
      <c r="AP194" s="118">
        <v>0</v>
      </c>
      <c r="AQ194" s="118">
        <v>0</v>
      </c>
      <c r="AR194" s="118" t="s">
        <v>1026</v>
      </c>
      <c r="AS194" s="143">
        <v>0.39411041397357882</v>
      </c>
      <c r="AT194" s="175" t="s">
        <v>1026</v>
      </c>
      <c r="AU194" s="118" t="s">
        <v>1026</v>
      </c>
      <c r="AV194" s="118" t="s">
        <v>1026</v>
      </c>
      <c r="AW194" s="118" t="s">
        <v>1026</v>
      </c>
      <c r="AX194" s="118" t="s">
        <v>1026</v>
      </c>
      <c r="AY194" s="118" t="s">
        <v>1026</v>
      </c>
      <c r="AZ194" s="143" t="s">
        <v>1026</v>
      </c>
      <c r="BA194" s="175" t="s">
        <v>1026</v>
      </c>
      <c r="BB194" s="118" t="s">
        <v>1026</v>
      </c>
      <c r="BC194" s="118" t="s">
        <v>1026</v>
      </c>
      <c r="BD194" s="118" t="s">
        <v>1026</v>
      </c>
      <c r="BE194" s="118" t="s">
        <v>1026</v>
      </c>
      <c r="BF194" s="118" t="s">
        <v>1026</v>
      </c>
      <c r="BG194" s="143" t="s">
        <v>1026</v>
      </c>
      <c r="BH194" s="107">
        <v>0</v>
      </c>
      <c r="BI194" s="108">
        <v>0</v>
      </c>
      <c r="BJ194" s="133">
        <v>0</v>
      </c>
      <c r="BK194" s="124">
        <v>0</v>
      </c>
      <c r="BL194" s="108">
        <v>0</v>
      </c>
      <c r="BM194" s="108">
        <v>0</v>
      </c>
      <c r="BN194" s="133">
        <v>0</v>
      </c>
      <c r="BO194" s="124">
        <v>0</v>
      </c>
      <c r="BP194" s="108">
        <v>0</v>
      </c>
      <c r="BQ194" s="108">
        <v>0</v>
      </c>
      <c r="BR194" s="133">
        <v>0</v>
      </c>
      <c r="BS194" s="124">
        <v>0</v>
      </c>
      <c r="BT194" s="108">
        <v>0</v>
      </c>
      <c r="BU194" s="109">
        <v>0</v>
      </c>
      <c r="BV194" s="107">
        <v>1.96</v>
      </c>
      <c r="BW194" s="108">
        <v>0.26</v>
      </c>
      <c r="BX194" s="133">
        <v>3.43</v>
      </c>
      <c r="BY194" s="124">
        <v>0.45</v>
      </c>
      <c r="BZ194" s="108">
        <v>4.5999999999999996</v>
      </c>
      <c r="CA194" s="108">
        <v>0.6</v>
      </c>
      <c r="CB194" s="133">
        <v>5.73</v>
      </c>
      <c r="CC194" s="124">
        <v>0.75</v>
      </c>
      <c r="CD194" s="108">
        <v>6.37</v>
      </c>
      <c r="CE194" s="108">
        <v>0.83</v>
      </c>
      <c r="CF194" s="133">
        <v>7.26</v>
      </c>
      <c r="CG194" s="124">
        <v>0.95</v>
      </c>
      <c r="CH194" s="108">
        <v>7.32</v>
      </c>
      <c r="CI194" s="109">
        <v>0.96</v>
      </c>
      <c r="CJ194" s="107">
        <v>0</v>
      </c>
      <c r="CK194" s="108">
        <v>0</v>
      </c>
      <c r="CL194" s="133">
        <v>0</v>
      </c>
      <c r="CM194" s="124">
        <v>0</v>
      </c>
      <c r="CN194" s="108">
        <v>0</v>
      </c>
      <c r="CO194" s="108">
        <v>0</v>
      </c>
      <c r="CP194" s="133">
        <v>0</v>
      </c>
      <c r="CQ194" s="124">
        <v>0</v>
      </c>
      <c r="CR194" s="108">
        <v>0</v>
      </c>
      <c r="CS194" s="108">
        <v>0</v>
      </c>
      <c r="CT194" s="133">
        <v>0</v>
      </c>
      <c r="CU194" s="124">
        <v>0</v>
      </c>
      <c r="CV194" s="108">
        <v>0</v>
      </c>
      <c r="CW194" s="109">
        <v>0</v>
      </c>
      <c r="CX194" s="107">
        <v>0</v>
      </c>
      <c r="CY194" s="108">
        <v>0</v>
      </c>
      <c r="CZ194" s="133">
        <v>0</v>
      </c>
      <c r="DA194" s="124">
        <v>0</v>
      </c>
      <c r="DB194" s="108">
        <v>0</v>
      </c>
      <c r="DC194" s="108">
        <v>0</v>
      </c>
      <c r="DD194" s="133">
        <v>0.05</v>
      </c>
      <c r="DE194" s="124">
        <v>0.01</v>
      </c>
      <c r="DF194" s="108">
        <v>0.36</v>
      </c>
      <c r="DG194" s="108">
        <v>0.05</v>
      </c>
      <c r="DH194" s="133">
        <v>1.1399999999999999</v>
      </c>
      <c r="DI194" s="124">
        <v>0.15</v>
      </c>
      <c r="DJ194" s="108">
        <v>1.8</v>
      </c>
      <c r="DK194" s="108">
        <v>0.23</v>
      </c>
      <c r="DL194" s="180">
        <v>26.302838519898774</v>
      </c>
      <c r="DM194" s="181">
        <v>22.841073764138155</v>
      </c>
      <c r="DN194" s="184">
        <v>39.663635415490248</v>
      </c>
      <c r="DO194" s="181">
        <v>29.602515899842391</v>
      </c>
      <c r="DP194" s="193" t="s">
        <v>1026</v>
      </c>
      <c r="DQ194" s="193" t="s">
        <v>1026</v>
      </c>
      <c r="DR194" s="288" t="s">
        <v>1026</v>
      </c>
      <c r="DS194" s="288"/>
      <c r="DT194" s="298"/>
      <c r="DU194" s="170"/>
      <c r="DV194" s="170"/>
      <c r="DW194" s="170"/>
      <c r="DX194" s="170"/>
      <c r="DY194" s="170"/>
      <c r="DZ194" s="298"/>
      <c r="EA194" s="170"/>
      <c r="EB194" s="170"/>
      <c r="EC194" s="170"/>
      <c r="ED194" s="170"/>
      <c r="EE194" s="292"/>
    </row>
    <row r="195" spans="1:135" x14ac:dyDescent="0.2">
      <c r="A195" s="125" t="s">
        <v>238</v>
      </c>
      <c r="B195" s="126" t="s">
        <v>927</v>
      </c>
      <c r="C195" s="147">
        <v>276831</v>
      </c>
      <c r="D195" s="148">
        <v>56.089094068222124</v>
      </c>
      <c r="E195" s="149">
        <v>43.910905931777869</v>
      </c>
      <c r="F195" s="150">
        <v>0.86609748880694304</v>
      </c>
      <c r="G195" s="151">
        <v>75.636885245901638</v>
      </c>
      <c r="H195" s="167">
        <v>3447.5431379414913</v>
      </c>
      <c r="I195" s="118">
        <v>14530.226023599987</v>
      </c>
      <c r="J195" s="113" t="s">
        <v>1026</v>
      </c>
      <c r="K195" s="113" t="s">
        <v>478</v>
      </c>
      <c r="L195" s="117">
        <v>18.090293107720388</v>
      </c>
      <c r="M195" s="118">
        <v>0.52473000000000003</v>
      </c>
      <c r="N195" s="117">
        <v>0</v>
      </c>
      <c r="O195" s="118">
        <v>0</v>
      </c>
      <c r="P195" s="143" t="s">
        <v>1026</v>
      </c>
      <c r="Q195" s="108">
        <v>22001.96484375</v>
      </c>
      <c r="R195" s="167">
        <v>0</v>
      </c>
      <c r="S195" s="138">
        <v>104.08</v>
      </c>
      <c r="T195" s="113">
        <v>0</v>
      </c>
      <c r="U195" s="138">
        <v>0.1</v>
      </c>
      <c r="V195" s="113">
        <v>0</v>
      </c>
      <c r="W195" s="138" t="s">
        <v>992</v>
      </c>
      <c r="X195" s="143">
        <v>104.17999999999999</v>
      </c>
      <c r="Y195" s="167">
        <f t="shared" si="15"/>
        <v>0</v>
      </c>
      <c r="Z195" s="138">
        <f t="shared" si="16"/>
        <v>0.47304866060435297</v>
      </c>
      <c r="AA195" s="113">
        <f t="shared" si="17"/>
        <v>0</v>
      </c>
      <c r="AB195" s="138">
        <f t="shared" si="18"/>
        <v>4.5450486222555061E-4</v>
      </c>
      <c r="AC195" s="113">
        <f t="shared" si="19"/>
        <v>0</v>
      </c>
      <c r="AD195" s="138">
        <f t="shared" si="20"/>
        <v>0</v>
      </c>
      <c r="AE195" s="143">
        <f t="shared" si="21"/>
        <v>0.4735031654665785</v>
      </c>
      <c r="AF195" s="175" t="s">
        <v>1026</v>
      </c>
      <c r="AG195" s="118" t="s">
        <v>1026</v>
      </c>
      <c r="AH195" s="118" t="s">
        <v>1026</v>
      </c>
      <c r="AI195" s="118" t="s">
        <v>1026</v>
      </c>
      <c r="AJ195" s="118" t="s">
        <v>1026</v>
      </c>
      <c r="AK195" s="118" t="s">
        <v>1026</v>
      </c>
      <c r="AL195" s="143" t="s">
        <v>1026</v>
      </c>
      <c r="AM195" s="175">
        <v>0</v>
      </c>
      <c r="AN195" s="118">
        <v>575.33617272116953</v>
      </c>
      <c r="AO195" s="118">
        <v>0</v>
      </c>
      <c r="AP195" s="118">
        <v>0.5527826409696095</v>
      </c>
      <c r="AQ195" s="118">
        <v>0</v>
      </c>
      <c r="AR195" s="118" t="s">
        <v>1026</v>
      </c>
      <c r="AS195" s="143">
        <v>575.88895536213909</v>
      </c>
      <c r="AT195" s="175" t="s">
        <v>1026</v>
      </c>
      <c r="AU195" s="118" t="s">
        <v>1026</v>
      </c>
      <c r="AV195" s="118" t="s">
        <v>1026</v>
      </c>
      <c r="AW195" s="118" t="s">
        <v>1026</v>
      </c>
      <c r="AX195" s="118" t="s">
        <v>1026</v>
      </c>
      <c r="AY195" s="118" t="s">
        <v>1026</v>
      </c>
      <c r="AZ195" s="143" t="s">
        <v>1026</v>
      </c>
      <c r="BA195" s="175" t="s">
        <v>1026</v>
      </c>
      <c r="BB195" s="118" t="s">
        <v>1026</v>
      </c>
      <c r="BC195" s="118" t="s">
        <v>1026</v>
      </c>
      <c r="BD195" s="118" t="s">
        <v>1026</v>
      </c>
      <c r="BE195" s="118" t="s">
        <v>1026</v>
      </c>
      <c r="BF195" s="118" t="s">
        <v>1026</v>
      </c>
      <c r="BG195" s="143" t="s">
        <v>1026</v>
      </c>
      <c r="BH195" s="107">
        <v>0</v>
      </c>
      <c r="BI195" s="108">
        <v>0</v>
      </c>
      <c r="BJ195" s="133">
        <v>0</v>
      </c>
      <c r="BK195" s="124">
        <v>0</v>
      </c>
      <c r="BL195" s="108">
        <v>0</v>
      </c>
      <c r="BM195" s="108">
        <v>0</v>
      </c>
      <c r="BN195" s="133">
        <v>0</v>
      </c>
      <c r="BO195" s="124">
        <v>0</v>
      </c>
      <c r="BP195" s="108">
        <v>0</v>
      </c>
      <c r="BQ195" s="108">
        <v>0</v>
      </c>
      <c r="BR195" s="133">
        <v>0</v>
      </c>
      <c r="BS195" s="124">
        <v>0</v>
      </c>
      <c r="BT195" s="108">
        <v>0</v>
      </c>
      <c r="BU195" s="109">
        <v>0</v>
      </c>
      <c r="BV195" s="107">
        <v>246.82</v>
      </c>
      <c r="BW195" s="108">
        <v>1.1200000000000001</v>
      </c>
      <c r="BX195" s="133">
        <v>1965.36</v>
      </c>
      <c r="BY195" s="124">
        <v>8.93</v>
      </c>
      <c r="BZ195" s="108">
        <v>2716.03</v>
      </c>
      <c r="CA195" s="108">
        <v>12.34</v>
      </c>
      <c r="CB195" s="133">
        <v>3598.98</v>
      </c>
      <c r="CC195" s="124">
        <v>16.36</v>
      </c>
      <c r="CD195" s="108">
        <v>4265.2299999999996</v>
      </c>
      <c r="CE195" s="108">
        <v>19.39</v>
      </c>
      <c r="CF195" s="133">
        <v>4837.63</v>
      </c>
      <c r="CG195" s="124">
        <v>21.99</v>
      </c>
      <c r="CH195" s="108">
        <v>5410.02</v>
      </c>
      <c r="CI195" s="109">
        <v>24.59</v>
      </c>
      <c r="CJ195" s="107">
        <v>0</v>
      </c>
      <c r="CK195" s="108">
        <v>0</v>
      </c>
      <c r="CL195" s="133">
        <v>0</v>
      </c>
      <c r="CM195" s="124">
        <v>0</v>
      </c>
      <c r="CN195" s="108">
        <v>0</v>
      </c>
      <c r="CO195" s="108">
        <v>0</v>
      </c>
      <c r="CP195" s="133">
        <v>0</v>
      </c>
      <c r="CQ195" s="124">
        <v>0</v>
      </c>
      <c r="CR195" s="108">
        <v>0</v>
      </c>
      <c r="CS195" s="108">
        <v>0</v>
      </c>
      <c r="CT195" s="133">
        <v>0</v>
      </c>
      <c r="CU195" s="124">
        <v>0</v>
      </c>
      <c r="CV195" s="108">
        <v>0</v>
      </c>
      <c r="CW195" s="109">
        <v>0</v>
      </c>
      <c r="CX195" s="107">
        <v>0</v>
      </c>
      <c r="CY195" s="108">
        <v>0</v>
      </c>
      <c r="CZ195" s="133">
        <v>0.06</v>
      </c>
      <c r="DA195" s="124">
        <v>0</v>
      </c>
      <c r="DB195" s="108">
        <v>0.92</v>
      </c>
      <c r="DC195" s="108">
        <v>0</v>
      </c>
      <c r="DD195" s="133">
        <v>5.35</v>
      </c>
      <c r="DE195" s="124">
        <v>0.02</v>
      </c>
      <c r="DF195" s="108">
        <v>11.05</v>
      </c>
      <c r="DG195" s="108">
        <v>0.05</v>
      </c>
      <c r="DH195" s="133">
        <v>19.829999999999998</v>
      </c>
      <c r="DI195" s="124">
        <v>0.09</v>
      </c>
      <c r="DJ195" s="108">
        <v>25.03</v>
      </c>
      <c r="DK195" s="108">
        <v>0.11</v>
      </c>
      <c r="DL195" s="180">
        <v>38.46016522635572</v>
      </c>
      <c r="DM195" s="181">
        <v>39.313016469615299</v>
      </c>
      <c r="DN195" s="184">
        <v>88.02381317514147</v>
      </c>
      <c r="DO195" s="181">
        <v>55.265664957037494</v>
      </c>
      <c r="DP195" s="193" t="s">
        <v>1026</v>
      </c>
      <c r="DQ195" s="193" t="s">
        <v>1026</v>
      </c>
      <c r="DR195" s="288" t="s">
        <v>1026</v>
      </c>
      <c r="DS195" s="288"/>
      <c r="DT195" s="298"/>
      <c r="DU195" s="170"/>
      <c r="DV195" s="170"/>
      <c r="DW195" s="170"/>
      <c r="DX195" s="170"/>
      <c r="DY195" s="170"/>
      <c r="DZ195" s="298"/>
      <c r="EA195" s="170"/>
      <c r="EB195" s="170"/>
      <c r="EC195" s="170"/>
      <c r="ED195" s="170"/>
      <c r="EE195" s="292"/>
    </row>
    <row r="196" spans="1:135" x14ac:dyDescent="0.2">
      <c r="A196" s="125" t="s">
        <v>240</v>
      </c>
      <c r="B196" s="126" t="s">
        <v>555</v>
      </c>
      <c r="C196" s="147">
        <v>345023</v>
      </c>
      <c r="D196" s="148">
        <v>43.415946183297926</v>
      </c>
      <c r="E196" s="149">
        <v>56.584053816702074</v>
      </c>
      <c r="F196" s="150">
        <v>4.522797263760796</v>
      </c>
      <c r="G196" s="151">
        <v>1150.0766666666666</v>
      </c>
      <c r="H196" s="167">
        <v>2299.8431673684004</v>
      </c>
      <c r="I196" s="118">
        <v>6665.7676948157095</v>
      </c>
      <c r="J196" s="113">
        <v>929.42965225171929</v>
      </c>
      <c r="K196" s="113">
        <v>40.412740548531438</v>
      </c>
      <c r="L196" s="117">
        <v>267.55892442098821</v>
      </c>
      <c r="M196" s="118">
        <v>11.633789999999999</v>
      </c>
      <c r="N196" s="117">
        <v>128.12140701538499</v>
      </c>
      <c r="O196" s="118">
        <v>5.5708758246323438</v>
      </c>
      <c r="P196" s="143">
        <v>381.88533259839102</v>
      </c>
      <c r="Q196" s="108">
        <v>7443.119140625</v>
      </c>
      <c r="R196" s="167">
        <v>0.01</v>
      </c>
      <c r="S196" s="138">
        <v>0</v>
      </c>
      <c r="T196" s="113">
        <v>0</v>
      </c>
      <c r="U196" s="138">
        <v>0.05</v>
      </c>
      <c r="V196" s="113">
        <v>0</v>
      </c>
      <c r="W196" s="138" t="s">
        <v>992</v>
      </c>
      <c r="X196" s="143">
        <v>6.0000000000000005E-2</v>
      </c>
      <c r="Y196" s="167">
        <f t="shared" si="15"/>
        <v>1.3435227639202211E-4</v>
      </c>
      <c r="Z196" s="138">
        <f t="shared" si="16"/>
        <v>0</v>
      </c>
      <c r="AA196" s="113">
        <f t="shared" si="17"/>
        <v>0</v>
      </c>
      <c r="AB196" s="138">
        <f t="shared" si="18"/>
        <v>6.7176138196011056E-4</v>
      </c>
      <c r="AC196" s="113">
        <f t="shared" si="19"/>
        <v>0</v>
      </c>
      <c r="AD196" s="138">
        <f t="shared" si="20"/>
        <v>0</v>
      </c>
      <c r="AE196" s="143">
        <f t="shared" si="21"/>
        <v>8.0611365835213259E-4</v>
      </c>
      <c r="AF196" s="175">
        <v>1.0759286596648931E-3</v>
      </c>
      <c r="AG196" s="118">
        <v>0</v>
      </c>
      <c r="AH196" s="118">
        <v>0</v>
      </c>
      <c r="AI196" s="118">
        <v>5.3796432983244657E-3</v>
      </c>
      <c r="AJ196" s="118">
        <v>0</v>
      </c>
      <c r="AK196" s="118" t="s">
        <v>1026</v>
      </c>
      <c r="AL196" s="143">
        <v>6.4555719579893591E-3</v>
      </c>
      <c r="AM196" s="175">
        <v>3.7374944684205672E-3</v>
      </c>
      <c r="AN196" s="118">
        <v>0</v>
      </c>
      <c r="AO196" s="118">
        <v>0</v>
      </c>
      <c r="AP196" s="118">
        <v>1.8687472342102836E-2</v>
      </c>
      <c r="AQ196" s="118">
        <v>0</v>
      </c>
      <c r="AR196" s="118" t="s">
        <v>1026</v>
      </c>
      <c r="AS196" s="143">
        <v>2.2424966810523403E-2</v>
      </c>
      <c r="AT196" s="175">
        <v>7.8050969256052479E-3</v>
      </c>
      <c r="AU196" s="118">
        <v>0</v>
      </c>
      <c r="AV196" s="118">
        <v>0</v>
      </c>
      <c r="AW196" s="118">
        <v>3.9025484628026241E-2</v>
      </c>
      <c r="AX196" s="118">
        <v>0</v>
      </c>
      <c r="AY196" s="118" t="s">
        <v>1026</v>
      </c>
      <c r="AZ196" s="143">
        <v>4.6830581553631491E-2</v>
      </c>
      <c r="BA196" s="175">
        <v>2.6185870852799896E-3</v>
      </c>
      <c r="BB196" s="118">
        <v>0</v>
      </c>
      <c r="BC196" s="118">
        <v>0</v>
      </c>
      <c r="BD196" s="118">
        <v>1.3092935426399947E-2</v>
      </c>
      <c r="BE196" s="118">
        <v>0</v>
      </c>
      <c r="BF196" s="118" t="s">
        <v>1026</v>
      </c>
      <c r="BG196" s="143">
        <v>1.5711522511679937E-2</v>
      </c>
      <c r="BH196" s="107">
        <v>0</v>
      </c>
      <c r="BI196" s="108">
        <v>0</v>
      </c>
      <c r="BJ196" s="133">
        <v>0</v>
      </c>
      <c r="BK196" s="124">
        <v>0</v>
      </c>
      <c r="BL196" s="108">
        <v>0</v>
      </c>
      <c r="BM196" s="108">
        <v>0</v>
      </c>
      <c r="BN196" s="133">
        <v>0.33</v>
      </c>
      <c r="BO196" s="124">
        <v>0</v>
      </c>
      <c r="BP196" s="108">
        <v>0.78</v>
      </c>
      <c r="BQ196" s="108">
        <v>0.01</v>
      </c>
      <c r="BR196" s="133">
        <v>1.39</v>
      </c>
      <c r="BS196" s="124">
        <v>0.02</v>
      </c>
      <c r="BT196" s="108">
        <v>1.88</v>
      </c>
      <c r="BU196" s="109">
        <v>0.03</v>
      </c>
      <c r="BV196" s="107">
        <v>0</v>
      </c>
      <c r="BW196" s="108">
        <v>0</v>
      </c>
      <c r="BX196" s="133">
        <v>0</v>
      </c>
      <c r="BY196" s="124">
        <v>0</v>
      </c>
      <c r="BZ196" s="108">
        <v>0</v>
      </c>
      <c r="CA196" s="108">
        <v>0</v>
      </c>
      <c r="CB196" s="133">
        <v>0</v>
      </c>
      <c r="CC196" s="124">
        <v>0</v>
      </c>
      <c r="CD196" s="108">
        <v>0</v>
      </c>
      <c r="CE196" s="108">
        <v>0</v>
      </c>
      <c r="CF196" s="133">
        <v>0</v>
      </c>
      <c r="CG196" s="124">
        <v>0</v>
      </c>
      <c r="CH196" s="108">
        <v>0</v>
      </c>
      <c r="CI196" s="109">
        <v>0</v>
      </c>
      <c r="CJ196" s="107">
        <v>0</v>
      </c>
      <c r="CK196" s="108">
        <v>0</v>
      </c>
      <c r="CL196" s="133">
        <v>0</v>
      </c>
      <c r="CM196" s="124">
        <v>0</v>
      </c>
      <c r="CN196" s="108">
        <v>0</v>
      </c>
      <c r="CO196" s="108">
        <v>0</v>
      </c>
      <c r="CP196" s="133">
        <v>0</v>
      </c>
      <c r="CQ196" s="124">
        <v>0</v>
      </c>
      <c r="CR196" s="108">
        <v>0</v>
      </c>
      <c r="CS196" s="108">
        <v>0</v>
      </c>
      <c r="CT196" s="133">
        <v>0</v>
      </c>
      <c r="CU196" s="124">
        <v>0</v>
      </c>
      <c r="CV196" s="108">
        <v>0</v>
      </c>
      <c r="CW196" s="109">
        <v>0</v>
      </c>
      <c r="CX196" s="107">
        <v>0</v>
      </c>
      <c r="CY196" s="108">
        <v>0</v>
      </c>
      <c r="CZ196" s="133">
        <v>0</v>
      </c>
      <c r="DA196" s="124">
        <v>0</v>
      </c>
      <c r="DB196" s="108">
        <v>0</v>
      </c>
      <c r="DC196" s="108">
        <v>0</v>
      </c>
      <c r="DD196" s="133">
        <v>0</v>
      </c>
      <c r="DE196" s="124">
        <v>0</v>
      </c>
      <c r="DF196" s="108">
        <v>0.48</v>
      </c>
      <c r="DG196" s="108">
        <v>0.01</v>
      </c>
      <c r="DH196" s="133">
        <v>5.79</v>
      </c>
      <c r="DI196" s="124">
        <v>0.08</v>
      </c>
      <c r="DJ196" s="108">
        <v>14.18</v>
      </c>
      <c r="DK196" s="108">
        <v>0.19</v>
      </c>
      <c r="DL196" s="180">
        <v>9.485264907688391</v>
      </c>
      <c r="DM196" s="181">
        <v>7.7064570591550421</v>
      </c>
      <c r="DN196" s="184">
        <v>20.64049996537948</v>
      </c>
      <c r="DO196" s="181">
        <v>12.610740644074303</v>
      </c>
      <c r="DP196" s="193" t="s">
        <v>1026</v>
      </c>
      <c r="DQ196" s="193" t="s">
        <v>1026</v>
      </c>
      <c r="DR196" s="288" t="s">
        <v>1026</v>
      </c>
      <c r="DS196" s="288"/>
      <c r="DT196" s="298"/>
      <c r="DU196" s="170"/>
      <c r="DV196" s="170"/>
      <c r="DW196" s="170"/>
      <c r="DX196" s="170"/>
      <c r="DY196" s="170"/>
      <c r="DZ196" s="298"/>
      <c r="EA196" s="170"/>
      <c r="EB196" s="170"/>
      <c r="EC196" s="170"/>
      <c r="ED196" s="170"/>
      <c r="EE196" s="292"/>
    </row>
    <row r="197" spans="1:135" x14ac:dyDescent="0.2">
      <c r="A197" s="125" t="s">
        <v>230</v>
      </c>
      <c r="B197" s="126" t="s">
        <v>981</v>
      </c>
      <c r="C197" s="147">
        <v>190372</v>
      </c>
      <c r="D197" s="148">
        <v>19.439833588973169</v>
      </c>
      <c r="E197" s="149">
        <v>80.560166411026842</v>
      </c>
      <c r="F197" s="150">
        <v>-0.23750416000763258</v>
      </c>
      <c r="G197" s="151">
        <v>67.269257950530033</v>
      </c>
      <c r="H197" s="167">
        <v>694.37655914919685</v>
      </c>
      <c r="I197" s="118">
        <v>4212.3634651919319</v>
      </c>
      <c r="J197" s="113" t="s">
        <v>1026</v>
      </c>
      <c r="K197" s="113" t="s">
        <v>478</v>
      </c>
      <c r="L197" s="117">
        <v>78.551070503129253</v>
      </c>
      <c r="M197" s="118">
        <v>11.312460000000002</v>
      </c>
      <c r="N197" s="117">
        <v>0</v>
      </c>
      <c r="O197" s="118">
        <v>0</v>
      </c>
      <c r="P197" s="143">
        <v>170.85305792</v>
      </c>
      <c r="Q197" s="108">
        <v>1930.4876708984375</v>
      </c>
      <c r="R197" s="167">
        <v>0.4</v>
      </c>
      <c r="S197" s="138">
        <v>14.29</v>
      </c>
      <c r="T197" s="113">
        <v>0</v>
      </c>
      <c r="U197" s="138">
        <v>0.01</v>
      </c>
      <c r="V197" s="113">
        <v>0</v>
      </c>
      <c r="W197" s="138">
        <v>0</v>
      </c>
      <c r="X197" s="143">
        <v>14.7</v>
      </c>
      <c r="Y197" s="167">
        <f t="shared" si="15"/>
        <v>2.0720153048884402E-2</v>
      </c>
      <c r="Z197" s="138">
        <f t="shared" si="16"/>
        <v>0.74022746767139513</v>
      </c>
      <c r="AA197" s="113">
        <f t="shared" si="17"/>
        <v>0</v>
      </c>
      <c r="AB197" s="138">
        <f t="shared" si="18"/>
        <v>5.1800382622211E-4</v>
      </c>
      <c r="AC197" s="113">
        <f t="shared" si="19"/>
        <v>0</v>
      </c>
      <c r="AD197" s="138">
        <f t="shared" si="20"/>
        <v>0</v>
      </c>
      <c r="AE197" s="143">
        <f t="shared" si="21"/>
        <v>0.76146562454650157</v>
      </c>
      <c r="AF197" s="175" t="s">
        <v>1026</v>
      </c>
      <c r="AG197" s="118" t="s">
        <v>1026</v>
      </c>
      <c r="AH197" s="118" t="s">
        <v>1026</v>
      </c>
      <c r="AI197" s="118" t="s">
        <v>1026</v>
      </c>
      <c r="AJ197" s="118" t="s">
        <v>1026</v>
      </c>
      <c r="AK197" s="118" t="s">
        <v>1026</v>
      </c>
      <c r="AL197" s="143" t="s">
        <v>1026</v>
      </c>
      <c r="AM197" s="175">
        <v>0.50922285009987878</v>
      </c>
      <c r="AN197" s="118">
        <v>18.19198631981817</v>
      </c>
      <c r="AO197" s="118">
        <v>0</v>
      </c>
      <c r="AP197" s="118">
        <v>1.2730571252496973E-2</v>
      </c>
      <c r="AQ197" s="118">
        <v>0</v>
      </c>
      <c r="AR197" s="118">
        <v>0</v>
      </c>
      <c r="AS197" s="143">
        <v>18.713939741170545</v>
      </c>
      <c r="AT197" s="175" t="s">
        <v>1026</v>
      </c>
      <c r="AU197" s="118" t="s">
        <v>1026</v>
      </c>
      <c r="AV197" s="118" t="s">
        <v>1026</v>
      </c>
      <c r="AW197" s="118" t="s">
        <v>1026</v>
      </c>
      <c r="AX197" s="118" t="s">
        <v>1026</v>
      </c>
      <c r="AY197" s="118" t="s">
        <v>1026</v>
      </c>
      <c r="AZ197" s="143" t="s">
        <v>1026</v>
      </c>
      <c r="BA197" s="175">
        <v>0.23411930981492612</v>
      </c>
      <c r="BB197" s="118">
        <v>8.3639123431382352</v>
      </c>
      <c r="BC197" s="118">
        <v>0</v>
      </c>
      <c r="BD197" s="118">
        <v>5.8529827453731535E-3</v>
      </c>
      <c r="BE197" s="118">
        <v>0</v>
      </c>
      <c r="BF197" s="118">
        <v>0</v>
      </c>
      <c r="BG197" s="143">
        <v>8.6038846356985346</v>
      </c>
      <c r="BH197" s="107">
        <v>0.39</v>
      </c>
      <c r="BI197" s="108">
        <v>0.02</v>
      </c>
      <c r="BJ197" s="133">
        <v>2.46</v>
      </c>
      <c r="BK197" s="124">
        <v>0.13</v>
      </c>
      <c r="BL197" s="108">
        <v>7.18</v>
      </c>
      <c r="BM197" s="108">
        <v>0.37</v>
      </c>
      <c r="BN197" s="133">
        <v>21.09</v>
      </c>
      <c r="BO197" s="124">
        <v>1.0900000000000001</v>
      </c>
      <c r="BP197" s="108">
        <v>39.03</v>
      </c>
      <c r="BQ197" s="108">
        <v>2.02</v>
      </c>
      <c r="BR197" s="133">
        <v>63.67</v>
      </c>
      <c r="BS197" s="124">
        <v>3.3</v>
      </c>
      <c r="BT197" s="108">
        <v>81.13</v>
      </c>
      <c r="BU197" s="109">
        <v>4.2</v>
      </c>
      <c r="BV197" s="107">
        <v>30.27</v>
      </c>
      <c r="BW197" s="108">
        <v>1.57</v>
      </c>
      <c r="BX197" s="133">
        <v>378.56</v>
      </c>
      <c r="BY197" s="124">
        <v>19.61</v>
      </c>
      <c r="BZ197" s="108">
        <v>496.65</v>
      </c>
      <c r="CA197" s="108">
        <v>25.73</v>
      </c>
      <c r="CB197" s="133">
        <v>554.09</v>
      </c>
      <c r="CC197" s="124">
        <v>28.7</v>
      </c>
      <c r="CD197" s="108">
        <v>647.04</v>
      </c>
      <c r="CE197" s="108">
        <v>33.520000000000003</v>
      </c>
      <c r="CF197" s="133">
        <v>649.54999999999995</v>
      </c>
      <c r="CG197" s="124">
        <v>33.65</v>
      </c>
      <c r="CH197" s="108">
        <v>652.05999999999995</v>
      </c>
      <c r="CI197" s="109">
        <v>33.78</v>
      </c>
      <c r="CJ197" s="107">
        <v>0</v>
      </c>
      <c r="CK197" s="108">
        <v>0</v>
      </c>
      <c r="CL197" s="133">
        <v>0</v>
      </c>
      <c r="CM197" s="124">
        <v>0</v>
      </c>
      <c r="CN197" s="108">
        <v>0</v>
      </c>
      <c r="CO197" s="108">
        <v>0</v>
      </c>
      <c r="CP197" s="133">
        <v>0</v>
      </c>
      <c r="CQ197" s="124">
        <v>0</v>
      </c>
      <c r="CR197" s="108">
        <v>0</v>
      </c>
      <c r="CS197" s="108">
        <v>0</v>
      </c>
      <c r="CT197" s="133">
        <v>0</v>
      </c>
      <c r="CU197" s="124">
        <v>0</v>
      </c>
      <c r="CV197" s="108">
        <v>0</v>
      </c>
      <c r="CW197" s="109">
        <v>0</v>
      </c>
      <c r="CX197" s="107">
        <v>0</v>
      </c>
      <c r="CY197" s="108">
        <v>0</v>
      </c>
      <c r="CZ197" s="133">
        <v>0</v>
      </c>
      <c r="DA197" s="124">
        <v>0</v>
      </c>
      <c r="DB197" s="108">
        <v>0.2</v>
      </c>
      <c r="DC197" s="108">
        <v>0.01</v>
      </c>
      <c r="DD197" s="133">
        <v>0.45</v>
      </c>
      <c r="DE197" s="124">
        <v>0.02</v>
      </c>
      <c r="DF197" s="108">
        <v>0.75</v>
      </c>
      <c r="DG197" s="108">
        <v>0.04</v>
      </c>
      <c r="DH197" s="133">
        <v>1.01</v>
      </c>
      <c r="DI197" s="124">
        <v>0.05</v>
      </c>
      <c r="DJ197" s="108">
        <v>1.33</v>
      </c>
      <c r="DK197" s="108">
        <v>7.0000000000000007E-2</v>
      </c>
      <c r="DL197" s="180">
        <v>40.619238813972352</v>
      </c>
      <c r="DM197" s="181">
        <v>28.062512548057221</v>
      </c>
      <c r="DN197" s="184">
        <v>65.282996601352068</v>
      </c>
      <c r="DO197" s="181">
        <v>44.654915987793878</v>
      </c>
      <c r="DP197" s="193">
        <v>2</v>
      </c>
      <c r="DQ197" s="193">
        <v>150605</v>
      </c>
      <c r="DR197" s="288">
        <v>77.968637561412507</v>
      </c>
      <c r="DS197" s="288"/>
      <c r="DT197" s="298"/>
      <c r="DU197" s="170"/>
      <c r="DV197" s="170"/>
      <c r="DW197" s="170"/>
      <c r="DX197" s="170"/>
      <c r="DY197" s="170"/>
      <c r="DZ197" s="298"/>
      <c r="EA197" s="170"/>
      <c r="EB197" s="170"/>
      <c r="EC197" s="170"/>
      <c r="ED197" s="170"/>
      <c r="EE197" s="292"/>
    </row>
    <row r="198" spans="1:135" x14ac:dyDescent="0.2">
      <c r="A198" s="125" t="s">
        <v>224</v>
      </c>
      <c r="B198" s="126" t="s">
        <v>669</v>
      </c>
      <c r="C198" s="147">
        <v>105323</v>
      </c>
      <c r="D198" s="148">
        <v>23.559906193329091</v>
      </c>
      <c r="E198" s="149">
        <v>76.440093806670902</v>
      </c>
      <c r="F198" s="150">
        <v>0.62660646071214454</v>
      </c>
      <c r="G198" s="151">
        <v>146.28194444444443</v>
      </c>
      <c r="H198" s="167">
        <v>466.25908409274422</v>
      </c>
      <c r="I198" s="118">
        <v>4426.9445808868359</v>
      </c>
      <c r="J198" s="113">
        <v>154.18932566018927</v>
      </c>
      <c r="K198" s="113">
        <v>33.06945235398765</v>
      </c>
      <c r="L198" s="117">
        <v>56.001073064944052</v>
      </c>
      <c r="M198" s="118">
        <v>12.010720000000001</v>
      </c>
      <c r="N198" s="117">
        <v>27.642734383546227</v>
      </c>
      <c r="O198" s="118">
        <v>5.9286210878516146</v>
      </c>
      <c r="P198" s="143">
        <v>155.52094505370502</v>
      </c>
      <c r="Q198" s="108">
        <v>1303.321533203125</v>
      </c>
      <c r="R198" s="167">
        <v>3.35</v>
      </c>
      <c r="S198" s="138">
        <v>18.03</v>
      </c>
      <c r="T198" s="113">
        <v>11.11</v>
      </c>
      <c r="U198" s="138">
        <v>0.18</v>
      </c>
      <c r="V198" s="113">
        <v>0</v>
      </c>
      <c r="W198" s="138">
        <v>0</v>
      </c>
      <c r="X198" s="143">
        <v>32.67</v>
      </c>
      <c r="Y198" s="167">
        <f t="shared" ref="Y198:Y220" si="22">IFERROR(R198/$Q198*100,0)</f>
        <v>0.25703557523267717</v>
      </c>
      <c r="Z198" s="138">
        <f t="shared" ref="Z198:Z220" si="23">IFERROR(S198/$Q198*100,0)</f>
        <v>1.3833884840134834</v>
      </c>
      <c r="AA198" s="113">
        <f t="shared" ref="AA198:AA220" si="24">IFERROR(T198/$Q198*100,0)</f>
        <v>0.85243738532389346</v>
      </c>
      <c r="AB198" s="138">
        <f t="shared" ref="AB198:AB220" si="25">IFERROR(U198/$Q198*100,0)</f>
        <v>1.3810866728919966E-2</v>
      </c>
      <c r="AC198" s="113">
        <f t="shared" ref="AC198:AC220" si="26">IFERROR(V198/$Q198*100,0)</f>
        <v>0</v>
      </c>
      <c r="AD198" s="138">
        <f t="shared" ref="AD198:AD220" si="27">IFERROR(W198/$Q198*100,0)</f>
        <v>0</v>
      </c>
      <c r="AE198" s="143">
        <f t="shared" ref="AE198:AE220" si="28">IFERROR(X198/$Q198*100,0)</f>
        <v>2.5066723112989742</v>
      </c>
      <c r="AF198" s="175">
        <v>2.1726536423039495</v>
      </c>
      <c r="AG198" s="118">
        <v>11.693416468877674</v>
      </c>
      <c r="AH198" s="118">
        <v>7.2054274525363811</v>
      </c>
      <c r="AI198" s="118">
        <v>0.11673959869095846</v>
      </c>
      <c r="AJ198" s="118">
        <v>0</v>
      </c>
      <c r="AK198" s="118">
        <v>0</v>
      </c>
      <c r="AL198" s="143">
        <v>21.188237162408964</v>
      </c>
      <c r="AM198" s="175">
        <v>5.9820282302716388</v>
      </c>
      <c r="AN198" s="118">
        <v>32.19581163934258</v>
      </c>
      <c r="AO198" s="118">
        <v>19.838905563676988</v>
      </c>
      <c r="AP198" s="118">
        <v>0.32142241237280444</v>
      </c>
      <c r="AQ198" s="118">
        <v>0</v>
      </c>
      <c r="AR198" s="118">
        <v>0</v>
      </c>
      <c r="AS198" s="143">
        <v>58.33816784566401</v>
      </c>
      <c r="AT198" s="175">
        <v>12.118916868057811</v>
      </c>
      <c r="AU198" s="118">
        <v>65.225095860024581</v>
      </c>
      <c r="AV198" s="118">
        <v>40.191392956454408</v>
      </c>
      <c r="AW198" s="118">
        <v>0.6511656824628077</v>
      </c>
      <c r="AX198" s="118">
        <v>0</v>
      </c>
      <c r="AY198" s="118">
        <v>0</v>
      </c>
      <c r="AZ198" s="143">
        <v>118.18657136699962</v>
      </c>
      <c r="BA198" s="175">
        <v>2.1540506964146644</v>
      </c>
      <c r="BB198" s="118">
        <v>11.593293748166088</v>
      </c>
      <c r="BC198" s="118">
        <v>7.1437323096020648</v>
      </c>
      <c r="BD198" s="118">
        <v>0.11574003741929538</v>
      </c>
      <c r="BE198" s="118">
        <v>0</v>
      </c>
      <c r="BF198" s="118">
        <v>0</v>
      </c>
      <c r="BG198" s="143">
        <v>21.006816791602112</v>
      </c>
      <c r="BH198" s="107">
        <v>12.66</v>
      </c>
      <c r="BI198" s="108">
        <v>0.97</v>
      </c>
      <c r="BJ198" s="133">
        <v>29.58</v>
      </c>
      <c r="BK198" s="124">
        <v>2.27</v>
      </c>
      <c r="BL198" s="108">
        <v>50.95</v>
      </c>
      <c r="BM198" s="108">
        <v>3.91</v>
      </c>
      <c r="BN198" s="133">
        <v>93.2</v>
      </c>
      <c r="BO198" s="124">
        <v>7.15</v>
      </c>
      <c r="BP198" s="108">
        <v>139.87</v>
      </c>
      <c r="BQ198" s="108">
        <v>10.73</v>
      </c>
      <c r="BR198" s="133">
        <v>191.47</v>
      </c>
      <c r="BS198" s="124">
        <v>14.69</v>
      </c>
      <c r="BT198" s="108">
        <v>222.09</v>
      </c>
      <c r="BU198" s="109">
        <v>17.04</v>
      </c>
      <c r="BV198" s="107">
        <v>71.34</v>
      </c>
      <c r="BW198" s="108">
        <v>5.47</v>
      </c>
      <c r="BX198" s="133">
        <v>256.83999999999997</v>
      </c>
      <c r="BY198" s="124">
        <v>19.71</v>
      </c>
      <c r="BZ198" s="108">
        <v>407.77</v>
      </c>
      <c r="CA198" s="108">
        <v>31.29</v>
      </c>
      <c r="CB198" s="133">
        <v>492.67</v>
      </c>
      <c r="CC198" s="124">
        <v>37.799999999999997</v>
      </c>
      <c r="CD198" s="108">
        <v>572.54</v>
      </c>
      <c r="CE198" s="108">
        <v>43.93</v>
      </c>
      <c r="CF198" s="133">
        <v>583.71</v>
      </c>
      <c r="CG198" s="124">
        <v>44.79</v>
      </c>
      <c r="CH198" s="108">
        <v>594.89</v>
      </c>
      <c r="CI198" s="109">
        <v>45.64</v>
      </c>
      <c r="CJ198" s="107">
        <v>46.64</v>
      </c>
      <c r="CK198" s="108">
        <v>3.58</v>
      </c>
      <c r="CL198" s="133">
        <v>59.41</v>
      </c>
      <c r="CM198" s="124">
        <v>4.5599999999999996</v>
      </c>
      <c r="CN198" s="108">
        <v>65.11</v>
      </c>
      <c r="CO198" s="108">
        <v>5</v>
      </c>
      <c r="CP198" s="133">
        <v>79.61</v>
      </c>
      <c r="CQ198" s="124">
        <v>6.11</v>
      </c>
      <c r="CR198" s="108">
        <v>80</v>
      </c>
      <c r="CS198" s="108">
        <v>6.14</v>
      </c>
      <c r="CT198" s="133">
        <v>80.790000000000006</v>
      </c>
      <c r="CU198" s="124">
        <v>6.2</v>
      </c>
      <c r="CV198" s="108">
        <v>81.58</v>
      </c>
      <c r="CW198" s="109">
        <v>6.26</v>
      </c>
      <c r="CX198" s="107">
        <v>0.06</v>
      </c>
      <c r="CY198" s="108">
        <v>0</v>
      </c>
      <c r="CZ198" s="133">
        <v>0.53</v>
      </c>
      <c r="DA198" s="124">
        <v>0.04</v>
      </c>
      <c r="DB198" s="108">
        <v>0.91</v>
      </c>
      <c r="DC198" s="108">
        <v>7.0000000000000007E-2</v>
      </c>
      <c r="DD198" s="133">
        <v>2.69</v>
      </c>
      <c r="DE198" s="124">
        <v>0.21</v>
      </c>
      <c r="DF198" s="108">
        <v>7.84</v>
      </c>
      <c r="DG198" s="108">
        <v>0.6</v>
      </c>
      <c r="DH198" s="133">
        <v>43.95</v>
      </c>
      <c r="DI198" s="124">
        <v>3.37</v>
      </c>
      <c r="DJ198" s="108">
        <v>86.73</v>
      </c>
      <c r="DK198" s="108">
        <v>6.65</v>
      </c>
      <c r="DL198" s="180">
        <v>85.457244535502497</v>
      </c>
      <c r="DM198" s="181">
        <v>74.84468257054175</v>
      </c>
      <c r="DN198" s="184">
        <v>72.828576556953934</v>
      </c>
      <c r="DO198" s="181">
        <v>77.71016788766606</v>
      </c>
      <c r="DP198" s="193">
        <v>18</v>
      </c>
      <c r="DQ198" s="193">
        <v>2564</v>
      </c>
      <c r="DR198" s="288">
        <v>2.4207862834699196</v>
      </c>
      <c r="DS198" s="288"/>
      <c r="DT198" s="298"/>
      <c r="DU198" s="170"/>
      <c r="DV198" s="170"/>
      <c r="DW198" s="170"/>
      <c r="DX198" s="170"/>
      <c r="DY198" s="170"/>
      <c r="DZ198" s="298"/>
      <c r="EA198" s="170"/>
      <c r="EB198" s="170"/>
      <c r="EC198" s="170"/>
      <c r="ED198" s="170"/>
      <c r="EE198" s="292"/>
    </row>
    <row r="199" spans="1:135" x14ac:dyDescent="0.2">
      <c r="A199" s="125" t="s">
        <v>298</v>
      </c>
      <c r="B199" s="126" t="s">
        <v>626</v>
      </c>
      <c r="C199" s="147">
        <v>377374</v>
      </c>
      <c r="D199" s="148">
        <v>82.731984715428197</v>
      </c>
      <c r="E199" s="149">
        <v>17.268015284571806</v>
      </c>
      <c r="F199" s="150">
        <v>1.523677324553246</v>
      </c>
      <c r="G199" s="151">
        <v>37.699700299700297</v>
      </c>
      <c r="H199" s="167">
        <v>8149.0039999999999</v>
      </c>
      <c r="I199" s="118">
        <v>22312.082973389795</v>
      </c>
      <c r="J199" s="113">
        <v>2597.62</v>
      </c>
      <c r="K199" s="113">
        <v>31.876533623004725</v>
      </c>
      <c r="L199" s="117">
        <v>744.57713838127529</v>
      </c>
      <c r="M199" s="118">
        <v>9.1370324321999998</v>
      </c>
      <c r="N199" s="117">
        <v>872.48</v>
      </c>
      <c r="O199" s="118">
        <v>10.706584510205174</v>
      </c>
      <c r="P199" s="143">
        <v>807.40844184000002</v>
      </c>
      <c r="Q199" s="108">
        <v>45743.65625</v>
      </c>
      <c r="R199" s="167">
        <v>0.02</v>
      </c>
      <c r="S199" s="138">
        <v>846.32</v>
      </c>
      <c r="T199" s="113">
        <v>1343.66</v>
      </c>
      <c r="U199" s="138">
        <v>0.01</v>
      </c>
      <c r="V199" s="113">
        <v>0</v>
      </c>
      <c r="W199" s="138" t="s">
        <v>992</v>
      </c>
      <c r="X199" s="143">
        <v>2190.0100000000002</v>
      </c>
      <c r="Y199" s="167">
        <f t="shared" si="22"/>
        <v>4.3721909527072401E-5</v>
      </c>
      <c r="Z199" s="138">
        <f t="shared" si="23"/>
        <v>1.8501363235475958</v>
      </c>
      <c r="AA199" s="113">
        <f t="shared" si="24"/>
        <v>2.9373690477573056</v>
      </c>
      <c r="AB199" s="138">
        <f t="shared" si="25"/>
        <v>2.1860954763536201E-5</v>
      </c>
      <c r="AC199" s="113">
        <f t="shared" si="26"/>
        <v>0</v>
      </c>
      <c r="AD199" s="138">
        <f t="shared" si="27"/>
        <v>0</v>
      </c>
      <c r="AE199" s="143">
        <f t="shared" si="28"/>
        <v>4.7875709541691922</v>
      </c>
      <c r="AF199" s="175">
        <v>7.6993555639392997E-4</v>
      </c>
      <c r="AG199" s="118">
        <v>32.580593004365539</v>
      </c>
      <c r="AH199" s="118">
        <v>51.72658048521339</v>
      </c>
      <c r="AI199" s="118">
        <v>3.8496777819696499E-4</v>
      </c>
      <c r="AJ199" s="118">
        <v>0</v>
      </c>
      <c r="AK199" s="118" t="s">
        <v>1026</v>
      </c>
      <c r="AL199" s="143">
        <v>84.308328392913523</v>
      </c>
      <c r="AM199" s="175">
        <v>2.6860883807795087E-3</v>
      </c>
      <c r="AN199" s="118">
        <v>113.6645159210657</v>
      </c>
      <c r="AO199" s="118">
        <v>180.45947568590975</v>
      </c>
      <c r="AP199" s="118">
        <v>1.3430441903897544E-3</v>
      </c>
      <c r="AQ199" s="118">
        <v>0</v>
      </c>
      <c r="AR199" s="118" t="s">
        <v>1026</v>
      </c>
      <c r="AS199" s="143">
        <v>294.12802073954663</v>
      </c>
      <c r="AT199" s="175">
        <v>2.2923161562442692E-3</v>
      </c>
      <c r="AU199" s="118">
        <v>97.001650467632487</v>
      </c>
      <c r="AV199" s="118">
        <v>154.00467632495872</v>
      </c>
      <c r="AW199" s="118">
        <v>1.1461580781221346E-3</v>
      </c>
      <c r="AX199" s="118">
        <v>0</v>
      </c>
      <c r="AY199" s="118" t="s">
        <v>1026</v>
      </c>
      <c r="AZ199" s="143">
        <v>251.00976526682564</v>
      </c>
      <c r="BA199" s="175">
        <v>2.4770610466274142E-3</v>
      </c>
      <c r="BB199" s="118">
        <v>104.81931524908565</v>
      </c>
      <c r="BC199" s="118">
        <v>166.41639229556958</v>
      </c>
      <c r="BD199" s="118">
        <v>1.2385305233137071E-3</v>
      </c>
      <c r="BE199" s="118">
        <v>0</v>
      </c>
      <c r="BF199" s="118" t="s">
        <v>1026</v>
      </c>
      <c r="BG199" s="143">
        <v>271.23942313622518</v>
      </c>
      <c r="BH199" s="107">
        <v>0.05</v>
      </c>
      <c r="BI199" s="108">
        <v>0</v>
      </c>
      <c r="BJ199" s="133">
        <v>0.15</v>
      </c>
      <c r="BK199" s="124">
        <v>0</v>
      </c>
      <c r="BL199" s="108">
        <v>0.31</v>
      </c>
      <c r="BM199" s="108">
        <v>0</v>
      </c>
      <c r="BN199" s="133">
        <v>0.73</v>
      </c>
      <c r="BO199" s="124">
        <v>0</v>
      </c>
      <c r="BP199" s="108">
        <v>1.28</v>
      </c>
      <c r="BQ199" s="108">
        <v>0</v>
      </c>
      <c r="BR199" s="133">
        <v>2.12</v>
      </c>
      <c r="BS199" s="124">
        <v>0</v>
      </c>
      <c r="BT199" s="108">
        <v>2.81</v>
      </c>
      <c r="BU199" s="109">
        <v>0.01</v>
      </c>
      <c r="BV199" s="107">
        <v>5444.7</v>
      </c>
      <c r="BW199" s="108">
        <v>11.9</v>
      </c>
      <c r="BX199" s="133">
        <v>11651.31</v>
      </c>
      <c r="BY199" s="124">
        <v>25.47</v>
      </c>
      <c r="BZ199" s="108">
        <v>16596.060000000001</v>
      </c>
      <c r="CA199" s="108">
        <v>36.28</v>
      </c>
      <c r="CB199" s="133">
        <v>20455.599999999999</v>
      </c>
      <c r="CC199" s="124">
        <v>44.72</v>
      </c>
      <c r="CD199" s="108">
        <v>21536.93</v>
      </c>
      <c r="CE199" s="108">
        <v>47.08</v>
      </c>
      <c r="CF199" s="133">
        <v>23699.59</v>
      </c>
      <c r="CG199" s="124">
        <v>51.81</v>
      </c>
      <c r="CH199" s="108">
        <v>25862.25</v>
      </c>
      <c r="CI199" s="109">
        <v>56.54</v>
      </c>
      <c r="CJ199" s="107">
        <v>9543.5</v>
      </c>
      <c r="CK199" s="108">
        <v>20.86</v>
      </c>
      <c r="CL199" s="133">
        <v>12500.46</v>
      </c>
      <c r="CM199" s="124">
        <v>27.33</v>
      </c>
      <c r="CN199" s="108">
        <v>12516.32</v>
      </c>
      <c r="CO199" s="108">
        <v>27.36</v>
      </c>
      <c r="CP199" s="133">
        <v>12563.91</v>
      </c>
      <c r="CQ199" s="124">
        <v>27.47</v>
      </c>
      <c r="CR199" s="108">
        <v>12643.21</v>
      </c>
      <c r="CS199" s="108">
        <v>27.64</v>
      </c>
      <c r="CT199" s="133">
        <v>12801.82</v>
      </c>
      <c r="CU199" s="124">
        <v>27.99</v>
      </c>
      <c r="CV199" s="108">
        <v>12960.43</v>
      </c>
      <c r="CW199" s="109">
        <v>28.33</v>
      </c>
      <c r="CX199" s="107">
        <v>0</v>
      </c>
      <c r="CY199" s="108">
        <v>0</v>
      </c>
      <c r="CZ199" s="133">
        <v>0</v>
      </c>
      <c r="DA199" s="124">
        <v>0</v>
      </c>
      <c r="DB199" s="108">
        <v>0</v>
      </c>
      <c r="DC199" s="108">
        <v>0</v>
      </c>
      <c r="DD199" s="133">
        <v>0</v>
      </c>
      <c r="DE199" s="124">
        <v>0</v>
      </c>
      <c r="DF199" s="108">
        <v>0</v>
      </c>
      <c r="DG199" s="108">
        <v>0</v>
      </c>
      <c r="DH199" s="133">
        <v>0</v>
      </c>
      <c r="DI199" s="124">
        <v>0</v>
      </c>
      <c r="DJ199" s="108">
        <v>0.08</v>
      </c>
      <c r="DK199" s="108">
        <v>0</v>
      </c>
      <c r="DL199" s="180">
        <v>93.867004674123734</v>
      </c>
      <c r="DM199" s="181">
        <v>96.665741857141526</v>
      </c>
      <c r="DN199" s="184">
        <v>83.5647742298368</v>
      </c>
      <c r="DO199" s="181">
        <v>91.365840253700696</v>
      </c>
      <c r="DP199" s="193" t="s">
        <v>1026</v>
      </c>
      <c r="DQ199" s="193" t="s">
        <v>1026</v>
      </c>
      <c r="DR199" s="288" t="s">
        <v>1026</v>
      </c>
      <c r="DS199" s="288"/>
      <c r="DT199" s="298"/>
      <c r="DU199" s="170"/>
      <c r="DV199" s="170"/>
      <c r="DW199" s="170"/>
      <c r="DX199" s="170"/>
      <c r="DY199" s="170"/>
      <c r="DZ199" s="298"/>
      <c r="EA199" s="170"/>
      <c r="EB199" s="170"/>
      <c r="EC199" s="170"/>
      <c r="ED199" s="170"/>
      <c r="EE199" s="292"/>
    </row>
    <row r="200" spans="1:135" x14ac:dyDescent="0.2">
      <c r="A200" s="125" t="s">
        <v>294</v>
      </c>
      <c r="B200" s="126" t="s">
        <v>644</v>
      </c>
      <c r="C200" s="147">
        <v>10317461</v>
      </c>
      <c r="D200" s="148">
        <v>56.167995207348007</v>
      </c>
      <c r="E200" s="149">
        <v>43.832004792651993</v>
      </c>
      <c r="F200" s="150">
        <v>3.7933387321687313</v>
      </c>
      <c r="G200" s="151">
        <v>374.3636066763425</v>
      </c>
      <c r="H200" s="167">
        <v>8459.3266597565689</v>
      </c>
      <c r="I200" s="118">
        <v>819.90391432122385</v>
      </c>
      <c r="J200" s="113" t="s">
        <v>1026</v>
      </c>
      <c r="K200" s="113" t="s">
        <v>478</v>
      </c>
      <c r="L200" s="117">
        <v>367.50585999345014</v>
      </c>
      <c r="M200" s="118">
        <v>4.3443866725442861</v>
      </c>
      <c r="N200" s="117">
        <v>1929.2294371569715</v>
      </c>
      <c r="O200" s="118">
        <v>22.80594561189919</v>
      </c>
      <c r="P200" s="143">
        <v>1735.63119517577</v>
      </c>
      <c r="Q200" s="108">
        <v>28268.615234375</v>
      </c>
      <c r="R200" s="167">
        <v>119.53</v>
      </c>
      <c r="S200" s="138">
        <v>40.65</v>
      </c>
      <c r="T200" s="113">
        <v>10.51</v>
      </c>
      <c r="U200" s="138">
        <v>0.12</v>
      </c>
      <c r="V200" s="113">
        <v>32.76</v>
      </c>
      <c r="W200" s="138" t="s">
        <v>992</v>
      </c>
      <c r="X200" s="143">
        <v>203.57</v>
      </c>
      <c r="Y200" s="167">
        <f t="shared" si="22"/>
        <v>0.42283641773386188</v>
      </c>
      <c r="Z200" s="138">
        <f t="shared" si="23"/>
        <v>0.14379904945102892</v>
      </c>
      <c r="AA200" s="113">
        <f t="shared" si="24"/>
        <v>3.7179040829774017E-2</v>
      </c>
      <c r="AB200" s="138">
        <f t="shared" si="25"/>
        <v>4.2449903896982699E-4</v>
      </c>
      <c r="AC200" s="113">
        <f t="shared" si="26"/>
        <v>0.11588823763876278</v>
      </c>
      <c r="AD200" s="138">
        <f t="shared" si="27"/>
        <v>0</v>
      </c>
      <c r="AE200" s="143">
        <f t="shared" si="28"/>
        <v>0.72012724469239742</v>
      </c>
      <c r="AF200" s="175" t="s">
        <v>1026</v>
      </c>
      <c r="AG200" s="118" t="s">
        <v>1026</v>
      </c>
      <c r="AH200" s="118" t="s">
        <v>1026</v>
      </c>
      <c r="AI200" s="118" t="s">
        <v>1026</v>
      </c>
      <c r="AJ200" s="118" t="s">
        <v>1026</v>
      </c>
      <c r="AK200" s="118" t="s">
        <v>1026</v>
      </c>
      <c r="AL200" s="143" t="s">
        <v>1026</v>
      </c>
      <c r="AM200" s="175">
        <v>32.524651444232838</v>
      </c>
      <c r="AN200" s="118">
        <v>11.061048115185015</v>
      </c>
      <c r="AO200" s="118">
        <v>2.8598183441720666</v>
      </c>
      <c r="AP200" s="118">
        <v>3.2652540561431777E-2</v>
      </c>
      <c r="AQ200" s="118">
        <v>8.9141435732708754</v>
      </c>
      <c r="AR200" s="118" t="s">
        <v>1026</v>
      </c>
      <c r="AS200" s="143">
        <v>55.39231401742223</v>
      </c>
      <c r="AT200" s="175">
        <v>6.1957379302767945</v>
      </c>
      <c r="AU200" s="118">
        <v>2.1070588711265095</v>
      </c>
      <c r="AV200" s="118">
        <v>0.54477709066518121</v>
      </c>
      <c r="AW200" s="118">
        <v>6.2200999885653422E-3</v>
      </c>
      <c r="AX200" s="118">
        <v>1.6980872968783385</v>
      </c>
      <c r="AY200" s="118" t="s">
        <v>1026</v>
      </c>
      <c r="AZ200" s="143">
        <v>10.551881288935389</v>
      </c>
      <c r="BA200" s="175">
        <v>6.886831737769902</v>
      </c>
      <c r="BB200" s="118">
        <v>2.3420874269250107</v>
      </c>
      <c r="BC200" s="118">
        <v>0.60554339131566692</v>
      </c>
      <c r="BD200" s="118">
        <v>6.9139112233948643E-3</v>
      </c>
      <c r="BE200" s="118">
        <v>1.887497763986798</v>
      </c>
      <c r="BF200" s="118" t="s">
        <v>1026</v>
      </c>
      <c r="BG200" s="143">
        <v>11.728874231220772</v>
      </c>
      <c r="BH200" s="107">
        <v>488.86</v>
      </c>
      <c r="BI200" s="108">
        <v>1.73</v>
      </c>
      <c r="BJ200" s="133">
        <v>1200.28</v>
      </c>
      <c r="BK200" s="124">
        <v>4.25</v>
      </c>
      <c r="BL200" s="108">
        <v>2041.09</v>
      </c>
      <c r="BM200" s="108">
        <v>7.22</v>
      </c>
      <c r="BN200" s="133">
        <v>3450.31</v>
      </c>
      <c r="BO200" s="124">
        <v>12.21</v>
      </c>
      <c r="BP200" s="108">
        <v>4647.6899999999996</v>
      </c>
      <c r="BQ200" s="108">
        <v>16.440000000000001</v>
      </c>
      <c r="BR200" s="133">
        <v>5879.48</v>
      </c>
      <c r="BS200" s="124">
        <v>20.8</v>
      </c>
      <c r="BT200" s="108">
        <v>6732.54</v>
      </c>
      <c r="BU200" s="109">
        <v>23.82</v>
      </c>
      <c r="BV200" s="107">
        <v>161.33000000000001</v>
      </c>
      <c r="BW200" s="108">
        <v>0.56999999999999995</v>
      </c>
      <c r="BX200" s="133">
        <v>418.42</v>
      </c>
      <c r="BY200" s="124">
        <v>1.48</v>
      </c>
      <c r="BZ200" s="108">
        <v>822.42</v>
      </c>
      <c r="CA200" s="108">
        <v>2.91</v>
      </c>
      <c r="CB200" s="133">
        <v>1918.58</v>
      </c>
      <c r="CC200" s="124">
        <v>6.79</v>
      </c>
      <c r="CD200" s="108">
        <v>2634.78</v>
      </c>
      <c r="CE200" s="108">
        <v>9.32</v>
      </c>
      <c r="CF200" s="133">
        <v>3205.53</v>
      </c>
      <c r="CG200" s="124">
        <v>11.34</v>
      </c>
      <c r="CH200" s="108">
        <v>3456.45</v>
      </c>
      <c r="CI200" s="109">
        <v>12.23</v>
      </c>
      <c r="CJ200" s="107">
        <v>53.17</v>
      </c>
      <c r="CK200" s="108">
        <v>0.19</v>
      </c>
      <c r="CL200" s="133">
        <v>102.68</v>
      </c>
      <c r="CM200" s="124">
        <v>0.36</v>
      </c>
      <c r="CN200" s="108">
        <v>138.19</v>
      </c>
      <c r="CO200" s="108">
        <v>0.49</v>
      </c>
      <c r="CP200" s="133">
        <v>213.49</v>
      </c>
      <c r="CQ200" s="124">
        <v>0.76</v>
      </c>
      <c r="CR200" s="108">
        <v>258.62</v>
      </c>
      <c r="CS200" s="108">
        <v>0.91</v>
      </c>
      <c r="CT200" s="133">
        <v>302.63</v>
      </c>
      <c r="CU200" s="124">
        <v>1.07</v>
      </c>
      <c r="CV200" s="108">
        <v>312.66000000000003</v>
      </c>
      <c r="CW200" s="109">
        <v>1.1100000000000001</v>
      </c>
      <c r="CX200" s="107">
        <v>0</v>
      </c>
      <c r="CY200" s="108">
        <v>0</v>
      </c>
      <c r="CZ200" s="133">
        <v>0</v>
      </c>
      <c r="DA200" s="124">
        <v>0</v>
      </c>
      <c r="DB200" s="108">
        <v>0</v>
      </c>
      <c r="DC200" s="108">
        <v>0</v>
      </c>
      <c r="DD200" s="133">
        <v>0.04</v>
      </c>
      <c r="DE200" s="124">
        <v>0</v>
      </c>
      <c r="DF200" s="108">
        <v>0.81</v>
      </c>
      <c r="DG200" s="108">
        <v>0</v>
      </c>
      <c r="DH200" s="133">
        <v>4.29</v>
      </c>
      <c r="DI200" s="124">
        <v>0.02</v>
      </c>
      <c r="DJ200" s="108">
        <v>10.96</v>
      </c>
      <c r="DK200" s="108">
        <v>0.04</v>
      </c>
      <c r="DL200" s="180">
        <v>65.679862796027749</v>
      </c>
      <c r="DM200" s="181">
        <v>69.726516225525984</v>
      </c>
      <c r="DN200" s="184">
        <v>72.484703415211555</v>
      </c>
      <c r="DO200" s="181">
        <v>69.297027478921763</v>
      </c>
      <c r="DP200" s="193" t="s">
        <v>1026</v>
      </c>
      <c r="DQ200" s="193" t="s">
        <v>1026</v>
      </c>
      <c r="DR200" s="288" t="s">
        <v>1026</v>
      </c>
      <c r="DS200" s="288"/>
      <c r="DT200" s="298"/>
      <c r="DU200" s="170"/>
      <c r="DV200" s="170"/>
      <c r="DW200" s="170"/>
      <c r="DX200" s="170"/>
      <c r="DY200" s="170"/>
      <c r="DZ200" s="298"/>
      <c r="EA200" s="170"/>
      <c r="EB200" s="170"/>
      <c r="EC200" s="170"/>
      <c r="ED200" s="170"/>
      <c r="EE200" s="292"/>
    </row>
    <row r="201" spans="1:135" x14ac:dyDescent="0.2">
      <c r="A201" s="125" t="s">
        <v>272</v>
      </c>
      <c r="B201" s="126" t="s">
        <v>653</v>
      </c>
      <c r="C201" s="147">
        <v>182273</v>
      </c>
      <c r="D201" s="148">
        <v>18.459124500063094</v>
      </c>
      <c r="E201" s="149">
        <v>81.540875499936902</v>
      </c>
      <c r="F201" s="150">
        <v>0.82069189464285597</v>
      </c>
      <c r="G201" s="151">
        <v>298.8081967213115</v>
      </c>
      <c r="H201" s="167">
        <v>1332.2222222222222</v>
      </c>
      <c r="I201" s="118">
        <v>7328.3706918255084</v>
      </c>
      <c r="J201" s="113">
        <v>348.56757828353778</v>
      </c>
      <c r="K201" s="113">
        <v>26.164372014610848</v>
      </c>
      <c r="L201" s="117">
        <v>54.613117777777781</v>
      </c>
      <c r="M201" s="118">
        <v>4.0994000000000002</v>
      </c>
      <c r="N201" s="117">
        <v>177.25323222222215</v>
      </c>
      <c r="O201" s="118">
        <v>13.305079983319427</v>
      </c>
      <c r="P201" s="143">
        <v>192.22264745971799</v>
      </c>
      <c r="Q201" s="108">
        <v>3361.8486328125</v>
      </c>
      <c r="R201" s="167">
        <v>5.0599999999999996</v>
      </c>
      <c r="S201" s="138">
        <v>20.420000000000002</v>
      </c>
      <c r="T201" s="113">
        <v>21.25</v>
      </c>
      <c r="U201" s="138">
        <v>0.01</v>
      </c>
      <c r="V201" s="113">
        <v>0</v>
      </c>
      <c r="W201" s="138" t="s">
        <v>992</v>
      </c>
      <c r="X201" s="143">
        <v>46.74</v>
      </c>
      <c r="Y201" s="167">
        <f t="shared" si="22"/>
        <v>0.15051242791281882</v>
      </c>
      <c r="Z201" s="138">
        <f t="shared" si="23"/>
        <v>0.60740390869165239</v>
      </c>
      <c r="AA201" s="113">
        <f t="shared" si="24"/>
        <v>0.63209270615561275</v>
      </c>
      <c r="AB201" s="138">
        <f t="shared" si="25"/>
        <v>2.9745539113205303E-4</v>
      </c>
      <c r="AC201" s="113">
        <f t="shared" si="26"/>
        <v>0</v>
      </c>
      <c r="AD201" s="138">
        <f t="shared" si="27"/>
        <v>0</v>
      </c>
      <c r="AE201" s="143">
        <f t="shared" si="28"/>
        <v>1.3903064981512161</v>
      </c>
      <c r="AF201" s="175">
        <v>1.4516553791138911</v>
      </c>
      <c r="AG201" s="118">
        <v>5.8582614311276009</v>
      </c>
      <c r="AH201" s="118">
        <v>6.096378815448654</v>
      </c>
      <c r="AI201" s="118">
        <v>2.8688841484464252E-3</v>
      </c>
      <c r="AJ201" s="118">
        <v>0</v>
      </c>
      <c r="AK201" s="118" t="s">
        <v>1026</v>
      </c>
      <c r="AL201" s="143">
        <v>13.409164509838591</v>
      </c>
      <c r="AM201" s="175">
        <v>9.2651732878340205</v>
      </c>
      <c r="AN201" s="118">
        <v>37.390284295962594</v>
      </c>
      <c r="AO201" s="118">
        <v>38.910065685073711</v>
      </c>
      <c r="AP201" s="118">
        <v>1.8310619145917039E-2</v>
      </c>
      <c r="AQ201" s="118">
        <v>0</v>
      </c>
      <c r="AR201" s="118" t="s">
        <v>1026</v>
      </c>
      <c r="AS201" s="143">
        <v>85.58383388801623</v>
      </c>
      <c r="AT201" s="175">
        <v>2.8546729086758114</v>
      </c>
      <c r="AU201" s="118">
        <v>11.520241263865628</v>
      </c>
      <c r="AV201" s="118">
        <v>11.988497887225494</v>
      </c>
      <c r="AW201" s="118">
        <v>5.6416460645767035E-3</v>
      </c>
      <c r="AX201" s="118">
        <v>0</v>
      </c>
      <c r="AY201" s="118" t="s">
        <v>1026</v>
      </c>
      <c r="AZ201" s="143">
        <v>26.369053705831508</v>
      </c>
      <c r="BA201" s="175">
        <v>2.6323641188327556</v>
      </c>
      <c r="BB201" s="118">
        <v>10.623097886672902</v>
      </c>
      <c r="BC201" s="118">
        <v>11.054888838971554</v>
      </c>
      <c r="BD201" s="118">
        <v>5.2023006301042604E-3</v>
      </c>
      <c r="BE201" s="118">
        <v>0</v>
      </c>
      <c r="BF201" s="118" t="s">
        <v>1026</v>
      </c>
      <c r="BG201" s="143">
        <v>24.315553145107312</v>
      </c>
      <c r="BH201" s="107">
        <v>10.18</v>
      </c>
      <c r="BI201" s="108">
        <v>0.3</v>
      </c>
      <c r="BJ201" s="133">
        <v>43.41</v>
      </c>
      <c r="BK201" s="124">
        <v>1.29</v>
      </c>
      <c r="BL201" s="108">
        <v>104.68</v>
      </c>
      <c r="BM201" s="108">
        <v>3.11</v>
      </c>
      <c r="BN201" s="133">
        <v>244.27</v>
      </c>
      <c r="BO201" s="124">
        <v>7.27</v>
      </c>
      <c r="BP201" s="108">
        <v>379.83</v>
      </c>
      <c r="BQ201" s="108">
        <v>11.3</v>
      </c>
      <c r="BR201" s="133">
        <v>521.76</v>
      </c>
      <c r="BS201" s="124">
        <v>15.52</v>
      </c>
      <c r="BT201" s="108">
        <v>617.39</v>
      </c>
      <c r="BU201" s="109">
        <v>18.36</v>
      </c>
      <c r="BV201" s="107">
        <v>98.79</v>
      </c>
      <c r="BW201" s="108">
        <v>2.94</v>
      </c>
      <c r="BX201" s="133">
        <v>268.31</v>
      </c>
      <c r="BY201" s="124">
        <v>7.98</v>
      </c>
      <c r="BZ201" s="108">
        <v>517.28</v>
      </c>
      <c r="CA201" s="108">
        <v>15.39</v>
      </c>
      <c r="CB201" s="133">
        <v>905.87</v>
      </c>
      <c r="CC201" s="124">
        <v>26.95</v>
      </c>
      <c r="CD201" s="108">
        <v>1132.52</v>
      </c>
      <c r="CE201" s="108">
        <v>33.69</v>
      </c>
      <c r="CF201" s="133">
        <v>1228.54</v>
      </c>
      <c r="CG201" s="124">
        <v>36.54</v>
      </c>
      <c r="CH201" s="108">
        <v>1324.56</v>
      </c>
      <c r="CI201" s="109">
        <v>39.4</v>
      </c>
      <c r="CJ201" s="107">
        <v>128.22999999999999</v>
      </c>
      <c r="CK201" s="108">
        <v>3.81</v>
      </c>
      <c r="CL201" s="133">
        <v>325.7</v>
      </c>
      <c r="CM201" s="124">
        <v>9.69</v>
      </c>
      <c r="CN201" s="108">
        <v>475.82</v>
      </c>
      <c r="CO201" s="108">
        <v>14.15</v>
      </c>
      <c r="CP201" s="133">
        <v>693.24</v>
      </c>
      <c r="CQ201" s="124">
        <v>20.62</v>
      </c>
      <c r="CR201" s="108">
        <v>825.77</v>
      </c>
      <c r="CS201" s="108">
        <v>24.56</v>
      </c>
      <c r="CT201" s="133">
        <v>981.39</v>
      </c>
      <c r="CU201" s="124">
        <v>29.19</v>
      </c>
      <c r="CV201" s="108">
        <v>1002.03</v>
      </c>
      <c r="CW201" s="109">
        <v>29.81</v>
      </c>
      <c r="CX201" s="107">
        <v>0</v>
      </c>
      <c r="CY201" s="108">
        <v>0</v>
      </c>
      <c r="CZ201" s="133">
        <v>0</v>
      </c>
      <c r="DA201" s="124">
        <v>0</v>
      </c>
      <c r="DB201" s="108">
        <v>0</v>
      </c>
      <c r="DC201" s="108">
        <v>0</v>
      </c>
      <c r="DD201" s="133">
        <v>0</v>
      </c>
      <c r="DE201" s="124">
        <v>0</v>
      </c>
      <c r="DF201" s="108">
        <v>0</v>
      </c>
      <c r="DG201" s="108">
        <v>0</v>
      </c>
      <c r="DH201" s="133">
        <v>0.06</v>
      </c>
      <c r="DI201" s="124">
        <v>0</v>
      </c>
      <c r="DJ201" s="108">
        <v>0.71</v>
      </c>
      <c r="DK201" s="108">
        <v>0.02</v>
      </c>
      <c r="DL201" s="180">
        <v>75.62755468548464</v>
      </c>
      <c r="DM201" s="181">
        <v>73.875660713607687</v>
      </c>
      <c r="DN201" s="184">
        <v>75.371934316883767</v>
      </c>
      <c r="DO201" s="181">
        <v>74.958383238658698</v>
      </c>
      <c r="DP201" s="193">
        <v>1</v>
      </c>
      <c r="DQ201" s="193">
        <v>178196</v>
      </c>
      <c r="DR201" s="288">
        <v>100</v>
      </c>
      <c r="DS201" s="288"/>
      <c r="DT201" s="298"/>
      <c r="DU201" s="170"/>
      <c r="DV201" s="170"/>
      <c r="DW201" s="170"/>
      <c r="DX201" s="170"/>
      <c r="DY201" s="170"/>
      <c r="DZ201" s="298"/>
      <c r="EA201" s="170"/>
      <c r="EB201" s="170"/>
      <c r="EC201" s="170"/>
      <c r="ED201" s="170"/>
      <c r="EE201" s="292"/>
    </row>
    <row r="202" spans="1:135" x14ac:dyDescent="0.2">
      <c r="A202" s="125" t="s">
        <v>322</v>
      </c>
      <c r="B202" s="126" t="s">
        <v>928</v>
      </c>
      <c r="C202" s="147" t="s">
        <v>1030</v>
      </c>
      <c r="D202" s="148" t="s">
        <v>1028</v>
      </c>
      <c r="E202" s="149" t="s">
        <v>1028</v>
      </c>
      <c r="F202" s="150" t="s">
        <v>1026</v>
      </c>
      <c r="G202" s="151" t="s">
        <v>1026</v>
      </c>
      <c r="H202" s="167" t="s">
        <v>1026</v>
      </c>
      <c r="I202" s="118" t="s">
        <v>1026</v>
      </c>
      <c r="J202" s="113" t="s">
        <v>1026</v>
      </c>
      <c r="K202" s="113" t="s">
        <v>1026</v>
      </c>
      <c r="L202" s="117" t="s">
        <v>1026</v>
      </c>
      <c r="M202" s="118">
        <v>0</v>
      </c>
      <c r="N202" s="117">
        <v>0</v>
      </c>
      <c r="O202" s="118">
        <v>0</v>
      </c>
      <c r="P202" s="143" t="s">
        <v>1026</v>
      </c>
      <c r="Q202" s="108">
        <v>865.49627685546875</v>
      </c>
      <c r="R202" s="167">
        <v>4.4400000000000004</v>
      </c>
      <c r="S202" s="138">
        <v>10.65</v>
      </c>
      <c r="T202" s="113">
        <v>10.07</v>
      </c>
      <c r="U202" s="138">
        <v>0</v>
      </c>
      <c r="V202" s="113">
        <v>0</v>
      </c>
      <c r="W202" s="138" t="s">
        <v>992</v>
      </c>
      <c r="X202" s="143">
        <v>25.16</v>
      </c>
      <c r="Y202" s="167">
        <f t="shared" si="22"/>
        <v>0.51300047368562463</v>
      </c>
      <c r="Z202" s="138">
        <f t="shared" si="23"/>
        <v>1.2305078929621402</v>
      </c>
      <c r="AA202" s="113">
        <f t="shared" si="24"/>
        <v>1.1634943175707748</v>
      </c>
      <c r="AB202" s="138">
        <f t="shared" si="25"/>
        <v>0</v>
      </c>
      <c r="AC202" s="113">
        <f t="shared" si="26"/>
        <v>0</v>
      </c>
      <c r="AD202" s="138">
        <f t="shared" si="27"/>
        <v>0</v>
      </c>
      <c r="AE202" s="143">
        <f t="shared" si="28"/>
        <v>2.9070026842185395</v>
      </c>
      <c r="AF202" s="175" t="s">
        <v>1026</v>
      </c>
      <c r="AG202" s="118" t="s">
        <v>1026</v>
      </c>
      <c r="AH202" s="118" t="s">
        <v>1026</v>
      </c>
      <c r="AI202" s="118" t="s">
        <v>1026</v>
      </c>
      <c r="AJ202" s="118" t="s">
        <v>1026</v>
      </c>
      <c r="AK202" s="118" t="s">
        <v>1026</v>
      </c>
      <c r="AL202" s="143" t="s">
        <v>1026</v>
      </c>
      <c r="AM202" s="175" t="s">
        <v>1026</v>
      </c>
      <c r="AN202" s="118" t="s">
        <v>1026</v>
      </c>
      <c r="AO202" s="118" t="s">
        <v>1026</v>
      </c>
      <c r="AP202" s="118" t="s">
        <v>1026</v>
      </c>
      <c r="AQ202" s="118" t="s">
        <v>1026</v>
      </c>
      <c r="AR202" s="118" t="s">
        <v>1026</v>
      </c>
      <c r="AS202" s="143" t="s">
        <v>1026</v>
      </c>
      <c r="AT202" s="175" t="s">
        <v>1026</v>
      </c>
      <c r="AU202" s="118" t="s">
        <v>1026</v>
      </c>
      <c r="AV202" s="118" t="s">
        <v>1026</v>
      </c>
      <c r="AW202" s="118" t="s">
        <v>1026</v>
      </c>
      <c r="AX202" s="118" t="s">
        <v>1026</v>
      </c>
      <c r="AY202" s="118" t="s">
        <v>1026</v>
      </c>
      <c r="AZ202" s="143" t="s">
        <v>1026</v>
      </c>
      <c r="BA202" s="175" t="s">
        <v>1026</v>
      </c>
      <c r="BB202" s="118" t="s">
        <v>1026</v>
      </c>
      <c r="BC202" s="118" t="s">
        <v>1026</v>
      </c>
      <c r="BD202" s="118" t="s">
        <v>1026</v>
      </c>
      <c r="BE202" s="118" t="s">
        <v>1026</v>
      </c>
      <c r="BF202" s="118" t="s">
        <v>1026</v>
      </c>
      <c r="BG202" s="143" t="s">
        <v>1026</v>
      </c>
      <c r="BH202" s="107">
        <v>14.72</v>
      </c>
      <c r="BI202" s="108">
        <v>1.7</v>
      </c>
      <c r="BJ202" s="133">
        <v>46.74</v>
      </c>
      <c r="BK202" s="124">
        <v>5.4</v>
      </c>
      <c r="BL202" s="108">
        <v>91.19</v>
      </c>
      <c r="BM202" s="108">
        <v>10.54</v>
      </c>
      <c r="BN202" s="133">
        <v>170.15</v>
      </c>
      <c r="BO202" s="124">
        <v>19.66</v>
      </c>
      <c r="BP202" s="108">
        <v>232.18</v>
      </c>
      <c r="BQ202" s="108">
        <v>26.83</v>
      </c>
      <c r="BR202" s="133">
        <v>296.68</v>
      </c>
      <c r="BS202" s="124">
        <v>34.28</v>
      </c>
      <c r="BT202" s="108">
        <v>330.33</v>
      </c>
      <c r="BU202" s="109">
        <v>38.17</v>
      </c>
      <c r="BV202" s="107">
        <v>52.45</v>
      </c>
      <c r="BW202" s="108">
        <v>6.06</v>
      </c>
      <c r="BX202" s="133">
        <v>133.37</v>
      </c>
      <c r="BY202" s="124">
        <v>15.41</v>
      </c>
      <c r="BZ202" s="108">
        <v>270.27999999999997</v>
      </c>
      <c r="CA202" s="108">
        <v>31.23</v>
      </c>
      <c r="CB202" s="133">
        <v>383.49</v>
      </c>
      <c r="CC202" s="124">
        <v>44.31</v>
      </c>
      <c r="CD202" s="108">
        <v>419.78</v>
      </c>
      <c r="CE202" s="108">
        <v>48.5</v>
      </c>
      <c r="CF202" s="133">
        <v>492.36</v>
      </c>
      <c r="CG202" s="124">
        <v>56.89</v>
      </c>
      <c r="CH202" s="108">
        <v>497.56</v>
      </c>
      <c r="CI202" s="109">
        <v>57.49</v>
      </c>
      <c r="CJ202" s="107">
        <v>79.97</v>
      </c>
      <c r="CK202" s="108">
        <v>9.24</v>
      </c>
      <c r="CL202" s="133">
        <v>127.61</v>
      </c>
      <c r="CM202" s="124">
        <v>14.74</v>
      </c>
      <c r="CN202" s="108">
        <v>163.34</v>
      </c>
      <c r="CO202" s="108">
        <v>18.87</v>
      </c>
      <c r="CP202" s="133">
        <v>197.85</v>
      </c>
      <c r="CQ202" s="124">
        <v>22.86</v>
      </c>
      <c r="CR202" s="108">
        <v>212.01</v>
      </c>
      <c r="CS202" s="108">
        <v>24.5</v>
      </c>
      <c r="CT202" s="133">
        <v>212.04</v>
      </c>
      <c r="CU202" s="124">
        <v>24.5</v>
      </c>
      <c r="CV202" s="108">
        <v>212.07</v>
      </c>
      <c r="CW202" s="109">
        <v>24.5</v>
      </c>
      <c r="CX202" s="107">
        <v>0</v>
      </c>
      <c r="CY202" s="108">
        <v>0</v>
      </c>
      <c r="CZ202" s="133">
        <v>0</v>
      </c>
      <c r="DA202" s="124">
        <v>0</v>
      </c>
      <c r="DB202" s="108">
        <v>0</v>
      </c>
      <c r="DC202" s="108">
        <v>0</v>
      </c>
      <c r="DD202" s="133">
        <v>0</v>
      </c>
      <c r="DE202" s="124">
        <v>0</v>
      </c>
      <c r="DF202" s="108">
        <v>0.01</v>
      </c>
      <c r="DG202" s="108">
        <v>0</v>
      </c>
      <c r="DH202" s="133">
        <v>0.16</v>
      </c>
      <c r="DI202" s="124">
        <v>0.02</v>
      </c>
      <c r="DJ202" s="108">
        <v>0.33</v>
      </c>
      <c r="DK202" s="108">
        <v>0.04</v>
      </c>
      <c r="DL202" s="180">
        <v>46.707322140410191</v>
      </c>
      <c r="DM202" s="181">
        <v>44.413596818922464</v>
      </c>
      <c r="DN202" s="184">
        <v>5.972489807771807E-4</v>
      </c>
      <c r="DO202" s="181">
        <v>30.373838736104478</v>
      </c>
      <c r="DP202" s="193" t="s">
        <v>1026</v>
      </c>
      <c r="DQ202" s="193" t="s">
        <v>1026</v>
      </c>
      <c r="DR202" s="288" t="s">
        <v>1026</v>
      </c>
      <c r="DS202" s="288"/>
      <c r="DT202" s="298"/>
      <c r="DU202" s="170"/>
      <c r="DV202" s="170"/>
      <c r="DW202" s="170"/>
      <c r="DX202" s="170"/>
      <c r="DY202" s="170"/>
      <c r="DZ202" s="298"/>
      <c r="EA202" s="170"/>
      <c r="EB202" s="170"/>
      <c r="EC202" s="170"/>
      <c r="ED202" s="170"/>
      <c r="EE202" s="292"/>
    </row>
    <row r="203" spans="1:135" x14ac:dyDescent="0.2">
      <c r="A203" s="125" t="s">
        <v>246</v>
      </c>
      <c r="B203" s="126" t="s">
        <v>622</v>
      </c>
      <c r="C203" s="147">
        <v>89985</v>
      </c>
      <c r="D203" s="148">
        <v>24.642996054898038</v>
      </c>
      <c r="E203" s="149">
        <v>75.357003945101965</v>
      </c>
      <c r="F203" s="150">
        <v>-0.95149050501012566</v>
      </c>
      <c r="G203" s="151">
        <v>204.51136363636363</v>
      </c>
      <c r="H203" s="167">
        <v>1230</v>
      </c>
      <c r="I203" s="118">
        <v>13342.084997705379</v>
      </c>
      <c r="J203" s="113">
        <v>371.92239454094289</v>
      </c>
      <c r="K203" s="113">
        <v>30.23759305210918</v>
      </c>
      <c r="L203" s="117">
        <v>101.71620300000001</v>
      </c>
      <c r="M203" s="118">
        <v>8.2696100000000001</v>
      </c>
      <c r="N203" s="117">
        <v>93.805764074074006</v>
      </c>
      <c r="O203" s="118">
        <v>7.6264848840710577</v>
      </c>
      <c r="P203" s="143">
        <v>202.58058701907001</v>
      </c>
      <c r="Q203" s="108">
        <v>6257.28662109375</v>
      </c>
      <c r="R203" s="167">
        <v>30.93</v>
      </c>
      <c r="S203" s="138">
        <v>171.57</v>
      </c>
      <c r="T203" s="113">
        <v>66.72</v>
      </c>
      <c r="U203" s="138">
        <v>0.06</v>
      </c>
      <c r="V203" s="113">
        <v>0</v>
      </c>
      <c r="W203" s="138" t="s">
        <v>992</v>
      </c>
      <c r="X203" s="143">
        <v>269.28000000000003</v>
      </c>
      <c r="Y203" s="167">
        <f t="shared" si="22"/>
        <v>0.49430371138398566</v>
      </c>
      <c r="Z203" s="138">
        <f t="shared" si="23"/>
        <v>2.741923303011653</v>
      </c>
      <c r="AA203" s="113">
        <f t="shared" si="24"/>
        <v>1.0662768711134667</v>
      </c>
      <c r="AB203" s="138">
        <f t="shared" si="25"/>
        <v>9.5888207833944841E-4</v>
      </c>
      <c r="AC203" s="113">
        <f t="shared" si="26"/>
        <v>0</v>
      </c>
      <c r="AD203" s="138">
        <f t="shared" si="27"/>
        <v>0</v>
      </c>
      <c r="AE203" s="143">
        <f t="shared" si="28"/>
        <v>4.3034627675874448</v>
      </c>
      <c r="AF203" s="175">
        <v>8.3162510389234132</v>
      </c>
      <c r="AG203" s="118">
        <v>46.13059135945975</v>
      </c>
      <c r="AH203" s="118">
        <v>17.939226295408023</v>
      </c>
      <c r="AI203" s="118">
        <v>1.6132397747669086E-2</v>
      </c>
      <c r="AJ203" s="118">
        <v>0</v>
      </c>
      <c r="AK203" s="118" t="s">
        <v>1026</v>
      </c>
      <c r="AL203" s="143">
        <v>72.402201091538871</v>
      </c>
      <c r="AM203" s="175">
        <v>30.408134680371425</v>
      </c>
      <c r="AN203" s="118">
        <v>168.67519130654139</v>
      </c>
      <c r="AO203" s="118">
        <v>65.594269184428754</v>
      </c>
      <c r="AP203" s="118">
        <v>5.8987652144270458E-2</v>
      </c>
      <c r="AQ203" s="118">
        <v>0</v>
      </c>
      <c r="AR203" s="118" t="s">
        <v>1026</v>
      </c>
      <c r="AS203" s="143">
        <v>264.73658282348589</v>
      </c>
      <c r="AT203" s="175">
        <v>32.972387470322218</v>
      </c>
      <c r="AU203" s="118">
        <v>182.899208479896</v>
      </c>
      <c r="AV203" s="118">
        <v>71.125693243449675</v>
      </c>
      <c r="AW203" s="118">
        <v>6.3961954355620215E-2</v>
      </c>
      <c r="AX203" s="118">
        <v>0</v>
      </c>
      <c r="AY203" s="118" t="s">
        <v>1026</v>
      </c>
      <c r="AZ203" s="143">
        <v>287.06125114802353</v>
      </c>
      <c r="BA203" s="175">
        <v>15.267998012607393</v>
      </c>
      <c r="BB203" s="118">
        <v>84.692221759555466</v>
      </c>
      <c r="BC203" s="118">
        <v>32.935041299746693</v>
      </c>
      <c r="BD203" s="118">
        <v>2.9617842895455659E-2</v>
      </c>
      <c r="BE203" s="118">
        <v>0</v>
      </c>
      <c r="BF203" s="118" t="s">
        <v>1026</v>
      </c>
      <c r="BG203" s="143">
        <v>132.92487891480502</v>
      </c>
      <c r="BH203" s="107">
        <v>147.35</v>
      </c>
      <c r="BI203" s="108">
        <v>2.35</v>
      </c>
      <c r="BJ203" s="133">
        <v>323.82</v>
      </c>
      <c r="BK203" s="124">
        <v>5.18</v>
      </c>
      <c r="BL203" s="108">
        <v>489.18</v>
      </c>
      <c r="BM203" s="108">
        <v>7.82</v>
      </c>
      <c r="BN203" s="133">
        <v>735.46</v>
      </c>
      <c r="BO203" s="124">
        <v>11.75</v>
      </c>
      <c r="BP203" s="108">
        <v>942.71</v>
      </c>
      <c r="BQ203" s="108">
        <v>15.07</v>
      </c>
      <c r="BR203" s="133">
        <v>1137.05</v>
      </c>
      <c r="BS203" s="124">
        <v>18.170000000000002</v>
      </c>
      <c r="BT203" s="108">
        <v>1270.5899999999999</v>
      </c>
      <c r="BU203" s="109">
        <v>20.309999999999999</v>
      </c>
      <c r="BV203" s="107">
        <v>876.67</v>
      </c>
      <c r="BW203" s="108">
        <v>14.01</v>
      </c>
      <c r="BX203" s="133">
        <v>3056.16</v>
      </c>
      <c r="BY203" s="124">
        <v>48.84</v>
      </c>
      <c r="BZ203" s="108">
        <v>3814.43</v>
      </c>
      <c r="CA203" s="108">
        <v>60.96</v>
      </c>
      <c r="CB203" s="133">
        <v>4319.25</v>
      </c>
      <c r="CC203" s="124">
        <v>69.03</v>
      </c>
      <c r="CD203" s="108">
        <v>0</v>
      </c>
      <c r="CE203" s="108">
        <v>0</v>
      </c>
      <c r="CF203" s="133">
        <v>0</v>
      </c>
      <c r="CG203" s="124">
        <v>0</v>
      </c>
      <c r="CH203" s="108">
        <v>0</v>
      </c>
      <c r="CI203" s="109">
        <v>0</v>
      </c>
      <c r="CJ203" s="107">
        <v>444.21</v>
      </c>
      <c r="CK203" s="108">
        <v>7.1</v>
      </c>
      <c r="CL203" s="133">
        <v>834.5</v>
      </c>
      <c r="CM203" s="124">
        <v>13.34</v>
      </c>
      <c r="CN203" s="108">
        <v>1184.0899999999999</v>
      </c>
      <c r="CO203" s="108">
        <v>18.920000000000002</v>
      </c>
      <c r="CP203" s="133">
        <v>1654.31</v>
      </c>
      <c r="CQ203" s="124">
        <v>26.44</v>
      </c>
      <c r="CR203" s="108">
        <v>1880.62</v>
      </c>
      <c r="CS203" s="108">
        <v>30.05</v>
      </c>
      <c r="CT203" s="133">
        <v>2188.42</v>
      </c>
      <c r="CU203" s="124">
        <v>34.97</v>
      </c>
      <c r="CV203" s="108">
        <v>2239.48</v>
      </c>
      <c r="CW203" s="109">
        <v>35.79</v>
      </c>
      <c r="CX203" s="107">
        <v>0</v>
      </c>
      <c r="CY203" s="108">
        <v>0</v>
      </c>
      <c r="CZ203" s="133">
        <v>0</v>
      </c>
      <c r="DA203" s="124">
        <v>0</v>
      </c>
      <c r="DB203" s="108">
        <v>0</v>
      </c>
      <c r="DC203" s="108">
        <v>0</v>
      </c>
      <c r="DD203" s="133">
        <v>0</v>
      </c>
      <c r="DE203" s="124">
        <v>0</v>
      </c>
      <c r="DF203" s="108">
        <v>2.4700000000000002</v>
      </c>
      <c r="DG203" s="108">
        <v>0.04</v>
      </c>
      <c r="DH203" s="133">
        <v>10.65</v>
      </c>
      <c r="DI203" s="124">
        <v>0.17</v>
      </c>
      <c r="DJ203" s="108">
        <v>18.62</v>
      </c>
      <c r="DK203" s="108">
        <v>0.3</v>
      </c>
      <c r="DL203" s="180">
        <v>86.686745379797429</v>
      </c>
      <c r="DM203" s="181">
        <v>91.54388421192948</v>
      </c>
      <c r="DN203" s="184">
        <v>82.866088461999027</v>
      </c>
      <c r="DO203" s="181">
        <v>87.032239351241969</v>
      </c>
      <c r="DP203" s="193" t="s">
        <v>1026</v>
      </c>
      <c r="DQ203" s="193" t="s">
        <v>1026</v>
      </c>
      <c r="DR203" s="288" t="s">
        <v>1026</v>
      </c>
      <c r="DS203" s="288"/>
      <c r="DT203" s="298"/>
      <c r="DU203" s="170"/>
      <c r="DV203" s="170"/>
      <c r="DW203" s="170"/>
      <c r="DX203" s="170"/>
      <c r="DY203" s="170"/>
      <c r="DZ203" s="298"/>
      <c r="EA203" s="170"/>
      <c r="EB203" s="170"/>
      <c r="EC203" s="170"/>
      <c r="ED203" s="170"/>
      <c r="EE203" s="292"/>
    </row>
    <row r="204" spans="1:135" x14ac:dyDescent="0.2">
      <c r="A204" s="125" t="s">
        <v>302</v>
      </c>
      <c r="B204" s="126" t="s">
        <v>982</v>
      </c>
      <c r="C204" s="147">
        <v>104737</v>
      </c>
      <c r="D204" s="148">
        <v>95.063826536944916</v>
      </c>
      <c r="E204" s="149">
        <v>4.9361734630550806</v>
      </c>
      <c r="F204" s="150">
        <v>-0.35691049968325667</v>
      </c>
      <c r="G204" s="151">
        <v>299.24857142857144</v>
      </c>
      <c r="H204" s="167">
        <v>1996</v>
      </c>
      <c r="I204" s="118">
        <v>18728.243429633036</v>
      </c>
      <c r="J204" s="113" t="s">
        <v>1026</v>
      </c>
      <c r="K204" s="113" t="s">
        <v>478</v>
      </c>
      <c r="L204" s="117">
        <v>0</v>
      </c>
      <c r="M204" s="118">
        <v>0</v>
      </c>
      <c r="N204" s="117">
        <v>0</v>
      </c>
      <c r="O204" s="118">
        <v>0</v>
      </c>
      <c r="P204" s="143" t="s">
        <v>1026</v>
      </c>
      <c r="Q204" s="108">
        <v>5344.43603515625</v>
      </c>
      <c r="R204" s="167">
        <v>12.69</v>
      </c>
      <c r="S204" s="138">
        <v>94.27</v>
      </c>
      <c r="T204" s="113">
        <v>68.73</v>
      </c>
      <c r="U204" s="138">
        <v>0</v>
      </c>
      <c r="V204" s="113">
        <v>0</v>
      </c>
      <c r="W204" s="138" t="s">
        <v>992</v>
      </c>
      <c r="X204" s="143">
        <v>175.69</v>
      </c>
      <c r="Y204" s="167">
        <f t="shared" si="22"/>
        <v>0.23744320105103467</v>
      </c>
      <c r="Z204" s="138">
        <f t="shared" si="23"/>
        <v>1.7638905093050463</v>
      </c>
      <c r="AA204" s="113">
        <f t="shared" si="24"/>
        <v>1.2860103394986298</v>
      </c>
      <c r="AB204" s="138">
        <f t="shared" si="25"/>
        <v>0</v>
      </c>
      <c r="AC204" s="113">
        <f t="shared" si="26"/>
        <v>0</v>
      </c>
      <c r="AD204" s="138">
        <f t="shared" si="27"/>
        <v>0</v>
      </c>
      <c r="AE204" s="143">
        <f t="shared" si="28"/>
        <v>3.2873440498547111</v>
      </c>
      <c r="AF204" s="175" t="s">
        <v>1026</v>
      </c>
      <c r="AG204" s="118" t="s">
        <v>1026</v>
      </c>
      <c r="AH204" s="118" t="s">
        <v>1026</v>
      </c>
      <c r="AI204" s="118" t="s">
        <v>1026</v>
      </c>
      <c r="AJ204" s="118" t="s">
        <v>1026</v>
      </c>
      <c r="AK204" s="118" t="s">
        <v>1026</v>
      </c>
      <c r="AL204" s="143" t="s">
        <v>1026</v>
      </c>
      <c r="AM204" s="175" t="s">
        <v>1026</v>
      </c>
      <c r="AN204" s="118" t="s">
        <v>1026</v>
      </c>
      <c r="AO204" s="118" t="s">
        <v>1026</v>
      </c>
      <c r="AP204" s="118" t="s">
        <v>1026</v>
      </c>
      <c r="AQ204" s="118" t="s">
        <v>1026</v>
      </c>
      <c r="AR204" s="118" t="s">
        <v>1026</v>
      </c>
      <c r="AS204" s="143" t="s">
        <v>1026</v>
      </c>
      <c r="AT204" s="175" t="s">
        <v>1026</v>
      </c>
      <c r="AU204" s="118" t="s">
        <v>1026</v>
      </c>
      <c r="AV204" s="118" t="s">
        <v>1026</v>
      </c>
      <c r="AW204" s="118" t="s">
        <v>1026</v>
      </c>
      <c r="AX204" s="118" t="s">
        <v>1026</v>
      </c>
      <c r="AY204" s="118" t="s">
        <v>1026</v>
      </c>
      <c r="AZ204" s="143" t="s">
        <v>1026</v>
      </c>
      <c r="BA204" s="175" t="s">
        <v>1026</v>
      </c>
      <c r="BB204" s="118" t="s">
        <v>1026</v>
      </c>
      <c r="BC204" s="118" t="s">
        <v>1026</v>
      </c>
      <c r="BD204" s="118" t="s">
        <v>1026</v>
      </c>
      <c r="BE204" s="118" t="s">
        <v>1026</v>
      </c>
      <c r="BF204" s="118" t="s">
        <v>1026</v>
      </c>
      <c r="BG204" s="143" t="s">
        <v>1026</v>
      </c>
      <c r="BH204" s="107">
        <v>49.23</v>
      </c>
      <c r="BI204" s="108">
        <v>0.92</v>
      </c>
      <c r="BJ204" s="133">
        <v>130</v>
      </c>
      <c r="BK204" s="124">
        <v>2.4300000000000002</v>
      </c>
      <c r="BL204" s="108">
        <v>227.06</v>
      </c>
      <c r="BM204" s="108">
        <v>4.25</v>
      </c>
      <c r="BN204" s="133">
        <v>398.62</v>
      </c>
      <c r="BO204" s="124">
        <v>7.46</v>
      </c>
      <c r="BP204" s="108">
        <v>558.12</v>
      </c>
      <c r="BQ204" s="108">
        <v>10.44</v>
      </c>
      <c r="BR204" s="133">
        <v>730.51</v>
      </c>
      <c r="BS204" s="124">
        <v>13.67</v>
      </c>
      <c r="BT204" s="108">
        <v>829.05</v>
      </c>
      <c r="BU204" s="109">
        <v>15.51</v>
      </c>
      <c r="BV204" s="107">
        <v>383.9</v>
      </c>
      <c r="BW204" s="108">
        <v>7.18</v>
      </c>
      <c r="BX204" s="133">
        <v>1588.18</v>
      </c>
      <c r="BY204" s="124">
        <v>29.72</v>
      </c>
      <c r="BZ204" s="108">
        <v>2211.83</v>
      </c>
      <c r="CA204" s="108">
        <v>41.39</v>
      </c>
      <c r="CB204" s="133">
        <v>2487.8200000000002</v>
      </c>
      <c r="CC204" s="124">
        <v>46.55</v>
      </c>
      <c r="CD204" s="108">
        <v>2741.95</v>
      </c>
      <c r="CE204" s="108">
        <v>51.3</v>
      </c>
      <c r="CF204" s="133">
        <v>3110.95</v>
      </c>
      <c r="CG204" s="124">
        <v>58.21</v>
      </c>
      <c r="CH204" s="108">
        <v>3114.4</v>
      </c>
      <c r="CI204" s="109">
        <v>58.27</v>
      </c>
      <c r="CJ204" s="107">
        <v>501.52</v>
      </c>
      <c r="CK204" s="108">
        <v>9.3800000000000008</v>
      </c>
      <c r="CL204" s="133">
        <v>765.33</v>
      </c>
      <c r="CM204" s="124">
        <v>14.32</v>
      </c>
      <c r="CN204" s="108">
        <v>956.1</v>
      </c>
      <c r="CO204" s="108">
        <v>17.89</v>
      </c>
      <c r="CP204" s="133">
        <v>1159.3800000000001</v>
      </c>
      <c r="CQ204" s="124">
        <v>21.69</v>
      </c>
      <c r="CR204" s="108">
        <v>1234.28</v>
      </c>
      <c r="CS204" s="108">
        <v>23.09</v>
      </c>
      <c r="CT204" s="133">
        <v>1245.1099999999999</v>
      </c>
      <c r="CU204" s="124">
        <v>23.3</v>
      </c>
      <c r="CV204" s="108">
        <v>1255.94</v>
      </c>
      <c r="CW204" s="109">
        <v>23.5</v>
      </c>
      <c r="CX204" s="107">
        <v>0</v>
      </c>
      <c r="CY204" s="108">
        <v>0</v>
      </c>
      <c r="CZ204" s="133">
        <v>0</v>
      </c>
      <c r="DA204" s="124">
        <v>0</v>
      </c>
      <c r="DB204" s="108">
        <v>0</v>
      </c>
      <c r="DC204" s="108">
        <v>0</v>
      </c>
      <c r="DD204" s="133">
        <v>0</v>
      </c>
      <c r="DE204" s="124">
        <v>0</v>
      </c>
      <c r="DF204" s="108">
        <v>0</v>
      </c>
      <c r="DG204" s="108">
        <v>0</v>
      </c>
      <c r="DH204" s="133">
        <v>0.02</v>
      </c>
      <c r="DI204" s="124">
        <v>0</v>
      </c>
      <c r="DJ204" s="108">
        <v>0.04</v>
      </c>
      <c r="DK204" s="108">
        <v>0</v>
      </c>
      <c r="DL204" s="180">
        <v>47.266113315114993</v>
      </c>
      <c r="DM204" s="181">
        <v>9.3876641377023244E-4</v>
      </c>
      <c r="DN204" s="184">
        <v>5.972489807771807E-4</v>
      </c>
      <c r="DO204" s="181">
        <v>15.755883110169846</v>
      </c>
      <c r="DP204" s="193" t="s">
        <v>1026</v>
      </c>
      <c r="DQ204" s="193" t="s">
        <v>1026</v>
      </c>
      <c r="DR204" s="288" t="s">
        <v>1026</v>
      </c>
      <c r="DS204" s="288"/>
      <c r="DT204" s="298"/>
      <c r="DU204" s="170"/>
      <c r="DV204" s="170"/>
      <c r="DW204" s="170"/>
      <c r="DX204" s="170"/>
      <c r="DY204" s="170"/>
      <c r="DZ204" s="298"/>
      <c r="EA204" s="170"/>
      <c r="EB204" s="170"/>
      <c r="EC204" s="170"/>
      <c r="ED204" s="170"/>
      <c r="EE204" s="292"/>
    </row>
    <row r="205" spans="1:135" x14ac:dyDescent="0.2">
      <c r="A205" s="125" t="s">
        <v>260</v>
      </c>
      <c r="B205" s="126" t="s">
        <v>636</v>
      </c>
      <c r="C205" s="147">
        <v>10403761</v>
      </c>
      <c r="D205" s="148">
        <v>77.081999480764694</v>
      </c>
      <c r="E205" s="149">
        <v>22.918000519235303</v>
      </c>
      <c r="F205" s="150">
        <v>2.5919262677866142</v>
      </c>
      <c r="G205" s="151">
        <v>215.30962334437086</v>
      </c>
      <c r="H205" s="167">
        <v>60613.625980400371</v>
      </c>
      <c r="I205" s="118">
        <v>5878.9967209499164</v>
      </c>
      <c r="J205" s="113">
        <v>8754.6744676118069</v>
      </c>
      <c r="K205" s="113">
        <v>14.44340991981351</v>
      </c>
      <c r="L205" s="117">
        <v>4267.7993439173915</v>
      </c>
      <c r="M205" s="118">
        <v>7.0409899999999999</v>
      </c>
      <c r="N205" s="117">
        <v>10206.25601785328</v>
      </c>
      <c r="O205" s="118">
        <v>16.838220536671916</v>
      </c>
      <c r="P205" s="143">
        <v>4678.5889771289194</v>
      </c>
      <c r="Q205" s="108">
        <v>202173.265625</v>
      </c>
      <c r="R205" s="167">
        <v>363.87</v>
      </c>
      <c r="S205" s="138">
        <v>509.16</v>
      </c>
      <c r="T205" s="113">
        <v>40.19</v>
      </c>
      <c r="U205" s="138">
        <v>0.24</v>
      </c>
      <c r="V205" s="113">
        <v>100.83</v>
      </c>
      <c r="W205" s="138" t="s">
        <v>992</v>
      </c>
      <c r="X205" s="143">
        <v>1014.2900000000001</v>
      </c>
      <c r="Y205" s="167">
        <f t="shared" si="22"/>
        <v>0.17997928602237762</v>
      </c>
      <c r="Z205" s="138">
        <f t="shared" si="23"/>
        <v>0.2518433871194487</v>
      </c>
      <c r="AA205" s="113">
        <f t="shared" si="24"/>
        <v>1.9878988389368059E-2</v>
      </c>
      <c r="AB205" s="138">
        <f t="shared" si="25"/>
        <v>1.1871005756278514E-4</v>
      </c>
      <c r="AC205" s="113">
        <f t="shared" si="26"/>
        <v>4.9873062933565103E-2</v>
      </c>
      <c r="AD205" s="138">
        <f t="shared" si="27"/>
        <v>0</v>
      </c>
      <c r="AE205" s="143">
        <f t="shared" si="28"/>
        <v>0.50169343452232229</v>
      </c>
      <c r="AF205" s="175">
        <v>4.156293890151467</v>
      </c>
      <c r="AG205" s="118">
        <v>5.8158644491426088</v>
      </c>
      <c r="AH205" s="118">
        <v>0.45906903961631201</v>
      </c>
      <c r="AI205" s="118">
        <v>2.741392622739858E-3</v>
      </c>
      <c r="AJ205" s="118">
        <v>1.1517275756285827</v>
      </c>
      <c r="AK205" s="118" t="s">
        <v>1026</v>
      </c>
      <c r="AL205" s="143">
        <v>11.585696347161711</v>
      </c>
      <c r="AM205" s="175">
        <v>8.5259397332866538</v>
      </c>
      <c r="AN205" s="118">
        <v>11.930270356446623</v>
      </c>
      <c r="AO205" s="118">
        <v>0.94170312991120608</v>
      </c>
      <c r="AP205" s="118">
        <v>5.6235071206441768E-3</v>
      </c>
      <c r="AQ205" s="118">
        <v>2.3625759290606352</v>
      </c>
      <c r="AR205" s="118" t="s">
        <v>1026</v>
      </c>
      <c r="AS205" s="143">
        <v>23.766112655825765</v>
      </c>
      <c r="AT205" s="175">
        <v>3.5651662996058584</v>
      </c>
      <c r="AU205" s="118">
        <v>4.9887049581095413</v>
      </c>
      <c r="AV205" s="118">
        <v>0.3937780899254113</v>
      </c>
      <c r="AW205" s="118">
        <v>2.3514989196839692E-3</v>
      </c>
      <c r="AX205" s="118">
        <v>0.98792348363222759</v>
      </c>
      <c r="AY205" s="118" t="s">
        <v>1026</v>
      </c>
      <c r="AZ205" s="143">
        <v>9.9379243301927218</v>
      </c>
      <c r="BA205" s="175">
        <v>7.7773448742508231</v>
      </c>
      <c r="BB205" s="118">
        <v>10.882768340818284</v>
      </c>
      <c r="BC205" s="118">
        <v>0.85901967872080831</v>
      </c>
      <c r="BD205" s="118">
        <v>5.1297517515052002E-3</v>
      </c>
      <c r="BE205" s="118">
        <v>2.1551369546011223</v>
      </c>
      <c r="BF205" s="118" t="s">
        <v>1026</v>
      </c>
      <c r="BG205" s="143">
        <v>21.679399600142542</v>
      </c>
      <c r="BH205" s="107">
        <v>1551.49</v>
      </c>
      <c r="BI205" s="108">
        <v>0.77</v>
      </c>
      <c r="BJ205" s="133">
        <v>3321.6</v>
      </c>
      <c r="BK205" s="124">
        <v>1.64</v>
      </c>
      <c r="BL205" s="108">
        <v>5294.05</v>
      </c>
      <c r="BM205" s="108">
        <v>2.62</v>
      </c>
      <c r="BN205" s="133">
        <v>8553.66</v>
      </c>
      <c r="BO205" s="124">
        <v>4.2300000000000004</v>
      </c>
      <c r="BP205" s="108">
        <v>11614.71</v>
      </c>
      <c r="BQ205" s="108">
        <v>5.74</v>
      </c>
      <c r="BR205" s="133">
        <v>14874.53</v>
      </c>
      <c r="BS205" s="124">
        <v>7.36</v>
      </c>
      <c r="BT205" s="108">
        <v>16981.48</v>
      </c>
      <c r="BU205" s="109">
        <v>8.4</v>
      </c>
      <c r="BV205" s="107">
        <v>1455.33</v>
      </c>
      <c r="BW205" s="108">
        <v>0.72</v>
      </c>
      <c r="BX205" s="133">
        <v>6992.64</v>
      </c>
      <c r="BY205" s="124">
        <v>3.46</v>
      </c>
      <c r="BZ205" s="108">
        <v>16523.64</v>
      </c>
      <c r="CA205" s="108">
        <v>8.17</v>
      </c>
      <c r="CB205" s="133">
        <v>23386.37</v>
      </c>
      <c r="CC205" s="124">
        <v>11.57</v>
      </c>
      <c r="CD205" s="108">
        <v>28441.88</v>
      </c>
      <c r="CE205" s="108">
        <v>14.07</v>
      </c>
      <c r="CF205" s="133">
        <v>29879.85</v>
      </c>
      <c r="CG205" s="124">
        <v>14.78</v>
      </c>
      <c r="CH205" s="108">
        <v>31317.81</v>
      </c>
      <c r="CI205" s="109">
        <v>15.49</v>
      </c>
      <c r="CJ205" s="107">
        <v>211.88</v>
      </c>
      <c r="CK205" s="108">
        <v>0.1</v>
      </c>
      <c r="CL205" s="133">
        <v>463.33</v>
      </c>
      <c r="CM205" s="124">
        <v>0.23</v>
      </c>
      <c r="CN205" s="108">
        <v>681.37</v>
      </c>
      <c r="CO205" s="108">
        <v>0.34</v>
      </c>
      <c r="CP205" s="133">
        <v>710.34</v>
      </c>
      <c r="CQ205" s="124">
        <v>0.35</v>
      </c>
      <c r="CR205" s="108">
        <v>758.62</v>
      </c>
      <c r="CS205" s="108">
        <v>0.38</v>
      </c>
      <c r="CT205" s="133">
        <v>855.18</v>
      </c>
      <c r="CU205" s="124">
        <v>0.42</v>
      </c>
      <c r="CV205" s="108">
        <v>897.09</v>
      </c>
      <c r="CW205" s="109">
        <v>0.44</v>
      </c>
      <c r="CX205" s="107">
        <v>0</v>
      </c>
      <c r="CY205" s="108">
        <v>0</v>
      </c>
      <c r="CZ205" s="133">
        <v>0</v>
      </c>
      <c r="DA205" s="124">
        <v>0</v>
      </c>
      <c r="DB205" s="108">
        <v>0</v>
      </c>
      <c r="DC205" s="108">
        <v>0</v>
      </c>
      <c r="DD205" s="133">
        <v>0</v>
      </c>
      <c r="DE205" s="124">
        <v>0</v>
      </c>
      <c r="DF205" s="108">
        <v>2.1</v>
      </c>
      <c r="DG205" s="108">
        <v>0</v>
      </c>
      <c r="DH205" s="133">
        <v>29.8</v>
      </c>
      <c r="DI205" s="124">
        <v>0.01</v>
      </c>
      <c r="DJ205" s="108">
        <v>76.23</v>
      </c>
      <c r="DK205" s="108">
        <v>0.04</v>
      </c>
      <c r="DL205" s="180">
        <v>67.442541854379925</v>
      </c>
      <c r="DM205" s="181">
        <v>72.519227033268521</v>
      </c>
      <c r="DN205" s="184">
        <v>66.869058862501134</v>
      </c>
      <c r="DO205" s="181">
        <v>68.94360925004986</v>
      </c>
      <c r="DP205" s="193" t="s">
        <v>1026</v>
      </c>
      <c r="DQ205" s="193" t="s">
        <v>1026</v>
      </c>
      <c r="DR205" s="288" t="s">
        <v>1026</v>
      </c>
      <c r="DS205" s="288"/>
      <c r="DT205" s="298"/>
      <c r="DU205" s="170"/>
      <c r="DV205" s="170"/>
      <c r="DW205" s="170"/>
      <c r="DX205" s="170"/>
      <c r="DY205" s="170"/>
      <c r="DZ205" s="298"/>
      <c r="EA205" s="170"/>
      <c r="EB205" s="170"/>
      <c r="EC205" s="170"/>
      <c r="ED205" s="170"/>
      <c r="EE205" s="292"/>
    </row>
    <row r="206" spans="1:135" x14ac:dyDescent="0.2">
      <c r="A206" s="125" t="s">
        <v>320</v>
      </c>
      <c r="B206" s="126" t="s">
        <v>983</v>
      </c>
      <c r="C206" s="147" t="s">
        <v>1026</v>
      </c>
      <c r="D206" s="148" t="s">
        <v>1026</v>
      </c>
      <c r="E206" s="149" t="s">
        <v>1026</v>
      </c>
      <c r="F206" s="150" t="s">
        <v>1026</v>
      </c>
      <c r="G206" s="151" t="s">
        <v>1026</v>
      </c>
      <c r="H206" s="167" t="s">
        <v>1026</v>
      </c>
      <c r="I206" s="118" t="s">
        <v>1026</v>
      </c>
      <c r="J206" s="113" t="s">
        <v>1026</v>
      </c>
      <c r="K206" s="113" t="s">
        <v>1026</v>
      </c>
      <c r="L206" s="117" t="s">
        <v>1026</v>
      </c>
      <c r="M206" s="118">
        <v>0</v>
      </c>
      <c r="N206" s="117">
        <v>0</v>
      </c>
      <c r="O206" s="118">
        <v>0</v>
      </c>
      <c r="P206" s="143" t="s">
        <v>1026</v>
      </c>
      <c r="Q206" s="108">
        <v>3849.5009765625</v>
      </c>
      <c r="R206" s="167">
        <v>20.54</v>
      </c>
      <c r="S206" s="138">
        <v>66.12</v>
      </c>
      <c r="T206" s="113">
        <v>0</v>
      </c>
      <c r="U206" s="138">
        <v>0.01</v>
      </c>
      <c r="V206" s="113">
        <v>0</v>
      </c>
      <c r="W206" s="138" t="s">
        <v>992</v>
      </c>
      <c r="X206" s="143">
        <v>86.67</v>
      </c>
      <c r="Y206" s="167">
        <f t="shared" si="22"/>
        <v>0.53357565370308502</v>
      </c>
      <c r="Z206" s="138">
        <f t="shared" si="23"/>
        <v>1.7176252299341763</v>
      </c>
      <c r="AA206" s="113">
        <f t="shared" si="24"/>
        <v>0</v>
      </c>
      <c r="AB206" s="138">
        <f t="shared" si="25"/>
        <v>2.5977393072204721E-4</v>
      </c>
      <c r="AC206" s="113">
        <f t="shared" si="26"/>
        <v>0</v>
      </c>
      <c r="AD206" s="138">
        <f t="shared" si="27"/>
        <v>0</v>
      </c>
      <c r="AE206" s="143">
        <f t="shared" si="28"/>
        <v>2.2514606575679834</v>
      </c>
      <c r="AF206" s="175" t="s">
        <v>1026</v>
      </c>
      <c r="AG206" s="118" t="s">
        <v>1026</v>
      </c>
      <c r="AH206" s="118" t="s">
        <v>1026</v>
      </c>
      <c r="AI206" s="118" t="s">
        <v>1026</v>
      </c>
      <c r="AJ206" s="118" t="s">
        <v>1026</v>
      </c>
      <c r="AK206" s="118" t="s">
        <v>1026</v>
      </c>
      <c r="AL206" s="143" t="s">
        <v>1026</v>
      </c>
      <c r="AM206" s="175" t="s">
        <v>1026</v>
      </c>
      <c r="AN206" s="118" t="s">
        <v>1026</v>
      </c>
      <c r="AO206" s="118" t="s">
        <v>1026</v>
      </c>
      <c r="AP206" s="118" t="s">
        <v>1026</v>
      </c>
      <c r="AQ206" s="118" t="s">
        <v>1026</v>
      </c>
      <c r="AR206" s="118" t="s">
        <v>1026</v>
      </c>
      <c r="AS206" s="143" t="s">
        <v>1026</v>
      </c>
      <c r="AT206" s="175" t="s">
        <v>1026</v>
      </c>
      <c r="AU206" s="118" t="s">
        <v>1026</v>
      </c>
      <c r="AV206" s="118" t="s">
        <v>1026</v>
      </c>
      <c r="AW206" s="118" t="s">
        <v>1026</v>
      </c>
      <c r="AX206" s="118" t="s">
        <v>1026</v>
      </c>
      <c r="AY206" s="118" t="s">
        <v>1026</v>
      </c>
      <c r="AZ206" s="143" t="s">
        <v>1026</v>
      </c>
      <c r="BA206" s="175" t="s">
        <v>1026</v>
      </c>
      <c r="BB206" s="118" t="s">
        <v>1026</v>
      </c>
      <c r="BC206" s="118" t="s">
        <v>1026</v>
      </c>
      <c r="BD206" s="118" t="s">
        <v>1026</v>
      </c>
      <c r="BE206" s="118" t="s">
        <v>1026</v>
      </c>
      <c r="BF206" s="118" t="s">
        <v>1026</v>
      </c>
      <c r="BG206" s="143" t="s">
        <v>1026</v>
      </c>
      <c r="BH206" s="107">
        <v>84.53</v>
      </c>
      <c r="BI206" s="108">
        <v>2.2000000000000002</v>
      </c>
      <c r="BJ206" s="133">
        <v>222.8</v>
      </c>
      <c r="BK206" s="124">
        <v>5.79</v>
      </c>
      <c r="BL206" s="108">
        <v>382.23</v>
      </c>
      <c r="BM206" s="108">
        <v>9.93</v>
      </c>
      <c r="BN206" s="133">
        <v>633.1</v>
      </c>
      <c r="BO206" s="124">
        <v>16.45</v>
      </c>
      <c r="BP206" s="108">
        <v>831.25</v>
      </c>
      <c r="BQ206" s="108">
        <v>21.59</v>
      </c>
      <c r="BR206" s="133">
        <v>1039.19</v>
      </c>
      <c r="BS206" s="124">
        <v>27</v>
      </c>
      <c r="BT206" s="108">
        <v>1153.9100000000001</v>
      </c>
      <c r="BU206" s="109">
        <v>29.98</v>
      </c>
      <c r="BV206" s="107">
        <v>419.63</v>
      </c>
      <c r="BW206" s="108">
        <v>10.9</v>
      </c>
      <c r="BX206" s="133">
        <v>883.42</v>
      </c>
      <c r="BY206" s="124">
        <v>22.95</v>
      </c>
      <c r="BZ206" s="108">
        <v>1185.3499999999999</v>
      </c>
      <c r="CA206" s="108">
        <v>30.79</v>
      </c>
      <c r="CB206" s="133">
        <v>1466.96</v>
      </c>
      <c r="CC206" s="124">
        <v>38.11</v>
      </c>
      <c r="CD206" s="108">
        <v>1725.7</v>
      </c>
      <c r="CE206" s="108">
        <v>44.83</v>
      </c>
      <c r="CF206" s="133">
        <v>1775.29</v>
      </c>
      <c r="CG206" s="124">
        <v>46.12</v>
      </c>
      <c r="CH206" s="108">
        <v>1824.88</v>
      </c>
      <c r="CI206" s="109">
        <v>47.41</v>
      </c>
      <c r="CJ206" s="107">
        <v>0</v>
      </c>
      <c r="CK206" s="108">
        <v>0</v>
      </c>
      <c r="CL206" s="133">
        <v>0</v>
      </c>
      <c r="CM206" s="124">
        <v>0</v>
      </c>
      <c r="CN206" s="108">
        <v>0</v>
      </c>
      <c r="CO206" s="108">
        <v>0</v>
      </c>
      <c r="CP206" s="133">
        <v>0</v>
      </c>
      <c r="CQ206" s="124">
        <v>0</v>
      </c>
      <c r="CR206" s="108">
        <v>0</v>
      </c>
      <c r="CS206" s="108">
        <v>0</v>
      </c>
      <c r="CT206" s="133">
        <v>0</v>
      </c>
      <c r="CU206" s="124">
        <v>0</v>
      </c>
      <c r="CV206" s="108">
        <v>0</v>
      </c>
      <c r="CW206" s="109">
        <v>0</v>
      </c>
      <c r="CX206" s="107">
        <v>0</v>
      </c>
      <c r="CY206" s="108">
        <v>0</v>
      </c>
      <c r="CZ206" s="133">
        <v>0</v>
      </c>
      <c r="DA206" s="124">
        <v>0</v>
      </c>
      <c r="DB206" s="108">
        <v>0</v>
      </c>
      <c r="DC206" s="108">
        <v>0</v>
      </c>
      <c r="DD206" s="133">
        <v>0</v>
      </c>
      <c r="DE206" s="124">
        <v>0</v>
      </c>
      <c r="DF206" s="108">
        <v>0.01</v>
      </c>
      <c r="DG206" s="108">
        <v>0</v>
      </c>
      <c r="DH206" s="133">
        <v>0.04</v>
      </c>
      <c r="DI206" s="124">
        <v>0</v>
      </c>
      <c r="DJ206" s="108">
        <v>0.12</v>
      </c>
      <c r="DK206" s="108">
        <v>0</v>
      </c>
      <c r="DL206" s="180">
        <v>45.545982059132321</v>
      </c>
      <c r="DM206" s="181">
        <v>43.773335727424488</v>
      </c>
      <c r="DN206" s="184">
        <v>5.972489807771807E-4</v>
      </c>
      <c r="DO206" s="181">
        <v>29.773305011845864</v>
      </c>
      <c r="DP206" s="193" t="s">
        <v>1026</v>
      </c>
      <c r="DQ206" s="193" t="s">
        <v>1026</v>
      </c>
      <c r="DR206" s="288" t="s">
        <v>1026</v>
      </c>
      <c r="DS206" s="288"/>
      <c r="DT206" s="298"/>
      <c r="DU206" s="170"/>
      <c r="DV206" s="170"/>
      <c r="DW206" s="170"/>
      <c r="DX206" s="170"/>
      <c r="DY206" s="170"/>
      <c r="DZ206" s="298"/>
      <c r="EA206" s="170"/>
      <c r="EB206" s="170"/>
      <c r="EC206" s="170"/>
      <c r="ED206" s="170"/>
      <c r="EE206" s="292"/>
    </row>
    <row r="207" spans="1:135" x14ac:dyDescent="0.2">
      <c r="A207" s="125" t="s">
        <v>250</v>
      </c>
      <c r="B207" s="126" t="s">
        <v>639</v>
      </c>
      <c r="C207" s="147">
        <v>105897</v>
      </c>
      <c r="D207" s="148">
        <v>35.582688839155033</v>
      </c>
      <c r="E207" s="149">
        <v>64.417311160844974</v>
      </c>
      <c r="F207" s="150">
        <v>0.34027201399372292</v>
      </c>
      <c r="G207" s="151">
        <v>311.46176470588233</v>
      </c>
      <c r="H207" s="167">
        <v>834.07405934379494</v>
      </c>
      <c r="I207" s="118">
        <v>7890.5133190439656</v>
      </c>
      <c r="J207" s="113">
        <v>144.57926081351704</v>
      </c>
      <c r="K207" s="113">
        <v>17.334103512014785</v>
      </c>
      <c r="L207" s="117">
        <v>73.803543585471303</v>
      </c>
      <c r="M207" s="118">
        <v>8.8485600000000009</v>
      </c>
      <c r="N207" s="117">
        <v>-68.344573547428013</v>
      </c>
      <c r="O207" s="118">
        <v>-8.1940653568818433</v>
      </c>
      <c r="P207" s="143">
        <v>150.57102406641098</v>
      </c>
      <c r="Q207" s="170">
        <v>4536.1884765625</v>
      </c>
      <c r="R207" s="167">
        <v>8.6</v>
      </c>
      <c r="S207" s="138">
        <v>10.119999999999999</v>
      </c>
      <c r="T207" s="113">
        <v>10.95</v>
      </c>
      <c r="U207" s="138">
        <v>0.01</v>
      </c>
      <c r="V207" s="113">
        <v>0</v>
      </c>
      <c r="W207" s="138" t="s">
        <v>992</v>
      </c>
      <c r="X207" s="143">
        <v>29.68</v>
      </c>
      <c r="Y207" s="167">
        <f t="shared" si="22"/>
        <v>0.18958647870198364</v>
      </c>
      <c r="Z207" s="138">
        <f t="shared" si="23"/>
        <v>0.22309478656559004</v>
      </c>
      <c r="AA207" s="113">
        <f t="shared" si="24"/>
        <v>0.24139208625426983</v>
      </c>
      <c r="AB207" s="138">
        <f t="shared" si="25"/>
        <v>2.2044939383951588E-4</v>
      </c>
      <c r="AC207" s="113">
        <f t="shared" si="26"/>
        <v>0</v>
      </c>
      <c r="AD207" s="138">
        <f t="shared" si="27"/>
        <v>0</v>
      </c>
      <c r="AE207" s="143">
        <f t="shared" si="28"/>
        <v>0.65429380091568301</v>
      </c>
      <c r="AF207" s="175">
        <v>5.9482943484491564</v>
      </c>
      <c r="AG207" s="118">
        <v>6.9996207914308677</v>
      </c>
      <c r="AH207" s="118">
        <v>7.573700362269566</v>
      </c>
      <c r="AI207" s="118">
        <v>6.9166213354059959E-3</v>
      </c>
      <c r="AJ207" s="118">
        <v>0</v>
      </c>
      <c r="AK207" s="118" t="s">
        <v>1026</v>
      </c>
      <c r="AL207" s="143">
        <v>20.528532123484997</v>
      </c>
      <c r="AM207" s="175">
        <v>11.652557021249809</v>
      </c>
      <c r="AN207" s="118">
        <v>13.71207872733117</v>
      </c>
      <c r="AO207" s="118">
        <v>14.836685974730862</v>
      </c>
      <c r="AP207" s="118">
        <v>1.3549484908430012E-2</v>
      </c>
      <c r="AQ207" s="118">
        <v>0</v>
      </c>
      <c r="AR207" s="118" t="s">
        <v>1026</v>
      </c>
      <c r="AS207" s="143">
        <v>40.214871208220274</v>
      </c>
      <c r="AT207" s="175">
        <v>-12.583296015494183</v>
      </c>
      <c r="AU207" s="118">
        <v>-14.807320427535014</v>
      </c>
      <c r="AV207" s="118">
        <v>-16.02175481042573</v>
      </c>
      <c r="AW207" s="118">
        <v>-1.4631739552900213E-2</v>
      </c>
      <c r="AX207" s="118">
        <v>0</v>
      </c>
      <c r="AY207" s="118" t="s">
        <v>1026</v>
      </c>
      <c r="AZ207" s="143">
        <v>-43.427002993007832</v>
      </c>
      <c r="BA207" s="175">
        <v>5.7115902965545855</v>
      </c>
      <c r="BB207" s="118">
        <v>6.7210806745502794</v>
      </c>
      <c r="BC207" s="118">
        <v>7.2723155520084539</v>
      </c>
      <c r="BD207" s="118">
        <v>6.6413840657611467E-3</v>
      </c>
      <c r="BE207" s="118">
        <v>0</v>
      </c>
      <c r="BF207" s="118" t="s">
        <v>1026</v>
      </c>
      <c r="BG207" s="143">
        <v>19.711627907179082</v>
      </c>
      <c r="BH207" s="107">
        <v>18.09</v>
      </c>
      <c r="BI207" s="108">
        <v>0.4</v>
      </c>
      <c r="BJ207" s="133">
        <v>71.989999999999995</v>
      </c>
      <c r="BK207" s="124">
        <v>1.59</v>
      </c>
      <c r="BL207" s="108">
        <v>171.6</v>
      </c>
      <c r="BM207" s="108">
        <v>3.78</v>
      </c>
      <c r="BN207" s="133">
        <v>401.47</v>
      </c>
      <c r="BO207" s="124">
        <v>8.85</v>
      </c>
      <c r="BP207" s="108">
        <v>628.04999999999995</v>
      </c>
      <c r="BQ207" s="108">
        <v>13.85</v>
      </c>
      <c r="BR207" s="133">
        <v>885.52</v>
      </c>
      <c r="BS207" s="124">
        <v>19.52</v>
      </c>
      <c r="BT207" s="108">
        <v>1010.28</v>
      </c>
      <c r="BU207" s="109">
        <v>22.27</v>
      </c>
      <c r="BV207" s="107">
        <v>13.87</v>
      </c>
      <c r="BW207" s="108">
        <v>0.31</v>
      </c>
      <c r="BX207" s="133">
        <v>119.61</v>
      </c>
      <c r="BY207" s="124">
        <v>2.64</v>
      </c>
      <c r="BZ207" s="108">
        <v>258.81</v>
      </c>
      <c r="CA207" s="108">
        <v>5.71</v>
      </c>
      <c r="CB207" s="133">
        <v>753.58</v>
      </c>
      <c r="CC207" s="124">
        <v>16.61</v>
      </c>
      <c r="CD207" s="108">
        <v>915.64</v>
      </c>
      <c r="CE207" s="108">
        <v>20.190000000000001</v>
      </c>
      <c r="CF207" s="133">
        <v>1011.88</v>
      </c>
      <c r="CG207" s="124">
        <v>22.31</v>
      </c>
      <c r="CH207" s="108">
        <v>1108.1199999999999</v>
      </c>
      <c r="CI207" s="109">
        <v>24.43</v>
      </c>
      <c r="CJ207" s="107">
        <v>19.850000000000001</v>
      </c>
      <c r="CK207" s="108">
        <v>0.44</v>
      </c>
      <c r="CL207" s="133">
        <v>109.09</v>
      </c>
      <c r="CM207" s="124">
        <v>2.4</v>
      </c>
      <c r="CN207" s="108">
        <v>324.70999999999998</v>
      </c>
      <c r="CO207" s="108">
        <v>7.16</v>
      </c>
      <c r="CP207" s="133">
        <v>753.23</v>
      </c>
      <c r="CQ207" s="124">
        <v>16.61</v>
      </c>
      <c r="CR207" s="108">
        <v>921.68</v>
      </c>
      <c r="CS207" s="108">
        <v>20.32</v>
      </c>
      <c r="CT207" s="133">
        <v>972.5</v>
      </c>
      <c r="CU207" s="124">
        <v>21.44</v>
      </c>
      <c r="CV207" s="108">
        <v>991.91</v>
      </c>
      <c r="CW207" s="109">
        <v>21.87</v>
      </c>
      <c r="CX207" s="107">
        <v>0</v>
      </c>
      <c r="CY207" s="108">
        <v>0</v>
      </c>
      <c r="CZ207" s="133">
        <v>0</v>
      </c>
      <c r="DA207" s="124">
        <v>0</v>
      </c>
      <c r="DB207" s="108">
        <v>0</v>
      </c>
      <c r="DC207" s="108">
        <v>0</v>
      </c>
      <c r="DD207" s="133">
        <v>0</v>
      </c>
      <c r="DE207" s="124">
        <v>0</v>
      </c>
      <c r="DF207" s="108">
        <v>0.01</v>
      </c>
      <c r="DG207" s="108">
        <v>0</v>
      </c>
      <c r="DH207" s="133">
        <v>0.34</v>
      </c>
      <c r="DI207" s="124">
        <v>0.01</v>
      </c>
      <c r="DJ207" s="108">
        <v>1.23</v>
      </c>
      <c r="DK207" s="108">
        <v>0.03</v>
      </c>
      <c r="DL207" s="180">
        <v>39.929876409710857</v>
      </c>
      <c r="DM207" s="181">
        <v>74.3131079157084</v>
      </c>
      <c r="DN207" s="184">
        <v>70.359680915789127</v>
      </c>
      <c r="DO207" s="181">
        <v>61.534221747069466</v>
      </c>
      <c r="DP207" s="193">
        <v>2</v>
      </c>
      <c r="DQ207" s="193">
        <v>103820</v>
      </c>
      <c r="DR207" s="288">
        <v>95.758123576125953</v>
      </c>
      <c r="DS207" s="288"/>
      <c r="DT207" s="298"/>
      <c r="DU207" s="170"/>
      <c r="DV207" s="170"/>
      <c r="DW207" s="170"/>
      <c r="DX207" s="170"/>
      <c r="DY207" s="170"/>
      <c r="DZ207" s="298"/>
      <c r="EA207" s="170"/>
      <c r="EB207" s="170"/>
      <c r="EC207" s="170"/>
      <c r="ED207" s="170"/>
      <c r="EE207" s="292"/>
    </row>
    <row r="208" spans="1:135" x14ac:dyDescent="0.2">
      <c r="A208" s="125" t="s">
        <v>248</v>
      </c>
      <c r="B208" s="126" t="s">
        <v>635</v>
      </c>
      <c r="C208" s="147">
        <v>72003</v>
      </c>
      <c r="D208" s="148">
        <v>68.969348499368081</v>
      </c>
      <c r="E208" s="149">
        <v>31.030651500631919</v>
      </c>
      <c r="F208" s="150">
        <v>0.86356497144201239</v>
      </c>
      <c r="G208" s="151">
        <v>96.004000000000005</v>
      </c>
      <c r="H208" s="167">
        <v>504.81481481481478</v>
      </c>
      <c r="I208" s="118">
        <v>7175.6269414700309</v>
      </c>
      <c r="J208" s="113">
        <v>108.7087388584399</v>
      </c>
      <c r="K208" s="113">
        <v>21.534379671150973</v>
      </c>
      <c r="L208" s="117">
        <v>65.549396000000002</v>
      </c>
      <c r="M208" s="118">
        <v>12.98484</v>
      </c>
      <c r="N208" s="117">
        <v>-18.333190000000013</v>
      </c>
      <c r="O208" s="118">
        <v>-3.6316663976522405</v>
      </c>
      <c r="P208" s="143">
        <v>87.050886936723799</v>
      </c>
      <c r="Q208" s="170">
        <v>2027.9423828125</v>
      </c>
      <c r="R208" s="167">
        <v>13.06</v>
      </c>
      <c r="S208" s="138">
        <v>23.83</v>
      </c>
      <c r="T208" s="113">
        <v>31.63</v>
      </c>
      <c r="U208" s="138">
        <v>0</v>
      </c>
      <c r="V208" s="113">
        <v>0</v>
      </c>
      <c r="W208" s="138" t="s">
        <v>992</v>
      </c>
      <c r="X208" s="143">
        <v>68.52</v>
      </c>
      <c r="Y208" s="167">
        <f t="shared" si="22"/>
        <v>0.64400251756104776</v>
      </c>
      <c r="Z208" s="138">
        <f t="shared" si="23"/>
        <v>1.1750826947534276</v>
      </c>
      <c r="AA208" s="113">
        <f t="shared" si="24"/>
        <v>1.5597090069261821</v>
      </c>
      <c r="AB208" s="138">
        <f t="shared" si="25"/>
        <v>0</v>
      </c>
      <c r="AC208" s="113">
        <f t="shared" si="26"/>
        <v>0</v>
      </c>
      <c r="AD208" s="138">
        <f t="shared" si="27"/>
        <v>0</v>
      </c>
      <c r="AE208" s="143">
        <f t="shared" si="28"/>
        <v>3.3787942192406577</v>
      </c>
      <c r="AF208" s="175">
        <v>12.013753574132325</v>
      </c>
      <c r="AG208" s="118">
        <v>21.920960771177128</v>
      </c>
      <c r="AH208" s="118">
        <v>29.096096902741614</v>
      </c>
      <c r="AI208" s="118">
        <v>0</v>
      </c>
      <c r="AJ208" s="118">
        <v>0</v>
      </c>
      <c r="AK208" s="118" t="s">
        <v>1026</v>
      </c>
      <c r="AL208" s="143">
        <v>63.030811248051066</v>
      </c>
      <c r="AM208" s="175">
        <v>19.923905934999006</v>
      </c>
      <c r="AN208" s="118">
        <v>36.354263279557905</v>
      </c>
      <c r="AO208" s="118">
        <v>48.253686426035102</v>
      </c>
      <c r="AP208" s="118">
        <v>0</v>
      </c>
      <c r="AQ208" s="118">
        <v>0</v>
      </c>
      <c r="AR208" s="118" t="s">
        <v>1026</v>
      </c>
      <c r="AS208" s="143">
        <v>104.53185564059201</v>
      </c>
      <c r="AT208" s="175">
        <v>-71.236920579560845</v>
      </c>
      <c r="AU208" s="118">
        <v>-129.98283441125076</v>
      </c>
      <c r="AV208" s="118">
        <v>-172.52862158740501</v>
      </c>
      <c r="AW208" s="118">
        <v>0</v>
      </c>
      <c r="AX208" s="118">
        <v>0</v>
      </c>
      <c r="AY208" s="118" t="s">
        <v>1026</v>
      </c>
      <c r="AZ208" s="143">
        <v>-373.74837657821661</v>
      </c>
      <c r="BA208" s="175">
        <v>15.002719052699776</v>
      </c>
      <c r="BB208" s="118">
        <v>27.374792880998132</v>
      </c>
      <c r="BC208" s="118">
        <v>36.335069191186356</v>
      </c>
      <c r="BD208" s="118">
        <v>0</v>
      </c>
      <c r="BE208" s="118">
        <v>0</v>
      </c>
      <c r="BF208" s="118" t="s">
        <v>1026</v>
      </c>
      <c r="BG208" s="143">
        <v>78.712581124884267</v>
      </c>
      <c r="BH208" s="107">
        <v>59.34</v>
      </c>
      <c r="BI208" s="108">
        <v>2.93</v>
      </c>
      <c r="BJ208" s="133">
        <v>156.69</v>
      </c>
      <c r="BK208" s="124">
        <v>7.73</v>
      </c>
      <c r="BL208" s="108">
        <v>253.99</v>
      </c>
      <c r="BM208" s="108">
        <v>12.52</v>
      </c>
      <c r="BN208" s="133">
        <v>395.03</v>
      </c>
      <c r="BO208" s="124">
        <v>19.48</v>
      </c>
      <c r="BP208" s="108">
        <v>510.24</v>
      </c>
      <c r="BQ208" s="108">
        <v>25.16</v>
      </c>
      <c r="BR208" s="133">
        <v>628.27</v>
      </c>
      <c r="BS208" s="124">
        <v>30.98</v>
      </c>
      <c r="BT208" s="108">
        <v>688.95</v>
      </c>
      <c r="BU208" s="109">
        <v>33.97</v>
      </c>
      <c r="BV208" s="107">
        <v>106.8</v>
      </c>
      <c r="BW208" s="108">
        <v>5.27</v>
      </c>
      <c r="BX208" s="133">
        <v>344.45</v>
      </c>
      <c r="BY208" s="124">
        <v>16.989999999999998</v>
      </c>
      <c r="BZ208" s="108">
        <v>528.03</v>
      </c>
      <c r="CA208" s="108">
        <v>26.04</v>
      </c>
      <c r="CB208" s="133">
        <v>1007.38</v>
      </c>
      <c r="CC208" s="124">
        <v>49.67</v>
      </c>
      <c r="CD208" s="108">
        <v>1153.1500000000001</v>
      </c>
      <c r="CE208" s="108">
        <v>56.86</v>
      </c>
      <c r="CF208" s="133">
        <v>1162.81</v>
      </c>
      <c r="CG208" s="124">
        <v>57.34</v>
      </c>
      <c r="CH208" s="108">
        <v>1172.47</v>
      </c>
      <c r="CI208" s="109">
        <v>57.82</v>
      </c>
      <c r="CJ208" s="107">
        <v>182.24</v>
      </c>
      <c r="CK208" s="108">
        <v>8.99</v>
      </c>
      <c r="CL208" s="133">
        <v>344.46</v>
      </c>
      <c r="CM208" s="124">
        <v>16.989999999999998</v>
      </c>
      <c r="CN208" s="108">
        <v>508.96</v>
      </c>
      <c r="CO208" s="108">
        <v>25.1</v>
      </c>
      <c r="CP208" s="133">
        <v>734.37</v>
      </c>
      <c r="CQ208" s="124">
        <v>36.21</v>
      </c>
      <c r="CR208" s="108">
        <v>759.5</v>
      </c>
      <c r="CS208" s="108">
        <v>37.450000000000003</v>
      </c>
      <c r="CT208" s="133">
        <v>809.75</v>
      </c>
      <c r="CU208" s="124">
        <v>39.93</v>
      </c>
      <c r="CV208" s="108">
        <v>859.99</v>
      </c>
      <c r="CW208" s="109">
        <v>42.41</v>
      </c>
      <c r="CX208" s="107">
        <v>0</v>
      </c>
      <c r="CY208" s="108">
        <v>0</v>
      </c>
      <c r="CZ208" s="133">
        <v>0</v>
      </c>
      <c r="DA208" s="124">
        <v>0</v>
      </c>
      <c r="DB208" s="108">
        <v>0</v>
      </c>
      <c r="DC208" s="108">
        <v>0</v>
      </c>
      <c r="DD208" s="133">
        <v>0</v>
      </c>
      <c r="DE208" s="124">
        <v>0</v>
      </c>
      <c r="DF208" s="108">
        <v>0</v>
      </c>
      <c r="DG208" s="108">
        <v>0</v>
      </c>
      <c r="DH208" s="133">
        <v>0</v>
      </c>
      <c r="DI208" s="124">
        <v>0</v>
      </c>
      <c r="DJ208" s="108">
        <v>0</v>
      </c>
      <c r="DK208" s="108">
        <v>0</v>
      </c>
      <c r="DL208" s="180">
        <v>87.392472267877793</v>
      </c>
      <c r="DM208" s="181">
        <v>87.670411457510738</v>
      </c>
      <c r="DN208" s="184">
        <v>76.699197105999687</v>
      </c>
      <c r="DO208" s="181">
        <v>83.920693610462749</v>
      </c>
      <c r="DP208" s="193">
        <v>5</v>
      </c>
      <c r="DQ208" s="193">
        <v>71052</v>
      </c>
      <c r="DR208" s="288">
        <v>97.372856966657068</v>
      </c>
      <c r="DS208" s="288"/>
      <c r="DT208" s="298"/>
      <c r="DU208" s="170"/>
      <c r="DV208" s="170"/>
      <c r="DW208" s="170"/>
      <c r="DX208" s="170"/>
      <c r="DY208" s="170"/>
      <c r="DZ208" s="298"/>
      <c r="EA208" s="170"/>
      <c r="EB208" s="170"/>
      <c r="EC208" s="170"/>
      <c r="ED208" s="170"/>
      <c r="EE208" s="292"/>
    </row>
    <row r="209" spans="1:135" x14ac:dyDescent="0.2">
      <c r="A209" s="125" t="s">
        <v>308</v>
      </c>
      <c r="B209" s="126" t="s">
        <v>634</v>
      </c>
      <c r="C209" s="147">
        <v>11265629</v>
      </c>
      <c r="D209" s="148">
        <v>76.871997116184104</v>
      </c>
      <c r="E209" s="149">
        <v>23.128002883815896</v>
      </c>
      <c r="F209" s="150">
        <v>7.1167568660057634E-2</v>
      </c>
      <c r="G209" s="151">
        <v>105.84018226230741</v>
      </c>
      <c r="H209" s="167">
        <v>68233.899999999994</v>
      </c>
      <c r="I209" s="118">
        <v>6051.2220011736372</v>
      </c>
      <c r="J209" s="113">
        <v>8294.5273839999991</v>
      </c>
      <c r="K209" s="113">
        <v>12.156021250434168</v>
      </c>
      <c r="L209" s="117">
        <v>24316.69917453</v>
      </c>
      <c r="M209" s="118">
        <v>35.637270000000001</v>
      </c>
      <c r="N209" s="117">
        <v>0</v>
      </c>
      <c r="O209" s="118">
        <v>0</v>
      </c>
      <c r="P209" s="143" t="s">
        <v>1026</v>
      </c>
      <c r="Q209" s="170">
        <v>174919.375</v>
      </c>
      <c r="R209" s="167">
        <v>3.41</v>
      </c>
      <c r="S209" s="138">
        <v>182.37</v>
      </c>
      <c r="T209" s="113">
        <v>139.54</v>
      </c>
      <c r="U209" s="138">
        <v>0.02</v>
      </c>
      <c r="V209" s="113">
        <v>8.58</v>
      </c>
      <c r="W209" s="138" t="s">
        <v>992</v>
      </c>
      <c r="X209" s="143">
        <v>333.91999999999996</v>
      </c>
      <c r="Y209" s="167">
        <f t="shared" si="22"/>
        <v>1.9494695770551434E-3</v>
      </c>
      <c r="Z209" s="138">
        <f t="shared" si="23"/>
        <v>0.10425946239517492</v>
      </c>
      <c r="AA209" s="113">
        <f t="shared" si="24"/>
        <v>7.9773895830579089E-2</v>
      </c>
      <c r="AB209" s="138">
        <f t="shared" si="25"/>
        <v>1.1433839161613743E-5</v>
      </c>
      <c r="AC209" s="113">
        <f t="shared" si="26"/>
        <v>4.9051170003322955E-3</v>
      </c>
      <c r="AD209" s="138">
        <f t="shared" si="27"/>
        <v>0</v>
      </c>
      <c r="AE209" s="143">
        <f t="shared" si="28"/>
        <v>0.19089937864230302</v>
      </c>
      <c r="AF209" s="175">
        <v>4.111144423463875E-2</v>
      </c>
      <c r="AG209" s="118">
        <v>2.1986786173228943</v>
      </c>
      <c r="AH209" s="118">
        <v>1.6823140552790297</v>
      </c>
      <c r="AI209" s="118">
        <v>2.4112284008585781E-4</v>
      </c>
      <c r="AJ209" s="118">
        <v>0.10344169839683298</v>
      </c>
      <c r="AK209" s="118" t="s">
        <v>1026</v>
      </c>
      <c r="AL209" s="143">
        <v>4.0257869380734803</v>
      </c>
      <c r="AM209" s="175">
        <v>1.4023284885523159E-2</v>
      </c>
      <c r="AN209" s="118">
        <v>0.74997843535860953</v>
      </c>
      <c r="AO209" s="118">
        <v>0.57384433223633469</v>
      </c>
      <c r="AP209" s="118">
        <v>8.2248005193684203E-5</v>
      </c>
      <c r="AQ209" s="118">
        <v>3.5284394228090522E-2</v>
      </c>
      <c r="AR209" s="118" t="s">
        <v>1026</v>
      </c>
      <c r="AS209" s="143">
        <v>1.3732126947137513</v>
      </c>
      <c r="AT209" s="175" t="s">
        <v>1026</v>
      </c>
      <c r="AU209" s="118" t="s">
        <v>1026</v>
      </c>
      <c r="AV209" s="118" t="s">
        <v>1026</v>
      </c>
      <c r="AW209" s="118" t="s">
        <v>1026</v>
      </c>
      <c r="AX209" s="118" t="s">
        <v>1026</v>
      </c>
      <c r="AY209" s="118" t="s">
        <v>1026</v>
      </c>
      <c r="AZ209" s="143" t="s">
        <v>1026</v>
      </c>
      <c r="BA209" s="175" t="s">
        <v>1026</v>
      </c>
      <c r="BB209" s="118" t="s">
        <v>1026</v>
      </c>
      <c r="BC209" s="118" t="s">
        <v>1026</v>
      </c>
      <c r="BD209" s="118" t="s">
        <v>1026</v>
      </c>
      <c r="BE209" s="118" t="s">
        <v>1026</v>
      </c>
      <c r="BF209" s="118" t="s">
        <v>1026</v>
      </c>
      <c r="BG209" s="143" t="s">
        <v>1026</v>
      </c>
      <c r="BH209" s="107">
        <v>5.86</v>
      </c>
      <c r="BI209" s="108">
        <v>0</v>
      </c>
      <c r="BJ209" s="133">
        <v>21.31</v>
      </c>
      <c r="BK209" s="124">
        <v>0.01</v>
      </c>
      <c r="BL209" s="108">
        <v>50.46</v>
      </c>
      <c r="BM209" s="108">
        <v>0.03</v>
      </c>
      <c r="BN209" s="133">
        <v>136.63</v>
      </c>
      <c r="BO209" s="124">
        <v>0.08</v>
      </c>
      <c r="BP209" s="108">
        <v>264.32</v>
      </c>
      <c r="BQ209" s="108">
        <v>0.15</v>
      </c>
      <c r="BR209" s="133">
        <v>475.47</v>
      </c>
      <c r="BS209" s="124">
        <v>0.27</v>
      </c>
      <c r="BT209" s="108">
        <v>652.48</v>
      </c>
      <c r="BU209" s="109">
        <v>0.37</v>
      </c>
      <c r="BV209" s="107">
        <v>996.73</v>
      </c>
      <c r="BW209" s="108">
        <v>0.56999999999999995</v>
      </c>
      <c r="BX209" s="133">
        <v>1886.15</v>
      </c>
      <c r="BY209" s="124">
        <v>1.08</v>
      </c>
      <c r="BZ209" s="108">
        <v>2333.5</v>
      </c>
      <c r="CA209" s="108">
        <v>1.33</v>
      </c>
      <c r="CB209" s="133">
        <v>2884.76</v>
      </c>
      <c r="CC209" s="124">
        <v>1.65</v>
      </c>
      <c r="CD209" s="108">
        <v>3445.33</v>
      </c>
      <c r="CE209" s="108">
        <v>1.97</v>
      </c>
      <c r="CF209" s="133">
        <v>3658.94</v>
      </c>
      <c r="CG209" s="124">
        <v>2.09</v>
      </c>
      <c r="CH209" s="108">
        <v>3843.59</v>
      </c>
      <c r="CI209" s="109">
        <v>2.2000000000000002</v>
      </c>
      <c r="CJ209" s="107">
        <v>976.86</v>
      </c>
      <c r="CK209" s="108">
        <v>0.56000000000000005</v>
      </c>
      <c r="CL209" s="133">
        <v>1601.54</v>
      </c>
      <c r="CM209" s="124">
        <v>0.92</v>
      </c>
      <c r="CN209" s="108">
        <v>1954.53</v>
      </c>
      <c r="CO209" s="108">
        <v>1.1200000000000001</v>
      </c>
      <c r="CP209" s="133">
        <v>2348.13</v>
      </c>
      <c r="CQ209" s="124">
        <v>1.34</v>
      </c>
      <c r="CR209" s="108">
        <v>2776.19</v>
      </c>
      <c r="CS209" s="108">
        <v>1.59</v>
      </c>
      <c r="CT209" s="133">
        <v>2972.27</v>
      </c>
      <c r="CU209" s="124">
        <v>1.7</v>
      </c>
      <c r="CV209" s="108">
        <v>3168.35</v>
      </c>
      <c r="CW209" s="109">
        <v>1.81</v>
      </c>
      <c r="CX209" s="107">
        <v>0</v>
      </c>
      <c r="CY209" s="108">
        <v>0</v>
      </c>
      <c r="CZ209" s="133">
        <v>0</v>
      </c>
      <c r="DA209" s="124">
        <v>0</v>
      </c>
      <c r="DB209" s="108">
        <v>0</v>
      </c>
      <c r="DC209" s="108">
        <v>0</v>
      </c>
      <c r="DD209" s="133">
        <v>0</v>
      </c>
      <c r="DE209" s="124">
        <v>0</v>
      </c>
      <c r="DF209" s="108">
        <v>0</v>
      </c>
      <c r="DG209" s="108">
        <v>0</v>
      </c>
      <c r="DH209" s="133">
        <v>0.38</v>
      </c>
      <c r="DI209" s="124">
        <v>0</v>
      </c>
      <c r="DJ209" s="108">
        <v>0.75</v>
      </c>
      <c r="DK209" s="108">
        <v>0</v>
      </c>
      <c r="DL209" s="180">
        <v>34.331803546339223</v>
      </c>
      <c r="DM209" s="181">
        <v>34.298021692627174</v>
      </c>
      <c r="DN209" s="184">
        <v>47.947783057425035</v>
      </c>
      <c r="DO209" s="181">
        <v>38.859202765463806</v>
      </c>
      <c r="DP209" s="193" t="s">
        <v>1026</v>
      </c>
      <c r="DQ209" s="193" t="s">
        <v>1026</v>
      </c>
      <c r="DR209" s="288" t="s">
        <v>1026</v>
      </c>
      <c r="DS209" s="288"/>
      <c r="DT209" s="298"/>
      <c r="DU209" s="170"/>
      <c r="DV209" s="170"/>
      <c r="DW209" s="170"/>
      <c r="DX209" s="170"/>
      <c r="DY209" s="170"/>
      <c r="DZ209" s="298"/>
      <c r="EA209" s="170"/>
      <c r="EB209" s="170"/>
      <c r="EC209" s="170"/>
      <c r="ED209" s="170"/>
      <c r="EE209" s="292"/>
    </row>
    <row r="210" spans="1:135" x14ac:dyDescent="0.2">
      <c r="A210" s="125" t="s">
        <v>947</v>
      </c>
      <c r="B210" s="126" t="s">
        <v>948</v>
      </c>
      <c r="C210" s="147" t="s">
        <v>1031</v>
      </c>
      <c r="D210" s="148" t="s">
        <v>1028</v>
      </c>
      <c r="E210" s="149" t="s">
        <v>1028</v>
      </c>
      <c r="F210" s="150" t="s">
        <v>1026</v>
      </c>
      <c r="G210" s="151" t="s">
        <v>1026</v>
      </c>
      <c r="H210" s="167" t="s">
        <v>1026</v>
      </c>
      <c r="I210" s="118" t="s">
        <v>1026</v>
      </c>
      <c r="J210" s="113" t="s">
        <v>1026</v>
      </c>
      <c r="K210" s="113" t="s">
        <v>1026</v>
      </c>
      <c r="L210" s="117" t="s">
        <v>1026</v>
      </c>
      <c r="M210" s="118">
        <v>0</v>
      </c>
      <c r="N210" s="117">
        <v>0</v>
      </c>
      <c r="O210" s="118">
        <v>0</v>
      </c>
      <c r="P210" s="143" t="s">
        <v>1026</v>
      </c>
      <c r="Q210" s="170">
        <v>158.42140197753906</v>
      </c>
      <c r="R210" s="167">
        <v>1.0900000000000001</v>
      </c>
      <c r="S210" s="138">
        <v>2.56</v>
      </c>
      <c r="T210" s="113">
        <v>4.38</v>
      </c>
      <c r="U210" s="138">
        <v>0</v>
      </c>
      <c r="V210" s="113">
        <v>0</v>
      </c>
      <c r="W210" s="138" t="s">
        <v>992</v>
      </c>
      <c r="X210" s="143">
        <v>8.0300000000000011</v>
      </c>
      <c r="Y210" s="167">
        <f t="shared" si="22"/>
        <v>0.6880383498654683</v>
      </c>
      <c r="Z210" s="138">
        <f t="shared" si="23"/>
        <v>1.6159432804179803</v>
      </c>
      <c r="AA210" s="113">
        <f t="shared" si="24"/>
        <v>2.7647779563401382</v>
      </c>
      <c r="AB210" s="138">
        <f t="shared" si="25"/>
        <v>0</v>
      </c>
      <c r="AC210" s="113">
        <f t="shared" si="26"/>
        <v>0</v>
      </c>
      <c r="AD210" s="138">
        <f t="shared" si="27"/>
        <v>0</v>
      </c>
      <c r="AE210" s="143">
        <f t="shared" si="28"/>
        <v>5.0687595866235879</v>
      </c>
      <c r="AF210" s="175" t="s">
        <v>1026</v>
      </c>
      <c r="AG210" s="118" t="s">
        <v>1026</v>
      </c>
      <c r="AH210" s="118" t="s">
        <v>1026</v>
      </c>
      <c r="AI210" s="118" t="s">
        <v>1026</v>
      </c>
      <c r="AJ210" s="118" t="s">
        <v>1026</v>
      </c>
      <c r="AK210" s="118" t="s">
        <v>1026</v>
      </c>
      <c r="AL210" s="143" t="s">
        <v>1026</v>
      </c>
      <c r="AM210" s="175" t="s">
        <v>1026</v>
      </c>
      <c r="AN210" s="118" t="s">
        <v>1026</v>
      </c>
      <c r="AO210" s="118" t="s">
        <v>1026</v>
      </c>
      <c r="AP210" s="118" t="s">
        <v>1026</v>
      </c>
      <c r="AQ210" s="118" t="s">
        <v>1026</v>
      </c>
      <c r="AR210" s="118" t="s">
        <v>1026</v>
      </c>
      <c r="AS210" s="143" t="s">
        <v>1026</v>
      </c>
      <c r="AT210" s="175" t="s">
        <v>1026</v>
      </c>
      <c r="AU210" s="118" t="s">
        <v>1026</v>
      </c>
      <c r="AV210" s="118" t="s">
        <v>1026</v>
      </c>
      <c r="AW210" s="118" t="s">
        <v>1026</v>
      </c>
      <c r="AX210" s="118" t="s">
        <v>1026</v>
      </c>
      <c r="AY210" s="118" t="s">
        <v>1026</v>
      </c>
      <c r="AZ210" s="143" t="s">
        <v>1026</v>
      </c>
      <c r="BA210" s="175" t="s">
        <v>1026</v>
      </c>
      <c r="BB210" s="118" t="s">
        <v>1026</v>
      </c>
      <c r="BC210" s="118" t="s">
        <v>1026</v>
      </c>
      <c r="BD210" s="118" t="s">
        <v>1026</v>
      </c>
      <c r="BE210" s="118" t="s">
        <v>1026</v>
      </c>
      <c r="BF210" s="118" t="s">
        <v>1026</v>
      </c>
      <c r="BG210" s="143" t="s">
        <v>1026</v>
      </c>
      <c r="BH210" s="107">
        <v>4.83</v>
      </c>
      <c r="BI210" s="108">
        <v>3.05</v>
      </c>
      <c r="BJ210" s="133">
        <v>13.1</v>
      </c>
      <c r="BK210" s="124">
        <v>8.27</v>
      </c>
      <c r="BL210" s="108">
        <v>21.61</v>
      </c>
      <c r="BM210" s="108">
        <v>13.64</v>
      </c>
      <c r="BN210" s="133">
        <v>33.44</v>
      </c>
      <c r="BO210" s="124">
        <v>21.11</v>
      </c>
      <c r="BP210" s="108">
        <v>42.41</v>
      </c>
      <c r="BQ210" s="108">
        <v>26.77</v>
      </c>
      <c r="BR210" s="133">
        <v>52.44</v>
      </c>
      <c r="BS210" s="124">
        <v>33.1</v>
      </c>
      <c r="BT210" s="108">
        <v>57.1</v>
      </c>
      <c r="BU210" s="109">
        <v>36.04</v>
      </c>
      <c r="BV210" s="107">
        <v>10.66</v>
      </c>
      <c r="BW210" s="108">
        <v>6.73</v>
      </c>
      <c r="BX210" s="133">
        <v>41.91</v>
      </c>
      <c r="BY210" s="124">
        <v>26.45</v>
      </c>
      <c r="BZ210" s="108">
        <v>64.930000000000007</v>
      </c>
      <c r="CA210" s="108">
        <v>40.99</v>
      </c>
      <c r="CB210" s="133">
        <v>88.74</v>
      </c>
      <c r="CC210" s="124">
        <v>56.02</v>
      </c>
      <c r="CD210" s="108">
        <v>93.58</v>
      </c>
      <c r="CE210" s="108">
        <v>59.07</v>
      </c>
      <c r="CF210" s="133">
        <v>102.09</v>
      </c>
      <c r="CG210" s="124">
        <v>64.44</v>
      </c>
      <c r="CH210" s="108">
        <v>110.61</v>
      </c>
      <c r="CI210" s="109">
        <v>69.819999999999993</v>
      </c>
      <c r="CJ210" s="107">
        <v>24.52</v>
      </c>
      <c r="CK210" s="108">
        <v>15.48</v>
      </c>
      <c r="CL210" s="133">
        <v>51.92</v>
      </c>
      <c r="CM210" s="124">
        <v>32.770000000000003</v>
      </c>
      <c r="CN210" s="108">
        <v>59.61</v>
      </c>
      <c r="CO210" s="108">
        <v>37.630000000000003</v>
      </c>
      <c r="CP210" s="133">
        <v>69.8</v>
      </c>
      <c r="CQ210" s="124">
        <v>44.06</v>
      </c>
      <c r="CR210" s="108">
        <v>69.81</v>
      </c>
      <c r="CS210" s="108">
        <v>44.06</v>
      </c>
      <c r="CT210" s="133">
        <v>69.819999999999993</v>
      </c>
      <c r="CU210" s="124">
        <v>44.07</v>
      </c>
      <c r="CV210" s="108">
        <v>69.83</v>
      </c>
      <c r="CW210" s="109">
        <v>44.08</v>
      </c>
      <c r="CX210" s="107">
        <v>0</v>
      </c>
      <c r="CY210" s="108">
        <v>0</v>
      </c>
      <c r="CZ210" s="133">
        <v>0</v>
      </c>
      <c r="DA210" s="124">
        <v>0</v>
      </c>
      <c r="DB210" s="108">
        <v>0</v>
      </c>
      <c r="DC210" s="108">
        <v>0</v>
      </c>
      <c r="DD210" s="133">
        <v>0</v>
      </c>
      <c r="DE210" s="124">
        <v>0</v>
      </c>
      <c r="DF210" s="108">
        <v>0</v>
      </c>
      <c r="DG210" s="108">
        <v>0</v>
      </c>
      <c r="DH210" s="133">
        <v>0</v>
      </c>
      <c r="DI210" s="124">
        <v>0</v>
      </c>
      <c r="DJ210" s="108">
        <v>0</v>
      </c>
      <c r="DK210" s="108">
        <v>0</v>
      </c>
      <c r="DL210" s="180">
        <v>49.233994769341365</v>
      </c>
      <c r="DM210" s="181">
        <v>44.399494494829447</v>
      </c>
      <c r="DN210" s="184">
        <v>5.972489807771807E-4</v>
      </c>
      <c r="DO210" s="181">
        <v>31.211362171050528</v>
      </c>
      <c r="DP210" s="193">
        <v>1</v>
      </c>
      <c r="DQ210" s="193">
        <v>5001</v>
      </c>
      <c r="DR210" s="288">
        <v>97.295719844358004</v>
      </c>
      <c r="DS210" s="288"/>
      <c r="DT210" s="298"/>
      <c r="DU210" s="170"/>
      <c r="DV210" s="170"/>
      <c r="DW210" s="170"/>
      <c r="DX210" s="170"/>
      <c r="DY210" s="170"/>
      <c r="DZ210" s="298"/>
      <c r="EA210" s="170"/>
      <c r="EB210" s="170"/>
      <c r="EC210" s="170"/>
      <c r="ED210" s="170"/>
      <c r="EE210" s="292"/>
    </row>
    <row r="211" spans="1:135" x14ac:dyDescent="0.2">
      <c r="A211" s="125" t="s">
        <v>286</v>
      </c>
      <c r="B211" s="126" t="s">
        <v>628</v>
      </c>
      <c r="C211" s="147">
        <v>331900</v>
      </c>
      <c r="D211" s="148">
        <v>44.297981319674598</v>
      </c>
      <c r="E211" s="149">
        <v>55.702018680325402</v>
      </c>
      <c r="F211" s="150">
        <v>1.9443025237404514</v>
      </c>
      <c r="G211" s="151">
        <v>14.550635686102586</v>
      </c>
      <c r="H211" s="167">
        <v>1604.5</v>
      </c>
      <c r="I211" s="118">
        <v>4893.9266345284723</v>
      </c>
      <c r="J211" s="113">
        <v>218.09993284083276</v>
      </c>
      <c r="K211" s="113">
        <v>13.593015446608462</v>
      </c>
      <c r="L211" s="117">
        <v>199.94268165000003</v>
      </c>
      <c r="M211" s="118">
        <v>12.461370000000001</v>
      </c>
      <c r="N211" s="117">
        <v>200.09672465702872</v>
      </c>
      <c r="O211" s="118">
        <v>12.470970686009892</v>
      </c>
      <c r="P211" s="143">
        <v>402.75231638499997</v>
      </c>
      <c r="Q211" s="170">
        <v>5994.42919921875</v>
      </c>
      <c r="R211" s="167">
        <v>2.95</v>
      </c>
      <c r="S211" s="138">
        <v>28.15</v>
      </c>
      <c r="T211" s="113">
        <v>15.36</v>
      </c>
      <c r="U211" s="138">
        <v>0</v>
      </c>
      <c r="V211" s="113">
        <v>47.27</v>
      </c>
      <c r="W211" s="138" t="s">
        <v>992</v>
      </c>
      <c r="X211" s="143">
        <v>93.72999999999999</v>
      </c>
      <c r="Y211" s="167">
        <f t="shared" si="22"/>
        <v>4.9212358707722691E-2</v>
      </c>
      <c r="Z211" s="138">
        <f t="shared" si="23"/>
        <v>0.46960267716013349</v>
      </c>
      <c r="AA211" s="113">
        <f t="shared" si="24"/>
        <v>0.25623790839004085</v>
      </c>
      <c r="AB211" s="138">
        <f t="shared" si="25"/>
        <v>0</v>
      </c>
      <c r="AC211" s="113">
        <f t="shared" si="26"/>
        <v>0.78856549020815314</v>
      </c>
      <c r="AD211" s="138">
        <f t="shared" si="27"/>
        <v>0</v>
      </c>
      <c r="AE211" s="143">
        <f t="shared" si="28"/>
        <v>1.56361843446605</v>
      </c>
      <c r="AF211" s="175">
        <v>1.3525909712924495</v>
      </c>
      <c r="AG211" s="118">
        <v>12.906927404027948</v>
      </c>
      <c r="AH211" s="118">
        <v>7.0426431590006864</v>
      </c>
      <c r="AI211" s="118">
        <v>0</v>
      </c>
      <c r="AJ211" s="118">
        <v>21.673550919659014</v>
      </c>
      <c r="AK211" s="118" t="s">
        <v>1026</v>
      </c>
      <c r="AL211" s="143">
        <v>42.975712453980094</v>
      </c>
      <c r="AM211" s="175">
        <v>1.475422844014856</v>
      </c>
      <c r="AN211" s="118">
        <v>14.079034935260404</v>
      </c>
      <c r="AO211" s="118">
        <v>7.6822016556163346</v>
      </c>
      <c r="AP211" s="118">
        <v>0</v>
      </c>
      <c r="AQ211" s="118">
        <v>23.64177553782449</v>
      </c>
      <c r="AR211" s="118" t="s">
        <v>1026</v>
      </c>
      <c r="AS211" s="143">
        <v>46.878434972716079</v>
      </c>
      <c r="AT211" s="175">
        <v>1.4742870004775845</v>
      </c>
      <c r="AU211" s="118">
        <v>14.068196292692884</v>
      </c>
      <c r="AV211" s="118">
        <v>7.6762875685883722</v>
      </c>
      <c r="AW211" s="118">
        <v>0</v>
      </c>
      <c r="AX211" s="118">
        <v>23.623575089008618</v>
      </c>
      <c r="AY211" s="118" t="s">
        <v>1026</v>
      </c>
      <c r="AZ211" s="143">
        <v>46.842345950767452</v>
      </c>
      <c r="BA211" s="175">
        <v>0.73246009519657962</v>
      </c>
      <c r="BB211" s="118">
        <v>6.9894073490792241</v>
      </c>
      <c r="BC211" s="118">
        <v>3.8137583261760888</v>
      </c>
      <c r="BD211" s="118">
        <v>0</v>
      </c>
      <c r="BE211" s="118">
        <v>11.736741932183836</v>
      </c>
      <c r="BF211" s="118" t="s">
        <v>1026</v>
      </c>
      <c r="BG211" s="143">
        <v>23.272367702635727</v>
      </c>
      <c r="BH211" s="107">
        <v>6.27</v>
      </c>
      <c r="BI211" s="108">
        <v>0.1</v>
      </c>
      <c r="BJ211" s="133">
        <v>22.1</v>
      </c>
      <c r="BK211" s="124">
        <v>0.37</v>
      </c>
      <c r="BL211" s="108">
        <v>44.59</v>
      </c>
      <c r="BM211" s="108">
        <v>0.74</v>
      </c>
      <c r="BN211" s="133">
        <v>94.17</v>
      </c>
      <c r="BO211" s="124">
        <v>1.57</v>
      </c>
      <c r="BP211" s="108">
        <v>153.19</v>
      </c>
      <c r="BQ211" s="108">
        <v>2.56</v>
      </c>
      <c r="BR211" s="133">
        <v>236.25</v>
      </c>
      <c r="BS211" s="124">
        <v>3.94</v>
      </c>
      <c r="BT211" s="108">
        <v>298.83999999999997</v>
      </c>
      <c r="BU211" s="109">
        <v>4.99</v>
      </c>
      <c r="BV211" s="107">
        <v>49.54</v>
      </c>
      <c r="BW211" s="108">
        <v>0.83</v>
      </c>
      <c r="BX211" s="133">
        <v>513.63</v>
      </c>
      <c r="BY211" s="124">
        <v>8.57</v>
      </c>
      <c r="BZ211" s="108">
        <v>815.2</v>
      </c>
      <c r="CA211" s="108">
        <v>13.6</v>
      </c>
      <c r="CB211" s="133">
        <v>1259.01</v>
      </c>
      <c r="CC211" s="124">
        <v>21</v>
      </c>
      <c r="CD211" s="108">
        <v>1547.03</v>
      </c>
      <c r="CE211" s="108">
        <v>25.81</v>
      </c>
      <c r="CF211" s="133">
        <v>1754.13</v>
      </c>
      <c r="CG211" s="124">
        <v>29.26</v>
      </c>
      <c r="CH211" s="108">
        <v>1960.06</v>
      </c>
      <c r="CI211" s="109">
        <v>32.700000000000003</v>
      </c>
      <c r="CJ211" s="107">
        <v>62.26</v>
      </c>
      <c r="CK211" s="108">
        <v>1.04</v>
      </c>
      <c r="CL211" s="133">
        <v>202.3</v>
      </c>
      <c r="CM211" s="124">
        <v>3.37</v>
      </c>
      <c r="CN211" s="108">
        <v>490.4</v>
      </c>
      <c r="CO211" s="108">
        <v>8.18</v>
      </c>
      <c r="CP211" s="133">
        <v>647.80999999999995</v>
      </c>
      <c r="CQ211" s="124">
        <v>10.81</v>
      </c>
      <c r="CR211" s="108">
        <v>697.27</v>
      </c>
      <c r="CS211" s="108">
        <v>11.63</v>
      </c>
      <c r="CT211" s="133">
        <v>739.43</v>
      </c>
      <c r="CU211" s="124">
        <v>12.34</v>
      </c>
      <c r="CV211" s="108">
        <v>781.58</v>
      </c>
      <c r="CW211" s="109">
        <v>13.04</v>
      </c>
      <c r="CX211" s="107">
        <v>0</v>
      </c>
      <c r="CY211" s="108">
        <v>0</v>
      </c>
      <c r="CZ211" s="133">
        <v>0</v>
      </c>
      <c r="DA211" s="124">
        <v>0</v>
      </c>
      <c r="DB211" s="108">
        <v>0</v>
      </c>
      <c r="DC211" s="108">
        <v>0</v>
      </c>
      <c r="DD211" s="133">
        <v>0</v>
      </c>
      <c r="DE211" s="124">
        <v>0</v>
      </c>
      <c r="DF211" s="108">
        <v>0</v>
      </c>
      <c r="DG211" s="108">
        <v>0</v>
      </c>
      <c r="DH211" s="133">
        <v>0</v>
      </c>
      <c r="DI211" s="124">
        <v>0</v>
      </c>
      <c r="DJ211" s="108">
        <v>0.08</v>
      </c>
      <c r="DK211" s="108">
        <v>0</v>
      </c>
      <c r="DL211" s="180">
        <v>76.684062133765551</v>
      </c>
      <c r="DM211" s="181">
        <v>78.411956041419472</v>
      </c>
      <c r="DN211" s="184">
        <v>71.377189688340749</v>
      </c>
      <c r="DO211" s="181">
        <v>75.491069287841924</v>
      </c>
      <c r="DP211" s="193" t="s">
        <v>1026</v>
      </c>
      <c r="DQ211" s="193" t="s">
        <v>1026</v>
      </c>
      <c r="DR211" s="288" t="s">
        <v>1026</v>
      </c>
      <c r="DS211" s="288"/>
      <c r="DT211" s="298"/>
      <c r="DU211" s="170"/>
      <c r="DV211" s="170"/>
      <c r="DW211" s="170"/>
      <c r="DX211" s="170"/>
      <c r="DY211" s="170"/>
      <c r="DZ211" s="298"/>
      <c r="EA211" s="170"/>
      <c r="EB211" s="170"/>
      <c r="EC211" s="170"/>
      <c r="ED211" s="170"/>
      <c r="EE211" s="292"/>
    </row>
    <row r="212" spans="1:135" x14ac:dyDescent="0.2">
      <c r="A212" s="125" t="s">
        <v>292</v>
      </c>
      <c r="B212" s="126" t="s">
        <v>643</v>
      </c>
      <c r="C212" s="147">
        <v>799613</v>
      </c>
      <c r="D212" s="148">
        <v>28.381979782719892</v>
      </c>
      <c r="E212" s="149">
        <v>71.618020217280105</v>
      </c>
      <c r="F212" s="150">
        <v>0.75411636342955235</v>
      </c>
      <c r="G212" s="151">
        <v>4.0620421640843283</v>
      </c>
      <c r="H212" s="167">
        <v>3075.7335706752851</v>
      </c>
      <c r="I212" s="118">
        <v>3739.4699948347939</v>
      </c>
      <c r="J212" s="113">
        <v>766.50382196787143</v>
      </c>
      <c r="K212" s="113">
        <v>24.921008414899333</v>
      </c>
      <c r="L212" s="117">
        <v>397.26297828184818</v>
      </c>
      <c r="M212" s="118">
        <v>12.916040000000002</v>
      </c>
      <c r="N212" s="117">
        <v>315.98223076369356</v>
      </c>
      <c r="O212" s="118">
        <v>10.273394086416882</v>
      </c>
      <c r="P212" s="143">
        <v>783.621044507536</v>
      </c>
      <c r="Q212" s="170">
        <v>8076.0546875</v>
      </c>
      <c r="R212" s="167">
        <v>0.06</v>
      </c>
      <c r="S212" s="138">
        <v>0</v>
      </c>
      <c r="T212" s="113">
        <v>0</v>
      </c>
      <c r="U212" s="138">
        <v>0</v>
      </c>
      <c r="V212" s="113">
        <v>32.96</v>
      </c>
      <c r="W212" s="138" t="s">
        <v>992</v>
      </c>
      <c r="X212" s="143">
        <v>33.020000000000003</v>
      </c>
      <c r="Y212" s="167">
        <f t="shared" si="22"/>
        <v>7.4293701964236482E-4</v>
      </c>
      <c r="Z212" s="138">
        <f t="shared" si="23"/>
        <v>0</v>
      </c>
      <c r="AA212" s="113">
        <f t="shared" si="24"/>
        <v>0</v>
      </c>
      <c r="AB212" s="138">
        <f t="shared" si="25"/>
        <v>0</v>
      </c>
      <c r="AC212" s="113">
        <f t="shared" si="26"/>
        <v>0.4081200694568724</v>
      </c>
      <c r="AD212" s="138">
        <f t="shared" si="27"/>
        <v>0</v>
      </c>
      <c r="AE212" s="143">
        <f t="shared" si="28"/>
        <v>0.40886300647651486</v>
      </c>
      <c r="AF212" s="175">
        <v>7.8277496185159192E-3</v>
      </c>
      <c r="AG212" s="118">
        <v>0</v>
      </c>
      <c r="AH212" s="118">
        <v>0</v>
      </c>
      <c r="AI212" s="118">
        <v>0</v>
      </c>
      <c r="AJ212" s="118">
        <v>4.300043790438079</v>
      </c>
      <c r="AK212" s="118" t="s">
        <v>1026</v>
      </c>
      <c r="AL212" s="143">
        <v>4.3078715400565954</v>
      </c>
      <c r="AM212" s="175">
        <v>1.5103345461361236E-2</v>
      </c>
      <c r="AN212" s="118">
        <v>0</v>
      </c>
      <c r="AO212" s="118">
        <v>0</v>
      </c>
      <c r="AP212" s="118">
        <v>0</v>
      </c>
      <c r="AQ212" s="118">
        <v>8.2967711067744414</v>
      </c>
      <c r="AR212" s="118" t="s">
        <v>1026</v>
      </c>
      <c r="AS212" s="143">
        <v>8.3118744522358021</v>
      </c>
      <c r="AT212" s="175">
        <v>1.8988409523847824E-2</v>
      </c>
      <c r="AU212" s="118">
        <v>0</v>
      </c>
      <c r="AV212" s="118">
        <v>0</v>
      </c>
      <c r="AW212" s="118">
        <v>0</v>
      </c>
      <c r="AX212" s="118">
        <v>10.430966298433738</v>
      </c>
      <c r="AY212" s="118" t="s">
        <v>1026</v>
      </c>
      <c r="AZ212" s="143">
        <v>10.449954707957588</v>
      </c>
      <c r="BA212" s="175">
        <v>7.6567622093031973E-3</v>
      </c>
      <c r="BB212" s="118">
        <v>0</v>
      </c>
      <c r="BC212" s="118">
        <v>0</v>
      </c>
      <c r="BD212" s="118">
        <v>0</v>
      </c>
      <c r="BE212" s="118">
        <v>4.2061147069772229</v>
      </c>
      <c r="BF212" s="118" t="s">
        <v>1026</v>
      </c>
      <c r="BG212" s="143">
        <v>4.2137714691865265</v>
      </c>
      <c r="BH212" s="107">
        <v>0.14000000000000001</v>
      </c>
      <c r="BI212" s="108">
        <v>0</v>
      </c>
      <c r="BJ212" s="133">
        <v>0.27</v>
      </c>
      <c r="BK212" s="124">
        <v>0</v>
      </c>
      <c r="BL212" s="108">
        <v>0.44</v>
      </c>
      <c r="BM212" s="108">
        <v>0.01</v>
      </c>
      <c r="BN212" s="133">
        <v>0.84</v>
      </c>
      <c r="BO212" s="124">
        <v>0.01</v>
      </c>
      <c r="BP212" s="108">
        <v>1.37</v>
      </c>
      <c r="BQ212" s="108">
        <v>0.02</v>
      </c>
      <c r="BR212" s="133">
        <v>2.4300000000000002</v>
      </c>
      <c r="BS212" s="124">
        <v>0.03</v>
      </c>
      <c r="BT212" s="108">
        <v>3.49</v>
      </c>
      <c r="BU212" s="109">
        <v>0.04</v>
      </c>
      <c r="BV212" s="107">
        <v>0</v>
      </c>
      <c r="BW212" s="108">
        <v>0</v>
      </c>
      <c r="BX212" s="133">
        <v>0</v>
      </c>
      <c r="BY212" s="124">
        <v>0</v>
      </c>
      <c r="BZ212" s="108">
        <v>0</v>
      </c>
      <c r="CA212" s="108">
        <v>0</v>
      </c>
      <c r="CB212" s="133">
        <v>0.01</v>
      </c>
      <c r="CC212" s="124">
        <v>0</v>
      </c>
      <c r="CD212" s="108">
        <v>0.01</v>
      </c>
      <c r="CE212" s="108">
        <v>0</v>
      </c>
      <c r="CF212" s="133">
        <v>0.02</v>
      </c>
      <c r="CG212" s="124">
        <v>0</v>
      </c>
      <c r="CH212" s="108">
        <v>0.02</v>
      </c>
      <c r="CI212" s="109">
        <v>0</v>
      </c>
      <c r="CJ212" s="107">
        <v>0</v>
      </c>
      <c r="CK212" s="108">
        <v>0</v>
      </c>
      <c r="CL212" s="133">
        <v>0</v>
      </c>
      <c r="CM212" s="124">
        <v>0</v>
      </c>
      <c r="CN212" s="108">
        <v>0</v>
      </c>
      <c r="CO212" s="108">
        <v>0</v>
      </c>
      <c r="CP212" s="133">
        <v>0</v>
      </c>
      <c r="CQ212" s="124">
        <v>0</v>
      </c>
      <c r="CR212" s="108">
        <v>0</v>
      </c>
      <c r="CS212" s="108">
        <v>0</v>
      </c>
      <c r="CT212" s="133">
        <v>0</v>
      </c>
      <c r="CU212" s="124">
        <v>0</v>
      </c>
      <c r="CV212" s="108">
        <v>0</v>
      </c>
      <c r="CW212" s="109">
        <v>0</v>
      </c>
      <c r="CX212" s="107">
        <v>0</v>
      </c>
      <c r="CY212" s="108">
        <v>0</v>
      </c>
      <c r="CZ212" s="133">
        <v>0</v>
      </c>
      <c r="DA212" s="124">
        <v>0</v>
      </c>
      <c r="DB212" s="108">
        <v>0</v>
      </c>
      <c r="DC212" s="108">
        <v>0</v>
      </c>
      <c r="DD212" s="133">
        <v>0</v>
      </c>
      <c r="DE212" s="124">
        <v>0</v>
      </c>
      <c r="DF212" s="108">
        <v>0</v>
      </c>
      <c r="DG212" s="108">
        <v>0</v>
      </c>
      <c r="DH212" s="133">
        <v>0</v>
      </c>
      <c r="DI212" s="124">
        <v>0</v>
      </c>
      <c r="DJ212" s="108">
        <v>0</v>
      </c>
      <c r="DK212" s="108">
        <v>0</v>
      </c>
      <c r="DL212" s="180">
        <v>63.236357966260186</v>
      </c>
      <c r="DM212" s="181">
        <v>58.142622955638423</v>
      </c>
      <c r="DN212" s="184">
        <v>59.896951048390932</v>
      </c>
      <c r="DO212" s="181">
        <v>60.42531065676318</v>
      </c>
      <c r="DP212" s="193" t="s">
        <v>1026</v>
      </c>
      <c r="DQ212" s="193" t="s">
        <v>1026</v>
      </c>
      <c r="DR212" s="288" t="s">
        <v>1026</v>
      </c>
      <c r="DS212" s="288"/>
      <c r="DT212" s="298"/>
      <c r="DU212" s="170"/>
      <c r="DV212" s="170"/>
      <c r="DW212" s="170"/>
      <c r="DX212" s="170"/>
      <c r="DY212" s="170"/>
      <c r="DZ212" s="298"/>
      <c r="EA212" s="170"/>
      <c r="EB212" s="170"/>
      <c r="EC212" s="170"/>
      <c r="ED212" s="170"/>
      <c r="EE212" s="292"/>
    </row>
    <row r="213" spans="1:135" x14ac:dyDescent="0.2">
      <c r="A213" s="125" t="s">
        <v>244</v>
      </c>
      <c r="B213" s="126" t="s">
        <v>655</v>
      </c>
      <c r="C213" s="147">
        <v>1341151</v>
      </c>
      <c r="D213" s="148">
        <v>8.6659891391797039</v>
      </c>
      <c r="E213" s="149">
        <v>91.334010860820285</v>
      </c>
      <c r="F213" s="150">
        <v>-1.2007738823675558</v>
      </c>
      <c r="G213" s="151">
        <v>261.43294346978558</v>
      </c>
      <c r="H213" s="167">
        <v>24640.839007591767</v>
      </c>
      <c r="I213" s="118">
        <v>18372.904324413706</v>
      </c>
      <c r="J213" s="113">
        <v>2402.1328276582299</v>
      </c>
      <c r="K213" s="113">
        <v>9.7485837512194298</v>
      </c>
      <c r="L213" s="117">
        <v>2507.4517774125388</v>
      </c>
      <c r="M213" s="118">
        <v>10.176000000000002</v>
      </c>
      <c r="N213" s="117">
        <v>12003.868859465887</v>
      </c>
      <c r="O213" s="118">
        <v>48.715341453136119</v>
      </c>
      <c r="P213" s="143">
        <v>10600.451637260001</v>
      </c>
      <c r="Q213" s="170">
        <v>68647.90625</v>
      </c>
      <c r="R213" s="167">
        <v>596.11</v>
      </c>
      <c r="S213" s="138">
        <v>12.62</v>
      </c>
      <c r="T213" s="113">
        <v>11.36</v>
      </c>
      <c r="U213" s="138">
        <v>0.01</v>
      </c>
      <c r="V213" s="113">
        <v>0.91</v>
      </c>
      <c r="W213" s="138" t="s">
        <v>992</v>
      </c>
      <c r="X213" s="143">
        <v>621.01</v>
      </c>
      <c r="Y213" s="167">
        <f t="shared" si="22"/>
        <v>0.86835860343519222</v>
      </c>
      <c r="Z213" s="138">
        <f t="shared" si="23"/>
        <v>1.8383663376477705E-2</v>
      </c>
      <c r="AA213" s="113">
        <f t="shared" si="24"/>
        <v>1.6548210456163767E-2</v>
      </c>
      <c r="AB213" s="138">
        <f t="shared" si="25"/>
        <v>1.4567086669158247E-5</v>
      </c>
      <c r="AC213" s="113">
        <f t="shared" si="26"/>
        <v>1.3256048868934003E-3</v>
      </c>
      <c r="AD213" s="138">
        <f t="shared" si="27"/>
        <v>0</v>
      </c>
      <c r="AE213" s="143">
        <f t="shared" si="28"/>
        <v>0.90463064924139625</v>
      </c>
      <c r="AF213" s="175">
        <v>24.815863350118338</v>
      </c>
      <c r="AG213" s="118">
        <v>0.52536645162552786</v>
      </c>
      <c r="AH213" s="118">
        <v>0.47291306580554648</v>
      </c>
      <c r="AI213" s="118">
        <v>4.1629671285699514E-4</v>
      </c>
      <c r="AJ213" s="118">
        <v>3.7883000869986562E-2</v>
      </c>
      <c r="AK213" s="118" t="s">
        <v>1026</v>
      </c>
      <c r="AL213" s="143">
        <v>25.852442165132256</v>
      </c>
      <c r="AM213" s="175">
        <v>23.773537954741091</v>
      </c>
      <c r="AN213" s="118">
        <v>0.50329980874139424</v>
      </c>
      <c r="AO213" s="118">
        <v>0.45304959011903634</v>
      </c>
      <c r="AP213" s="118">
        <v>3.9881125890760244E-4</v>
      </c>
      <c r="AQ213" s="118">
        <v>3.6291824560591823E-2</v>
      </c>
      <c r="AR213" s="118" t="s">
        <v>1026</v>
      </c>
      <c r="AS213" s="143">
        <v>24.76657798942102</v>
      </c>
      <c r="AT213" s="175">
        <v>4.9659822760386598</v>
      </c>
      <c r="AU213" s="118">
        <v>0.10513277134020212</v>
      </c>
      <c r="AV213" s="118">
        <v>9.4636155501164512E-2</v>
      </c>
      <c r="AW213" s="118">
        <v>8.3306474912996927E-5</v>
      </c>
      <c r="AX213" s="118">
        <v>7.5808892170827211E-3</v>
      </c>
      <c r="AY213" s="118" t="s">
        <v>1026</v>
      </c>
      <c r="AZ213" s="143">
        <v>5.1734153985720228</v>
      </c>
      <c r="BA213" s="175">
        <v>5.6234396457666609</v>
      </c>
      <c r="BB213" s="118">
        <v>0.11905153131062263</v>
      </c>
      <c r="BC213" s="118">
        <v>0.10716524530021182</v>
      </c>
      <c r="BD213" s="118">
        <v>9.4335603257228714E-5</v>
      </c>
      <c r="BE213" s="118">
        <v>8.584539896407813E-3</v>
      </c>
      <c r="BF213" s="118" t="s">
        <v>1026</v>
      </c>
      <c r="BG213" s="143">
        <v>5.8583352978771606</v>
      </c>
      <c r="BH213" s="107">
        <v>2757.7</v>
      </c>
      <c r="BI213" s="108">
        <v>4.0199999999999996</v>
      </c>
      <c r="BJ213" s="133">
        <v>6343.57</v>
      </c>
      <c r="BK213" s="124">
        <v>9.24</v>
      </c>
      <c r="BL213" s="108">
        <v>9997.5499999999993</v>
      </c>
      <c r="BM213" s="108">
        <v>14.56</v>
      </c>
      <c r="BN213" s="133">
        <v>14962.22</v>
      </c>
      <c r="BO213" s="124">
        <v>21.8</v>
      </c>
      <c r="BP213" s="108">
        <v>18869.87</v>
      </c>
      <c r="BQ213" s="108">
        <v>27.49</v>
      </c>
      <c r="BR213" s="133">
        <v>23390.95</v>
      </c>
      <c r="BS213" s="124">
        <v>34.07</v>
      </c>
      <c r="BT213" s="108">
        <v>24921.83</v>
      </c>
      <c r="BU213" s="109">
        <v>36.299999999999997</v>
      </c>
      <c r="BV213" s="107">
        <v>12.04</v>
      </c>
      <c r="BW213" s="108">
        <v>0.02</v>
      </c>
      <c r="BX213" s="133">
        <v>122.66</v>
      </c>
      <c r="BY213" s="124">
        <v>0.18</v>
      </c>
      <c r="BZ213" s="108">
        <v>233.25</v>
      </c>
      <c r="CA213" s="108">
        <v>0.34</v>
      </c>
      <c r="CB213" s="133">
        <v>1111.18</v>
      </c>
      <c r="CC213" s="124">
        <v>1.62</v>
      </c>
      <c r="CD213" s="108">
        <v>1348.61</v>
      </c>
      <c r="CE213" s="108">
        <v>1.96</v>
      </c>
      <c r="CF213" s="133">
        <v>1511.67</v>
      </c>
      <c r="CG213" s="124">
        <v>2.2000000000000002</v>
      </c>
      <c r="CH213" s="108">
        <v>1579.18</v>
      </c>
      <c r="CI213" s="109">
        <v>2.2999999999999998</v>
      </c>
      <c r="CJ213" s="107">
        <v>29</v>
      </c>
      <c r="CK213" s="108">
        <v>0.04</v>
      </c>
      <c r="CL213" s="133">
        <v>219.04</v>
      </c>
      <c r="CM213" s="124">
        <v>0.32</v>
      </c>
      <c r="CN213" s="108">
        <v>305.64</v>
      </c>
      <c r="CO213" s="108">
        <v>0.45</v>
      </c>
      <c r="CP213" s="133">
        <v>446.76</v>
      </c>
      <c r="CQ213" s="124">
        <v>0.65</v>
      </c>
      <c r="CR213" s="108">
        <v>563.32000000000005</v>
      </c>
      <c r="CS213" s="108">
        <v>0.82</v>
      </c>
      <c r="CT213" s="133">
        <v>595.65</v>
      </c>
      <c r="CU213" s="124">
        <v>0.87</v>
      </c>
      <c r="CV213" s="108">
        <v>627.98</v>
      </c>
      <c r="CW213" s="109">
        <v>0.91</v>
      </c>
      <c r="CX213" s="107">
        <v>0</v>
      </c>
      <c r="CY213" s="108">
        <v>0</v>
      </c>
      <c r="CZ213" s="133">
        <v>0</v>
      </c>
      <c r="DA213" s="124">
        <v>0</v>
      </c>
      <c r="DB213" s="108">
        <v>0</v>
      </c>
      <c r="DC213" s="108">
        <v>0</v>
      </c>
      <c r="DD213" s="133">
        <v>0</v>
      </c>
      <c r="DE213" s="124">
        <v>0</v>
      </c>
      <c r="DF213" s="108">
        <v>0</v>
      </c>
      <c r="DG213" s="108">
        <v>0</v>
      </c>
      <c r="DH213" s="133">
        <v>0.17</v>
      </c>
      <c r="DI213" s="124">
        <v>0</v>
      </c>
      <c r="DJ213" s="108">
        <v>0.39</v>
      </c>
      <c r="DK213" s="108">
        <v>0</v>
      </c>
      <c r="DL213" s="180">
        <v>64.099592931849358</v>
      </c>
      <c r="DM213" s="181">
        <v>67.578602138548206</v>
      </c>
      <c r="DN213" s="184">
        <v>67.142709203181511</v>
      </c>
      <c r="DO213" s="181">
        <v>66.273634757859696</v>
      </c>
      <c r="DP213" s="193" t="s">
        <v>1026</v>
      </c>
      <c r="DQ213" s="193" t="s">
        <v>1026</v>
      </c>
      <c r="DR213" s="288" t="s">
        <v>1026</v>
      </c>
      <c r="DS213" s="288"/>
      <c r="DT213" s="298"/>
      <c r="DU213" s="170"/>
      <c r="DV213" s="170"/>
      <c r="DW213" s="170"/>
      <c r="DX213" s="170"/>
      <c r="DY213" s="170"/>
      <c r="DZ213" s="298"/>
      <c r="EA213" s="170"/>
      <c r="EB213" s="170"/>
      <c r="EC213" s="170"/>
      <c r="ED213" s="170"/>
      <c r="EE213" s="292"/>
    </row>
    <row r="214" spans="1:135" x14ac:dyDescent="0.2">
      <c r="A214" s="125" t="s">
        <v>304</v>
      </c>
      <c r="B214" s="126" t="s">
        <v>690</v>
      </c>
      <c r="C214" s="147">
        <v>3615086</v>
      </c>
      <c r="D214" s="148">
        <v>93.676001068854248</v>
      </c>
      <c r="E214" s="149">
        <v>6.3239989311457592</v>
      </c>
      <c r="F214" s="150">
        <v>-1.0525641514629589</v>
      </c>
      <c r="G214" s="151">
        <v>407.56324689966181</v>
      </c>
      <c r="H214" s="167">
        <v>101495.811266</v>
      </c>
      <c r="I214" s="118">
        <v>28528.997097164494</v>
      </c>
      <c r="J214" s="113">
        <v>9854.3134840357088</v>
      </c>
      <c r="K214" s="113">
        <v>9.7090839130390751</v>
      </c>
      <c r="L214" s="117">
        <v>6780.8945523569537</v>
      </c>
      <c r="M214" s="118">
        <v>6.6809599999999998</v>
      </c>
      <c r="N214" s="117">
        <v>0</v>
      </c>
      <c r="O214" s="118">
        <v>0</v>
      </c>
      <c r="P214" s="143" t="s">
        <v>1026</v>
      </c>
      <c r="Q214" s="170">
        <v>259030.359375</v>
      </c>
      <c r="R214" s="167">
        <v>354.23</v>
      </c>
      <c r="S214" s="138">
        <v>4035.05</v>
      </c>
      <c r="T214" s="113">
        <v>320.02999999999997</v>
      </c>
      <c r="U214" s="138">
        <v>3.67</v>
      </c>
      <c r="V214" s="113">
        <v>9.93</v>
      </c>
      <c r="W214" s="138" t="s">
        <v>992</v>
      </c>
      <c r="X214" s="143">
        <v>4722.9100000000008</v>
      </c>
      <c r="Y214" s="167">
        <f t="shared" si="22"/>
        <v>0.13675230998200441</v>
      </c>
      <c r="Z214" s="138">
        <f t="shared" si="23"/>
        <v>1.5577517669110095</v>
      </c>
      <c r="AA214" s="113">
        <f t="shared" si="24"/>
        <v>0.12354922441222051</v>
      </c>
      <c r="AB214" s="138">
        <f t="shared" si="25"/>
        <v>1.4168223403832429E-3</v>
      </c>
      <c r="AC214" s="113">
        <f t="shared" si="26"/>
        <v>3.8335274768407637E-3</v>
      </c>
      <c r="AD214" s="138">
        <f t="shared" si="27"/>
        <v>0</v>
      </c>
      <c r="AE214" s="143">
        <f t="shared" si="28"/>
        <v>1.8233036511224585</v>
      </c>
      <c r="AF214" s="175">
        <v>3.5946694873657461</v>
      </c>
      <c r="AG214" s="118">
        <v>40.94704320637765</v>
      </c>
      <c r="AH214" s="118">
        <v>3.2476133473778606</v>
      </c>
      <c r="AI214" s="118">
        <v>3.724257408641924E-2</v>
      </c>
      <c r="AJ214" s="118">
        <v>0.10076805468069293</v>
      </c>
      <c r="AK214" s="118" t="s">
        <v>1026</v>
      </c>
      <c r="AL214" s="143">
        <v>47.927336669888369</v>
      </c>
      <c r="AM214" s="175">
        <v>5.2239420221757333</v>
      </c>
      <c r="AN214" s="118">
        <v>59.506160563984402</v>
      </c>
      <c r="AO214" s="118">
        <v>4.7195837883773253</v>
      </c>
      <c r="AP214" s="118">
        <v>5.4122652574273615E-2</v>
      </c>
      <c r="AQ214" s="118">
        <v>0.1464408556028711</v>
      </c>
      <c r="AR214" s="118" t="s">
        <v>1026</v>
      </c>
      <c r="AS214" s="143">
        <v>69.650249882714604</v>
      </c>
      <c r="AT214" s="175" t="s">
        <v>1026</v>
      </c>
      <c r="AU214" s="118" t="s">
        <v>1026</v>
      </c>
      <c r="AV214" s="118" t="s">
        <v>1026</v>
      </c>
      <c r="AW214" s="118" t="s">
        <v>1026</v>
      </c>
      <c r="AX214" s="118" t="s">
        <v>1026</v>
      </c>
      <c r="AY214" s="118" t="s">
        <v>1026</v>
      </c>
      <c r="AZ214" s="143" t="s">
        <v>1026</v>
      </c>
      <c r="BA214" s="175" t="s">
        <v>1026</v>
      </c>
      <c r="BB214" s="118" t="s">
        <v>1026</v>
      </c>
      <c r="BC214" s="118" t="s">
        <v>1026</v>
      </c>
      <c r="BD214" s="118" t="s">
        <v>1026</v>
      </c>
      <c r="BE214" s="118" t="s">
        <v>1026</v>
      </c>
      <c r="BF214" s="118" t="s">
        <v>1026</v>
      </c>
      <c r="BG214" s="143" t="s">
        <v>1026</v>
      </c>
      <c r="BH214" s="107">
        <v>1298.04</v>
      </c>
      <c r="BI214" s="108">
        <v>0.5</v>
      </c>
      <c r="BJ214" s="133">
        <v>3468.98</v>
      </c>
      <c r="BK214" s="124">
        <v>1.34</v>
      </c>
      <c r="BL214" s="108">
        <v>6205.45</v>
      </c>
      <c r="BM214" s="108">
        <v>2.4</v>
      </c>
      <c r="BN214" s="133">
        <v>11407.47</v>
      </c>
      <c r="BO214" s="124">
        <v>4.4000000000000004</v>
      </c>
      <c r="BP214" s="108">
        <v>16652.66</v>
      </c>
      <c r="BQ214" s="108">
        <v>6.43</v>
      </c>
      <c r="BR214" s="133">
        <v>22623.96</v>
      </c>
      <c r="BS214" s="124">
        <v>8.73</v>
      </c>
      <c r="BT214" s="108">
        <v>26025.56</v>
      </c>
      <c r="BU214" s="109">
        <v>10.050000000000001</v>
      </c>
      <c r="BV214" s="107">
        <v>16326.16</v>
      </c>
      <c r="BW214" s="108">
        <v>6.3</v>
      </c>
      <c r="BX214" s="133">
        <v>48439</v>
      </c>
      <c r="BY214" s="124">
        <v>18.7</v>
      </c>
      <c r="BZ214" s="108">
        <v>99156.800000000003</v>
      </c>
      <c r="CA214" s="108">
        <v>38.28</v>
      </c>
      <c r="CB214" s="133">
        <v>155361.35</v>
      </c>
      <c r="CC214" s="124">
        <v>59.98</v>
      </c>
      <c r="CD214" s="108">
        <v>157946.43</v>
      </c>
      <c r="CE214" s="108">
        <v>60.98</v>
      </c>
      <c r="CF214" s="133">
        <v>163116.57999999999</v>
      </c>
      <c r="CG214" s="124">
        <v>62.97</v>
      </c>
      <c r="CH214" s="108">
        <v>168286.73</v>
      </c>
      <c r="CI214" s="109">
        <v>64.97</v>
      </c>
      <c r="CJ214" s="107">
        <v>1674.25</v>
      </c>
      <c r="CK214" s="108">
        <v>0.65</v>
      </c>
      <c r="CL214" s="133">
        <v>3162.75</v>
      </c>
      <c r="CM214" s="124">
        <v>1.22</v>
      </c>
      <c r="CN214" s="108">
        <v>5430.53</v>
      </c>
      <c r="CO214" s="108">
        <v>2.1</v>
      </c>
      <c r="CP214" s="133">
        <v>8170.41</v>
      </c>
      <c r="CQ214" s="124">
        <v>3.15</v>
      </c>
      <c r="CR214" s="108">
        <v>9207.43</v>
      </c>
      <c r="CS214" s="108">
        <v>3.55</v>
      </c>
      <c r="CT214" s="133">
        <v>10585.82</v>
      </c>
      <c r="CU214" s="124">
        <v>4.09</v>
      </c>
      <c r="CV214" s="108">
        <v>11448.11</v>
      </c>
      <c r="CW214" s="109">
        <v>4.42</v>
      </c>
      <c r="CX214" s="107">
        <v>0</v>
      </c>
      <c r="CY214" s="108">
        <v>0</v>
      </c>
      <c r="CZ214" s="133">
        <v>0</v>
      </c>
      <c r="DA214" s="124">
        <v>0</v>
      </c>
      <c r="DB214" s="108">
        <v>0</v>
      </c>
      <c r="DC214" s="108">
        <v>0</v>
      </c>
      <c r="DD214" s="133">
        <v>0</v>
      </c>
      <c r="DE214" s="124">
        <v>0</v>
      </c>
      <c r="DF214" s="108">
        <v>14.68</v>
      </c>
      <c r="DG214" s="108">
        <v>0.01</v>
      </c>
      <c r="DH214" s="133">
        <v>320</v>
      </c>
      <c r="DI214" s="124">
        <v>0.12</v>
      </c>
      <c r="DJ214" s="108">
        <v>969.95</v>
      </c>
      <c r="DK214" s="108">
        <v>0.37</v>
      </c>
      <c r="DL214" s="180">
        <v>44.587395366818527</v>
      </c>
      <c r="DM214" s="181">
        <v>44.53282300261916</v>
      </c>
      <c r="DN214" s="184">
        <v>74.004755407447206</v>
      </c>
      <c r="DO214" s="181">
        <v>54.374991258961622</v>
      </c>
      <c r="DP214" s="193" t="s">
        <v>1026</v>
      </c>
      <c r="DQ214" s="193" t="s">
        <v>1026</v>
      </c>
      <c r="DR214" s="288" t="s">
        <v>1026</v>
      </c>
      <c r="DS214" s="288"/>
      <c r="DT214" s="298"/>
      <c r="DU214" s="170"/>
      <c r="DV214" s="170"/>
      <c r="DW214" s="170"/>
      <c r="DX214" s="170"/>
      <c r="DY214" s="170"/>
      <c r="DZ214" s="298"/>
      <c r="EA214" s="170"/>
      <c r="EB214" s="170"/>
      <c r="EC214" s="170"/>
      <c r="ED214" s="170"/>
      <c r="EE214" s="292"/>
    </row>
    <row r="215" spans="1:135" x14ac:dyDescent="0.2">
      <c r="A215" s="125" t="s">
        <v>310</v>
      </c>
      <c r="B215" s="126" t="s">
        <v>652</v>
      </c>
      <c r="C215" s="147">
        <v>54191</v>
      </c>
      <c r="D215" s="148">
        <v>31.892749718587961</v>
      </c>
      <c r="E215" s="149">
        <v>68.10725028141205</v>
      </c>
      <c r="F215" s="150">
        <v>1.2810982873227879</v>
      </c>
      <c r="G215" s="151">
        <v>208.42692307692309</v>
      </c>
      <c r="H215" s="167">
        <v>742.96296296296282</v>
      </c>
      <c r="I215" s="118">
        <v>14132.801879770934</v>
      </c>
      <c r="J215" s="113">
        <v>214.70351252061772</v>
      </c>
      <c r="K215" s="113">
        <v>28.898279352226719</v>
      </c>
      <c r="L215" s="117">
        <v>72.853016444444435</v>
      </c>
      <c r="M215" s="118">
        <v>9.8057400000000001</v>
      </c>
      <c r="N215" s="117">
        <v>127.41415962962949</v>
      </c>
      <c r="O215" s="118">
        <v>17.14946316051843</v>
      </c>
      <c r="P215" s="143">
        <v>301.95257807399599</v>
      </c>
      <c r="Q215" s="170">
        <v>4112.05908203125</v>
      </c>
      <c r="R215" s="167">
        <v>26.66</v>
      </c>
      <c r="S215" s="138">
        <v>38.880000000000003</v>
      </c>
      <c r="T215" s="113">
        <v>16.5</v>
      </c>
      <c r="U215" s="138">
        <v>0</v>
      </c>
      <c r="V215" s="113">
        <v>0</v>
      </c>
      <c r="W215" s="138" t="s">
        <v>992</v>
      </c>
      <c r="X215" s="143">
        <v>82.04</v>
      </c>
      <c r="Y215" s="167">
        <f t="shared" si="22"/>
        <v>0.6483369880675609</v>
      </c>
      <c r="Z215" s="138">
        <f t="shared" si="23"/>
        <v>0.94551170652913619</v>
      </c>
      <c r="AA215" s="113">
        <f t="shared" si="24"/>
        <v>0.40125882607332164</v>
      </c>
      <c r="AB215" s="138">
        <f t="shared" si="25"/>
        <v>0</v>
      </c>
      <c r="AC215" s="113">
        <f t="shared" si="26"/>
        <v>0</v>
      </c>
      <c r="AD215" s="138">
        <f t="shared" si="27"/>
        <v>0</v>
      </c>
      <c r="AE215" s="143">
        <f t="shared" si="28"/>
        <v>1.9951075206700186</v>
      </c>
      <c r="AF215" s="175">
        <v>12.417123356302739</v>
      </c>
      <c r="AG215" s="118">
        <v>18.108693026746082</v>
      </c>
      <c r="AH215" s="118">
        <v>7.685016330795019</v>
      </c>
      <c r="AI215" s="118">
        <v>0</v>
      </c>
      <c r="AJ215" s="118">
        <v>0</v>
      </c>
      <c r="AK215" s="118" t="s">
        <v>1026</v>
      </c>
      <c r="AL215" s="143">
        <v>38.210832713843843</v>
      </c>
      <c r="AM215" s="175">
        <v>36.594229451473886</v>
      </c>
      <c r="AN215" s="118">
        <v>53.367728472367027</v>
      </c>
      <c r="AO215" s="118">
        <v>22.64834155848909</v>
      </c>
      <c r="AP215" s="118">
        <v>0</v>
      </c>
      <c r="AQ215" s="118">
        <v>0</v>
      </c>
      <c r="AR215" s="118" t="s">
        <v>1026</v>
      </c>
      <c r="AS215" s="143">
        <v>112.61029948233001</v>
      </c>
      <c r="AT215" s="175">
        <v>20.923891094597273</v>
      </c>
      <c r="AU215" s="118">
        <v>30.514661881393174</v>
      </c>
      <c r="AV215" s="118">
        <v>12.9498950885542</v>
      </c>
      <c r="AW215" s="118">
        <v>0</v>
      </c>
      <c r="AX215" s="118">
        <v>0</v>
      </c>
      <c r="AY215" s="118" t="s">
        <v>1026</v>
      </c>
      <c r="AZ215" s="143">
        <v>64.388448064544662</v>
      </c>
      <c r="BA215" s="175">
        <v>8.8292009858139853</v>
      </c>
      <c r="BB215" s="118">
        <v>12.876194085838252</v>
      </c>
      <c r="BC215" s="118">
        <v>5.4644342185270354</v>
      </c>
      <c r="BD215" s="118">
        <v>0</v>
      </c>
      <c r="BE215" s="118">
        <v>0</v>
      </c>
      <c r="BF215" s="118" t="s">
        <v>1026</v>
      </c>
      <c r="BG215" s="143">
        <v>27.169829290179276</v>
      </c>
      <c r="BH215" s="107">
        <v>108.38</v>
      </c>
      <c r="BI215" s="108">
        <v>2.64</v>
      </c>
      <c r="BJ215" s="133">
        <v>311.72000000000003</v>
      </c>
      <c r="BK215" s="124">
        <v>7.58</v>
      </c>
      <c r="BL215" s="108">
        <v>539.1</v>
      </c>
      <c r="BM215" s="108">
        <v>13.11</v>
      </c>
      <c r="BN215" s="133">
        <v>870.66</v>
      </c>
      <c r="BO215" s="124">
        <v>21.17</v>
      </c>
      <c r="BP215" s="108">
        <v>1130.3499999999999</v>
      </c>
      <c r="BQ215" s="108">
        <v>27.49</v>
      </c>
      <c r="BR215" s="133">
        <v>1416.92</v>
      </c>
      <c r="BS215" s="124">
        <v>34.46</v>
      </c>
      <c r="BT215" s="108">
        <v>1570.72</v>
      </c>
      <c r="BU215" s="109">
        <v>38.200000000000003</v>
      </c>
      <c r="BV215" s="107">
        <v>171.7</v>
      </c>
      <c r="BW215" s="108">
        <v>4.18</v>
      </c>
      <c r="BX215" s="133">
        <v>626.36</v>
      </c>
      <c r="BY215" s="124">
        <v>15.23</v>
      </c>
      <c r="BZ215" s="108">
        <v>901.45</v>
      </c>
      <c r="CA215" s="108">
        <v>21.92</v>
      </c>
      <c r="CB215" s="133">
        <v>1254.07</v>
      </c>
      <c r="CC215" s="124">
        <v>30.5</v>
      </c>
      <c r="CD215" s="108">
        <v>1448.02</v>
      </c>
      <c r="CE215" s="108">
        <v>35.21</v>
      </c>
      <c r="CF215" s="133">
        <v>1656.09</v>
      </c>
      <c r="CG215" s="124">
        <v>40.270000000000003</v>
      </c>
      <c r="CH215" s="108">
        <v>1812.66</v>
      </c>
      <c r="CI215" s="109">
        <v>44.08</v>
      </c>
      <c r="CJ215" s="107">
        <v>120.36</v>
      </c>
      <c r="CK215" s="108">
        <v>2.93</v>
      </c>
      <c r="CL215" s="133">
        <v>200.89</v>
      </c>
      <c r="CM215" s="124">
        <v>4.8899999999999997</v>
      </c>
      <c r="CN215" s="108">
        <v>238.56</v>
      </c>
      <c r="CO215" s="108">
        <v>5.8</v>
      </c>
      <c r="CP215" s="133">
        <v>290.35000000000002</v>
      </c>
      <c r="CQ215" s="124">
        <v>7.06</v>
      </c>
      <c r="CR215" s="108">
        <v>338.38</v>
      </c>
      <c r="CS215" s="108">
        <v>8.23</v>
      </c>
      <c r="CT215" s="133">
        <v>366.86</v>
      </c>
      <c r="CU215" s="124">
        <v>8.92</v>
      </c>
      <c r="CV215" s="108">
        <v>380.16</v>
      </c>
      <c r="CW215" s="109">
        <v>9.24</v>
      </c>
      <c r="CX215" s="107">
        <v>0</v>
      </c>
      <c r="CY215" s="108">
        <v>0</v>
      </c>
      <c r="CZ215" s="133">
        <v>0</v>
      </c>
      <c r="DA215" s="124">
        <v>0</v>
      </c>
      <c r="DB215" s="108">
        <v>0</v>
      </c>
      <c r="DC215" s="108">
        <v>0</v>
      </c>
      <c r="DD215" s="133">
        <v>0</v>
      </c>
      <c r="DE215" s="124">
        <v>0</v>
      </c>
      <c r="DF215" s="108">
        <v>0</v>
      </c>
      <c r="DG215" s="108">
        <v>0</v>
      </c>
      <c r="DH215" s="133">
        <v>0</v>
      </c>
      <c r="DI215" s="124">
        <v>0</v>
      </c>
      <c r="DJ215" s="108">
        <v>0</v>
      </c>
      <c r="DK215" s="108">
        <v>0</v>
      </c>
      <c r="DL215" s="180">
        <v>80.048773749852046</v>
      </c>
      <c r="DM215" s="181">
        <v>78.901769947093925</v>
      </c>
      <c r="DN215" s="184">
        <v>77.193224287182645</v>
      </c>
      <c r="DO215" s="181">
        <v>78.714589328042862</v>
      </c>
      <c r="DP215" s="193">
        <v>2</v>
      </c>
      <c r="DQ215" s="193">
        <v>52989</v>
      </c>
      <c r="DR215" s="288">
        <v>100</v>
      </c>
      <c r="DS215" s="288"/>
      <c r="DT215" s="298"/>
      <c r="DU215" s="170"/>
      <c r="DV215" s="170"/>
      <c r="DW215" s="170"/>
      <c r="DX215" s="170"/>
      <c r="DY215" s="170"/>
      <c r="DZ215" s="298"/>
      <c r="EA215" s="170"/>
      <c r="EB215" s="170"/>
      <c r="EC215" s="170"/>
      <c r="ED215" s="170"/>
      <c r="EE215" s="292"/>
    </row>
    <row r="216" spans="1:135" x14ac:dyDescent="0.2">
      <c r="A216" s="125" t="s">
        <v>306</v>
      </c>
      <c r="B216" s="126" t="s">
        <v>625</v>
      </c>
      <c r="C216" s="147">
        <v>102911</v>
      </c>
      <c r="D216" s="148">
        <v>42.057700343014837</v>
      </c>
      <c r="E216" s="149">
        <v>57.942299656985163</v>
      </c>
      <c r="F216" s="150">
        <v>-0.2123339054784264</v>
      </c>
      <c r="G216" s="151">
        <v>571.72777777777776</v>
      </c>
      <c r="H216" s="167">
        <v>2584.4636871508378</v>
      </c>
      <c r="I216" s="118">
        <v>25354.782474108601</v>
      </c>
      <c r="J216" s="113">
        <v>715.2921234968976</v>
      </c>
      <c r="K216" s="113">
        <v>27.676617282460224</v>
      </c>
      <c r="L216" s="117">
        <v>616.05524930335184</v>
      </c>
      <c r="M216" s="118">
        <v>23.836869999999998</v>
      </c>
      <c r="N216" s="117">
        <v>0</v>
      </c>
      <c r="O216" s="118">
        <v>0</v>
      </c>
      <c r="P216" s="143">
        <v>532.72067000000004</v>
      </c>
      <c r="Q216" s="170">
        <v>8909.3798828125</v>
      </c>
      <c r="R216" s="167">
        <v>16.14</v>
      </c>
      <c r="S216" s="138">
        <v>13.3</v>
      </c>
      <c r="T216" s="113">
        <v>26.05</v>
      </c>
      <c r="U216" s="138">
        <v>0.02</v>
      </c>
      <c r="V216" s="113">
        <v>0</v>
      </c>
      <c r="W216" s="138" t="s">
        <v>992</v>
      </c>
      <c r="X216" s="143">
        <v>55.510000000000005</v>
      </c>
      <c r="Y216" s="167">
        <f t="shared" si="22"/>
        <v>0.18115738931658337</v>
      </c>
      <c r="Z216" s="138">
        <f t="shared" si="23"/>
        <v>0.14928087223733327</v>
      </c>
      <c r="AA216" s="113">
        <f t="shared" si="24"/>
        <v>0.29238847532199486</v>
      </c>
      <c r="AB216" s="138">
        <f t="shared" si="25"/>
        <v>2.2448251464260639E-4</v>
      </c>
      <c r="AC216" s="113">
        <f t="shared" si="26"/>
        <v>0</v>
      </c>
      <c r="AD216" s="138">
        <f t="shared" si="27"/>
        <v>0</v>
      </c>
      <c r="AE216" s="143">
        <f t="shared" si="28"/>
        <v>0.62305121939055419</v>
      </c>
      <c r="AF216" s="175">
        <v>2.2564207643019021</v>
      </c>
      <c r="AG216" s="118">
        <v>1.8593801837184196</v>
      </c>
      <c r="AH216" s="118">
        <v>3.6418687057041232</v>
      </c>
      <c r="AI216" s="118">
        <v>2.7960604266442403E-3</v>
      </c>
      <c r="AJ216" s="118">
        <v>0</v>
      </c>
      <c r="AK216" s="118" t="s">
        <v>1026</v>
      </c>
      <c r="AL216" s="143">
        <v>7.7604657141510893</v>
      </c>
      <c r="AM216" s="175">
        <v>2.6198948906370734</v>
      </c>
      <c r="AN216" s="118">
        <v>2.1588972766711945</v>
      </c>
      <c r="AO216" s="118">
        <v>4.2285168464123775</v>
      </c>
      <c r="AP216" s="118">
        <v>3.2464620701822475E-3</v>
      </c>
      <c r="AQ216" s="118">
        <v>0</v>
      </c>
      <c r="AR216" s="118" t="s">
        <v>1026</v>
      </c>
      <c r="AS216" s="143">
        <v>9.010555475790829</v>
      </c>
      <c r="AT216" s="175" t="s">
        <v>1026</v>
      </c>
      <c r="AU216" s="118" t="s">
        <v>1026</v>
      </c>
      <c r="AV216" s="118" t="s">
        <v>1026</v>
      </c>
      <c r="AW216" s="118" t="s">
        <v>1026</v>
      </c>
      <c r="AX216" s="118" t="s">
        <v>1026</v>
      </c>
      <c r="AY216" s="118" t="s">
        <v>1026</v>
      </c>
      <c r="AZ216" s="143" t="s">
        <v>1026</v>
      </c>
      <c r="BA216" s="175">
        <v>3.0297303838426242</v>
      </c>
      <c r="BB216" s="118">
        <v>2.4966179742941077</v>
      </c>
      <c r="BC216" s="118">
        <v>4.8899923481474827</v>
      </c>
      <c r="BD216" s="118">
        <v>3.7543127432994104E-3</v>
      </c>
      <c r="BE216" s="118">
        <v>0</v>
      </c>
      <c r="BF216" s="118" t="s">
        <v>1026</v>
      </c>
      <c r="BG216" s="143">
        <v>10.420095019027514</v>
      </c>
      <c r="BH216" s="107">
        <v>14.1</v>
      </c>
      <c r="BI216" s="108">
        <v>0.16</v>
      </c>
      <c r="BJ216" s="133">
        <v>80.819999999999993</v>
      </c>
      <c r="BK216" s="124">
        <v>0.91</v>
      </c>
      <c r="BL216" s="108">
        <v>282.88</v>
      </c>
      <c r="BM216" s="108">
        <v>3.18</v>
      </c>
      <c r="BN216" s="133">
        <v>1015.17</v>
      </c>
      <c r="BO216" s="124">
        <v>11.39</v>
      </c>
      <c r="BP216" s="108">
        <v>1880.74</v>
      </c>
      <c r="BQ216" s="108">
        <v>21.11</v>
      </c>
      <c r="BR216" s="133">
        <v>2814.48</v>
      </c>
      <c r="BS216" s="124">
        <v>31.59</v>
      </c>
      <c r="BT216" s="108">
        <v>3300.2</v>
      </c>
      <c r="BU216" s="109">
        <v>37.04</v>
      </c>
      <c r="BV216" s="107">
        <v>54.86</v>
      </c>
      <c r="BW216" s="108">
        <v>0.62</v>
      </c>
      <c r="BX216" s="133">
        <v>169.87</v>
      </c>
      <c r="BY216" s="124">
        <v>1.91</v>
      </c>
      <c r="BZ216" s="108">
        <v>362.31</v>
      </c>
      <c r="CA216" s="108">
        <v>4.07</v>
      </c>
      <c r="CB216" s="133">
        <v>700.15</v>
      </c>
      <c r="CC216" s="124">
        <v>7.86</v>
      </c>
      <c r="CD216" s="108">
        <v>855.18</v>
      </c>
      <c r="CE216" s="108">
        <v>9.6</v>
      </c>
      <c r="CF216" s="133">
        <v>1024.02</v>
      </c>
      <c r="CG216" s="124">
        <v>11.49</v>
      </c>
      <c r="CH216" s="108">
        <v>1069.98</v>
      </c>
      <c r="CI216" s="109">
        <v>12.01</v>
      </c>
      <c r="CJ216" s="107">
        <v>93.87</v>
      </c>
      <c r="CK216" s="108">
        <v>1.05</v>
      </c>
      <c r="CL216" s="133">
        <v>512.37</v>
      </c>
      <c r="CM216" s="124">
        <v>5.75</v>
      </c>
      <c r="CN216" s="108">
        <v>689.69</v>
      </c>
      <c r="CO216" s="108">
        <v>7.74</v>
      </c>
      <c r="CP216" s="133">
        <v>857.69</v>
      </c>
      <c r="CQ216" s="124">
        <v>9.6300000000000008</v>
      </c>
      <c r="CR216" s="108">
        <v>958.44</v>
      </c>
      <c r="CS216" s="108">
        <v>10.76</v>
      </c>
      <c r="CT216" s="133">
        <v>1094.1600000000001</v>
      </c>
      <c r="CU216" s="124">
        <v>12.28</v>
      </c>
      <c r="CV216" s="108">
        <v>1106.1400000000001</v>
      </c>
      <c r="CW216" s="109">
        <v>12.42</v>
      </c>
      <c r="CX216" s="107">
        <v>0</v>
      </c>
      <c r="CY216" s="108">
        <v>0</v>
      </c>
      <c r="CZ216" s="133">
        <v>0</v>
      </c>
      <c r="DA216" s="124">
        <v>0</v>
      </c>
      <c r="DB216" s="108">
        <v>0</v>
      </c>
      <c r="DC216" s="108">
        <v>0</v>
      </c>
      <c r="DD216" s="133">
        <v>0</v>
      </c>
      <c r="DE216" s="124">
        <v>0</v>
      </c>
      <c r="DF216" s="108">
        <v>0</v>
      </c>
      <c r="DG216" s="108">
        <v>0</v>
      </c>
      <c r="DH216" s="133">
        <v>0.7</v>
      </c>
      <c r="DI216" s="124">
        <v>0.01</v>
      </c>
      <c r="DJ216" s="108">
        <v>3.82</v>
      </c>
      <c r="DK216" s="108">
        <v>0.04</v>
      </c>
      <c r="DL216" s="180">
        <v>39.707519754554774</v>
      </c>
      <c r="DM216" s="181">
        <v>64.993911619995615</v>
      </c>
      <c r="DN216" s="184">
        <v>60.432590548756608</v>
      </c>
      <c r="DO216" s="181">
        <v>55.044673974435661</v>
      </c>
      <c r="DP216" s="193" t="s">
        <v>1026</v>
      </c>
      <c r="DQ216" s="193" t="s">
        <v>1026</v>
      </c>
      <c r="DR216" s="288" t="s">
        <v>1026</v>
      </c>
      <c r="DS216" s="288"/>
      <c r="DT216" s="298"/>
      <c r="DU216" s="170"/>
      <c r="DV216" s="170"/>
      <c r="DW216" s="170"/>
      <c r="DX216" s="170"/>
      <c r="DY216" s="170"/>
      <c r="DZ216" s="298"/>
      <c r="EA216" s="170"/>
      <c r="EB216" s="170"/>
      <c r="EC216" s="170"/>
      <c r="ED216" s="170"/>
      <c r="EE216" s="292"/>
    </row>
    <row r="217" spans="1:135" x14ac:dyDescent="0.2">
      <c r="A217" s="125" t="s">
        <v>296</v>
      </c>
      <c r="B217" s="126" t="s">
        <v>627</v>
      </c>
      <c r="C217" s="147">
        <v>284644</v>
      </c>
      <c r="D217" s="148">
        <v>31.652169025168281</v>
      </c>
      <c r="E217" s="149">
        <v>68.347830974831723</v>
      </c>
      <c r="F217" s="150">
        <v>0.13328004105420957</v>
      </c>
      <c r="G217" s="151">
        <v>661.96279069767445</v>
      </c>
      <c r="H217" s="167">
        <v>4224.8500000000004</v>
      </c>
      <c r="I217" s="118">
        <v>14917.149505156751</v>
      </c>
      <c r="J217" s="113">
        <v>778.21410476599408</v>
      </c>
      <c r="K217" s="113">
        <v>18.419922713610994</v>
      </c>
      <c r="L217" s="117">
        <v>652.96662192999997</v>
      </c>
      <c r="M217" s="118">
        <v>15.455379999999998</v>
      </c>
      <c r="N217" s="117">
        <v>371.913737825</v>
      </c>
      <c r="O217" s="118">
        <v>8.8030045522326219</v>
      </c>
      <c r="P217" s="143">
        <v>680.95787896000002</v>
      </c>
      <c r="Q217" s="170">
        <v>14036.5166015625</v>
      </c>
      <c r="R217" s="167">
        <v>22.82</v>
      </c>
      <c r="S217" s="138">
        <v>35.47</v>
      </c>
      <c r="T217" s="113">
        <v>45.25</v>
      </c>
      <c r="U217" s="138">
        <v>0.04</v>
      </c>
      <c r="V217" s="113">
        <v>0</v>
      </c>
      <c r="W217" s="138" t="s">
        <v>992</v>
      </c>
      <c r="X217" s="143">
        <v>103.58</v>
      </c>
      <c r="Y217" s="167">
        <f t="shared" si="22"/>
        <v>0.16257594849038082</v>
      </c>
      <c r="Z217" s="138">
        <f t="shared" si="23"/>
        <v>0.25269802335468039</v>
      </c>
      <c r="AA217" s="113">
        <f t="shared" si="24"/>
        <v>0.32237342985055789</v>
      </c>
      <c r="AB217" s="138">
        <f t="shared" si="25"/>
        <v>2.8497098771320035E-4</v>
      </c>
      <c r="AC217" s="113">
        <f t="shared" si="26"/>
        <v>0</v>
      </c>
      <c r="AD217" s="138">
        <f t="shared" si="27"/>
        <v>0</v>
      </c>
      <c r="AE217" s="143">
        <f t="shared" si="28"/>
        <v>0.73793237268333223</v>
      </c>
      <c r="AF217" s="175">
        <v>2.9323549727824432</v>
      </c>
      <c r="AG217" s="118">
        <v>4.5578716426202126</v>
      </c>
      <c r="AH217" s="118">
        <v>5.8145952023841172</v>
      </c>
      <c r="AI217" s="118">
        <v>5.139973659566071E-3</v>
      </c>
      <c r="AJ217" s="118">
        <v>0</v>
      </c>
      <c r="AK217" s="118" t="s">
        <v>1026</v>
      </c>
      <c r="AL217" s="143">
        <v>13.309961791446339</v>
      </c>
      <c r="AM217" s="175">
        <v>3.4948187600386067</v>
      </c>
      <c r="AN217" s="118">
        <v>5.4321306493676325</v>
      </c>
      <c r="AO217" s="118">
        <v>6.9299101179556066</v>
      </c>
      <c r="AP217" s="118">
        <v>6.1258873970878296E-3</v>
      </c>
      <c r="AQ217" s="118">
        <v>0</v>
      </c>
      <c r="AR217" s="118" t="s">
        <v>1026</v>
      </c>
      <c r="AS217" s="143">
        <v>15.862985414758931</v>
      </c>
      <c r="AT217" s="175">
        <v>6.1358314251724968</v>
      </c>
      <c r="AU217" s="118">
        <v>9.5371577848759177</v>
      </c>
      <c r="AV217" s="118">
        <v>12.166799824235559</v>
      </c>
      <c r="AW217" s="118">
        <v>1.0755182165070107E-2</v>
      </c>
      <c r="AX217" s="118">
        <v>0</v>
      </c>
      <c r="AY217" s="118" t="s">
        <v>1026</v>
      </c>
      <c r="AZ217" s="143">
        <v>27.850544216449048</v>
      </c>
      <c r="BA217" s="175">
        <v>3.3511617539181837</v>
      </c>
      <c r="BB217" s="118">
        <v>5.2088390627290959</v>
      </c>
      <c r="BC217" s="118">
        <v>6.6450512429797461</v>
      </c>
      <c r="BD217" s="118">
        <v>5.8740784468329253E-3</v>
      </c>
      <c r="BE217" s="118">
        <v>0</v>
      </c>
      <c r="BF217" s="118" t="s">
        <v>1026</v>
      </c>
      <c r="BG217" s="143">
        <v>15.210926138073861</v>
      </c>
      <c r="BH217" s="107">
        <v>35.97</v>
      </c>
      <c r="BI217" s="108">
        <v>0.26</v>
      </c>
      <c r="BJ217" s="133">
        <v>186.24</v>
      </c>
      <c r="BK217" s="124">
        <v>1.33</v>
      </c>
      <c r="BL217" s="108">
        <v>499.03</v>
      </c>
      <c r="BM217" s="108">
        <v>3.56</v>
      </c>
      <c r="BN217" s="133">
        <v>1244.1600000000001</v>
      </c>
      <c r="BO217" s="124">
        <v>8.86</v>
      </c>
      <c r="BP217" s="108">
        <v>1978.38</v>
      </c>
      <c r="BQ217" s="108">
        <v>14.09</v>
      </c>
      <c r="BR217" s="133">
        <v>2782.22</v>
      </c>
      <c r="BS217" s="124">
        <v>19.82</v>
      </c>
      <c r="BT217" s="108">
        <v>3201.05</v>
      </c>
      <c r="BU217" s="109">
        <v>22.81</v>
      </c>
      <c r="BV217" s="107">
        <v>81.36</v>
      </c>
      <c r="BW217" s="108">
        <v>0.57999999999999996</v>
      </c>
      <c r="BX217" s="133">
        <v>559.01</v>
      </c>
      <c r="BY217" s="124">
        <v>3.98</v>
      </c>
      <c r="BZ217" s="108">
        <v>1013.51</v>
      </c>
      <c r="CA217" s="108">
        <v>7.22</v>
      </c>
      <c r="CB217" s="133">
        <v>1738.23</v>
      </c>
      <c r="CC217" s="124">
        <v>12.38</v>
      </c>
      <c r="CD217" s="108">
        <v>2157.0300000000002</v>
      </c>
      <c r="CE217" s="108">
        <v>15.37</v>
      </c>
      <c r="CF217" s="133">
        <v>2443.84</v>
      </c>
      <c r="CG217" s="124">
        <v>17.41</v>
      </c>
      <c r="CH217" s="108">
        <v>2730.64</v>
      </c>
      <c r="CI217" s="109">
        <v>19.45</v>
      </c>
      <c r="CJ217" s="107">
        <v>126.58</v>
      </c>
      <c r="CK217" s="108">
        <v>0.9</v>
      </c>
      <c r="CL217" s="133">
        <v>639.79</v>
      </c>
      <c r="CM217" s="124">
        <v>4.5599999999999996</v>
      </c>
      <c r="CN217" s="108">
        <v>1483.82</v>
      </c>
      <c r="CO217" s="108">
        <v>10.57</v>
      </c>
      <c r="CP217" s="133">
        <v>2108.37</v>
      </c>
      <c r="CQ217" s="124">
        <v>15.02</v>
      </c>
      <c r="CR217" s="108">
        <v>2356.67</v>
      </c>
      <c r="CS217" s="108">
        <v>16.79</v>
      </c>
      <c r="CT217" s="133">
        <v>2654.5</v>
      </c>
      <c r="CU217" s="124">
        <v>18.91</v>
      </c>
      <c r="CV217" s="108">
        <v>2940.48</v>
      </c>
      <c r="CW217" s="109">
        <v>20.95</v>
      </c>
      <c r="CX217" s="107">
        <v>0</v>
      </c>
      <c r="CY217" s="108">
        <v>0</v>
      </c>
      <c r="CZ217" s="133">
        <v>0</v>
      </c>
      <c r="DA217" s="124">
        <v>0</v>
      </c>
      <c r="DB217" s="108">
        <v>0</v>
      </c>
      <c r="DC217" s="108">
        <v>0</v>
      </c>
      <c r="DD217" s="133">
        <v>0</v>
      </c>
      <c r="DE217" s="124">
        <v>0</v>
      </c>
      <c r="DF217" s="108">
        <v>0</v>
      </c>
      <c r="DG217" s="108">
        <v>0</v>
      </c>
      <c r="DH217" s="133">
        <v>0</v>
      </c>
      <c r="DI217" s="124">
        <v>0</v>
      </c>
      <c r="DJ217" s="108">
        <v>0</v>
      </c>
      <c r="DK217" s="108">
        <v>0</v>
      </c>
      <c r="DL217" s="180">
        <v>72.063698548254933</v>
      </c>
      <c r="DM217" s="181">
        <v>70.889953223301646</v>
      </c>
      <c r="DN217" s="184">
        <v>64.186120026319955</v>
      </c>
      <c r="DO217" s="181">
        <v>69.046590599292173</v>
      </c>
      <c r="DP217" s="193" t="s">
        <v>1026</v>
      </c>
      <c r="DQ217" s="193" t="s">
        <v>1026</v>
      </c>
      <c r="DR217" s="288" t="s">
        <v>1026</v>
      </c>
      <c r="DS217" s="288"/>
      <c r="DT217" s="298"/>
      <c r="DU217" s="170"/>
      <c r="DV217" s="170"/>
      <c r="DW217" s="170"/>
      <c r="DX217" s="170"/>
      <c r="DY217" s="170"/>
      <c r="DZ217" s="298"/>
      <c r="EA217" s="170"/>
      <c r="EB217" s="170"/>
      <c r="EC217" s="170"/>
      <c r="ED217" s="170"/>
      <c r="EE217" s="292"/>
    </row>
    <row r="218" spans="1:135" x14ac:dyDescent="0.2">
      <c r="A218" s="125" t="s">
        <v>262</v>
      </c>
      <c r="B218" s="126" t="s">
        <v>646</v>
      </c>
      <c r="C218" s="147">
        <v>2715000</v>
      </c>
      <c r="D218" s="148">
        <v>54.335985267034992</v>
      </c>
      <c r="E218" s="149">
        <v>45.664014732965008</v>
      </c>
      <c r="F218" s="150">
        <v>0.65069277039601803</v>
      </c>
      <c r="G218" s="151">
        <v>250.69252077562328</v>
      </c>
      <c r="H218" s="167">
        <v>14362.262584907787</v>
      </c>
      <c r="I218" s="118">
        <v>5289.9678029126289</v>
      </c>
      <c r="J218" s="113">
        <v>2823.0408524008235</v>
      </c>
      <c r="K218" s="113">
        <v>19.655961835479481</v>
      </c>
      <c r="L218" s="117">
        <v>1513.9361526589391</v>
      </c>
      <c r="M218" s="118">
        <v>10.541069999999999</v>
      </c>
      <c r="N218" s="117">
        <v>1219.4771507158532</v>
      </c>
      <c r="O218" s="118">
        <v>8.4908428843050761</v>
      </c>
      <c r="P218" s="143">
        <v>1818.3639420699999</v>
      </c>
      <c r="Q218" s="170">
        <v>70711.375</v>
      </c>
      <c r="R218" s="167">
        <v>48.75</v>
      </c>
      <c r="S218" s="138">
        <v>307.49</v>
      </c>
      <c r="T218" s="113">
        <v>95.42</v>
      </c>
      <c r="U218" s="138">
        <v>0.1</v>
      </c>
      <c r="V218" s="113">
        <v>10.35</v>
      </c>
      <c r="W218" s="138" t="s">
        <v>992</v>
      </c>
      <c r="X218" s="143">
        <v>462.11000000000007</v>
      </c>
      <c r="Y218" s="167">
        <f t="shared" si="22"/>
        <v>6.8942231713073038E-2</v>
      </c>
      <c r="Z218" s="138">
        <f t="shared" si="23"/>
        <v>0.4348522426554427</v>
      </c>
      <c r="AA218" s="113">
        <f t="shared" si="24"/>
        <v>0.13494292820638829</v>
      </c>
      <c r="AB218" s="138">
        <f t="shared" si="25"/>
        <v>1.4141996248835496E-4</v>
      </c>
      <c r="AC218" s="113">
        <f t="shared" si="26"/>
        <v>1.4636966117544737E-2</v>
      </c>
      <c r="AD218" s="138">
        <f t="shared" si="27"/>
        <v>0</v>
      </c>
      <c r="AE218" s="143">
        <f t="shared" si="28"/>
        <v>0.6535157886549372</v>
      </c>
      <c r="AF218" s="175">
        <v>1.7268613013000187</v>
      </c>
      <c r="AG218" s="118">
        <v>10.892155518702415</v>
      </c>
      <c r="AH218" s="118">
        <v>3.3800431870779031</v>
      </c>
      <c r="AI218" s="118">
        <v>3.5422795924102946E-3</v>
      </c>
      <c r="AJ218" s="118">
        <v>0.36662593781446545</v>
      </c>
      <c r="AK218" s="118" t="s">
        <v>1026</v>
      </c>
      <c r="AL218" s="143">
        <v>16.369228224487216</v>
      </c>
      <c r="AM218" s="175">
        <v>3.220082954910612</v>
      </c>
      <c r="AN218" s="118">
        <v>20.310631954983879</v>
      </c>
      <c r="AO218" s="118">
        <v>6.3027757037450378</v>
      </c>
      <c r="AP218" s="118">
        <v>6.6052983690474097E-3</v>
      </c>
      <c r="AQ218" s="118">
        <v>0.68364838119640681</v>
      </c>
      <c r="AR218" s="118" t="s">
        <v>1026</v>
      </c>
      <c r="AS218" s="143">
        <v>30.523744293204985</v>
      </c>
      <c r="AT218" s="175">
        <v>3.9976148771121252</v>
      </c>
      <c r="AU218" s="118">
        <v>25.214904585911945</v>
      </c>
      <c r="AV218" s="118">
        <v>7.8246648528008</v>
      </c>
      <c r="AW218" s="118">
        <v>8.2002356453582063E-3</v>
      </c>
      <c r="AX218" s="118">
        <v>0.84872438929457417</v>
      </c>
      <c r="AY218" s="118" t="s">
        <v>1026</v>
      </c>
      <c r="AZ218" s="143">
        <v>37.894108940764809</v>
      </c>
      <c r="BA218" s="175">
        <v>2.6809814510786922</v>
      </c>
      <c r="BB218" s="118">
        <v>16.910256131121791</v>
      </c>
      <c r="BC218" s="118">
        <v>5.2475743602446947</v>
      </c>
      <c r="BD218" s="118">
        <v>5.4994491304178311E-3</v>
      </c>
      <c r="BE218" s="118">
        <v>0.56919298499824555</v>
      </c>
      <c r="BF218" s="118" t="s">
        <v>1026</v>
      </c>
      <c r="BG218" s="143">
        <v>25.413504376573844</v>
      </c>
      <c r="BH218" s="107">
        <v>63.35</v>
      </c>
      <c r="BI218" s="108">
        <v>0.09</v>
      </c>
      <c r="BJ218" s="133">
        <v>416.4</v>
      </c>
      <c r="BK218" s="124">
        <v>0.59</v>
      </c>
      <c r="BL218" s="108">
        <v>1113.04</v>
      </c>
      <c r="BM218" s="108">
        <v>1.57</v>
      </c>
      <c r="BN218" s="133">
        <v>2806</v>
      </c>
      <c r="BO218" s="124">
        <v>3.97</v>
      </c>
      <c r="BP218" s="108">
        <v>4642.74</v>
      </c>
      <c r="BQ218" s="108">
        <v>6.57</v>
      </c>
      <c r="BR218" s="133">
        <v>6674.65</v>
      </c>
      <c r="BS218" s="124">
        <v>9.44</v>
      </c>
      <c r="BT218" s="108">
        <v>8037.02</v>
      </c>
      <c r="BU218" s="109">
        <v>11.37</v>
      </c>
      <c r="BV218" s="107">
        <v>1127.0899999999999</v>
      </c>
      <c r="BW218" s="108">
        <v>1.59</v>
      </c>
      <c r="BX218" s="133">
        <v>2618.48</v>
      </c>
      <c r="BY218" s="124">
        <v>3.7</v>
      </c>
      <c r="BZ218" s="108">
        <v>8541.92</v>
      </c>
      <c r="CA218" s="108">
        <v>12.08</v>
      </c>
      <c r="CB218" s="133">
        <v>18059.98</v>
      </c>
      <c r="CC218" s="124">
        <v>25.54</v>
      </c>
      <c r="CD218" s="108">
        <v>21419.59</v>
      </c>
      <c r="CE218" s="108">
        <v>30.29</v>
      </c>
      <c r="CF218" s="133">
        <v>24091.7</v>
      </c>
      <c r="CG218" s="124">
        <v>34.07</v>
      </c>
      <c r="CH218" s="108">
        <v>24819.62</v>
      </c>
      <c r="CI218" s="109">
        <v>35.1</v>
      </c>
      <c r="CJ218" s="107">
        <v>715.94</v>
      </c>
      <c r="CK218" s="108">
        <v>1.01</v>
      </c>
      <c r="CL218" s="133">
        <v>1118.76</v>
      </c>
      <c r="CM218" s="124">
        <v>1.58</v>
      </c>
      <c r="CN218" s="108">
        <v>1372.97</v>
      </c>
      <c r="CO218" s="108">
        <v>1.94</v>
      </c>
      <c r="CP218" s="133">
        <v>1727.17</v>
      </c>
      <c r="CQ218" s="124">
        <v>2.44</v>
      </c>
      <c r="CR218" s="108">
        <v>1821.28</v>
      </c>
      <c r="CS218" s="108">
        <v>2.58</v>
      </c>
      <c r="CT218" s="133">
        <v>2009.49</v>
      </c>
      <c r="CU218" s="124">
        <v>2.84</v>
      </c>
      <c r="CV218" s="108">
        <v>2197.71</v>
      </c>
      <c r="CW218" s="109">
        <v>3.11</v>
      </c>
      <c r="CX218" s="107">
        <v>0</v>
      </c>
      <c r="CY218" s="108">
        <v>0</v>
      </c>
      <c r="CZ218" s="133">
        <v>0</v>
      </c>
      <c r="DA218" s="124">
        <v>0</v>
      </c>
      <c r="DB218" s="108">
        <v>0</v>
      </c>
      <c r="DC218" s="108">
        <v>0</v>
      </c>
      <c r="DD218" s="133">
        <v>0</v>
      </c>
      <c r="DE218" s="124">
        <v>0</v>
      </c>
      <c r="DF218" s="108">
        <v>0.28000000000000003</v>
      </c>
      <c r="DG218" s="108">
        <v>0</v>
      </c>
      <c r="DH218" s="133">
        <v>16.440000000000001</v>
      </c>
      <c r="DI218" s="124">
        <v>0.02</v>
      </c>
      <c r="DJ218" s="108">
        <v>37.83</v>
      </c>
      <c r="DK218" s="108">
        <v>0.05</v>
      </c>
      <c r="DL218" s="180">
        <v>73.121467827021746</v>
      </c>
      <c r="DM218" s="181">
        <v>74.97805418678233</v>
      </c>
      <c r="DN218" s="184">
        <v>68.529795374364213</v>
      </c>
      <c r="DO218" s="181">
        <v>72.209772462722754</v>
      </c>
      <c r="DP218" s="193" t="s">
        <v>1026</v>
      </c>
      <c r="DQ218" s="193" t="s">
        <v>1026</v>
      </c>
      <c r="DR218" s="288" t="s">
        <v>1026</v>
      </c>
      <c r="DS218" s="288"/>
      <c r="DT218" s="298"/>
      <c r="DU218" s="170"/>
      <c r="DV218" s="170"/>
      <c r="DW218" s="170"/>
      <c r="DX218" s="170"/>
      <c r="DY218" s="170"/>
      <c r="DZ218" s="298"/>
      <c r="EA218" s="170"/>
      <c r="EB218" s="170"/>
      <c r="EC218" s="170"/>
      <c r="ED218" s="170"/>
      <c r="EE218" s="292"/>
    </row>
    <row r="219" spans="1:135" x14ac:dyDescent="0.2">
      <c r="A219" s="125" t="s">
        <v>254</v>
      </c>
      <c r="B219" s="126" t="s">
        <v>654</v>
      </c>
      <c r="C219" s="147">
        <v>109373</v>
      </c>
      <c r="D219" s="148">
        <v>49.847768644912364</v>
      </c>
      <c r="E219" s="149">
        <v>50.152231355087636</v>
      </c>
      <c r="F219" s="150">
        <v>0.71051525737603782</v>
      </c>
      <c r="G219" s="151">
        <v>280.44358974358977</v>
      </c>
      <c r="H219" s="167">
        <v>725.55555555555543</v>
      </c>
      <c r="I219" s="118">
        <v>6485.6791455403545</v>
      </c>
      <c r="J219" s="113">
        <v>175.82823111111108</v>
      </c>
      <c r="K219" s="113">
        <v>24.233599999999999</v>
      </c>
      <c r="L219" s="117">
        <v>37.24965944444444</v>
      </c>
      <c r="M219" s="118">
        <v>5.1339500000000005</v>
      </c>
      <c r="N219" s="117">
        <v>-46.17705037037036</v>
      </c>
      <c r="O219" s="118">
        <v>-6.3643714139867278</v>
      </c>
      <c r="P219" s="143">
        <v>135.096712299432</v>
      </c>
      <c r="Q219" s="170">
        <v>2645.414794921875</v>
      </c>
      <c r="R219" s="167">
        <v>2.79</v>
      </c>
      <c r="S219" s="138">
        <v>6.58</v>
      </c>
      <c r="T219" s="113">
        <v>15.11</v>
      </c>
      <c r="U219" s="138">
        <v>0.01</v>
      </c>
      <c r="V219" s="113">
        <v>0</v>
      </c>
      <c r="W219" s="138" t="s">
        <v>992</v>
      </c>
      <c r="X219" s="143">
        <v>24.490000000000002</v>
      </c>
      <c r="Y219" s="167">
        <f t="shared" si="22"/>
        <v>0.10546550224772577</v>
      </c>
      <c r="Z219" s="138">
        <f t="shared" si="23"/>
        <v>0.24873225978137475</v>
      </c>
      <c r="AA219" s="113">
        <f t="shared" si="24"/>
        <v>0.57117696737029977</v>
      </c>
      <c r="AB219" s="138">
        <f t="shared" si="25"/>
        <v>3.7801255285923213E-4</v>
      </c>
      <c r="AC219" s="113">
        <f t="shared" si="26"/>
        <v>0</v>
      </c>
      <c r="AD219" s="138">
        <f t="shared" si="27"/>
        <v>0</v>
      </c>
      <c r="AE219" s="143">
        <f t="shared" si="28"/>
        <v>0.92575274195225954</v>
      </c>
      <c r="AF219" s="175">
        <v>1.5867759018953653</v>
      </c>
      <c r="AG219" s="118">
        <v>3.7422886861905029</v>
      </c>
      <c r="AH219" s="118">
        <v>8.5936142930605612</v>
      </c>
      <c r="AI219" s="118">
        <v>5.687368823997725E-3</v>
      </c>
      <c r="AJ219" s="118">
        <v>0</v>
      </c>
      <c r="AK219" s="118" t="s">
        <v>1026</v>
      </c>
      <c r="AL219" s="143">
        <v>13.928366249970429</v>
      </c>
      <c r="AM219" s="175">
        <v>7.4900013627268516</v>
      </c>
      <c r="AN219" s="118">
        <v>17.664591027506336</v>
      </c>
      <c r="AO219" s="118">
        <v>40.564129244015312</v>
      </c>
      <c r="AP219" s="118">
        <v>2.6845883020526349E-2</v>
      </c>
      <c r="AQ219" s="118">
        <v>0</v>
      </c>
      <c r="AR219" s="118" t="s">
        <v>1026</v>
      </c>
      <c r="AS219" s="143">
        <v>65.745567517269038</v>
      </c>
      <c r="AT219" s="175">
        <v>-6.0419623549411714</v>
      </c>
      <c r="AU219" s="118">
        <v>-14.249502614879178</v>
      </c>
      <c r="AV219" s="118">
        <v>-32.721882144502182</v>
      </c>
      <c r="AW219" s="118">
        <v>-2.1655779049968356E-2</v>
      </c>
      <c r="AX219" s="118">
        <v>0</v>
      </c>
      <c r="AY219" s="118" t="s">
        <v>1026</v>
      </c>
      <c r="AZ219" s="143">
        <v>-53.035002893372507</v>
      </c>
      <c r="BA219" s="175">
        <v>2.065187192576655</v>
      </c>
      <c r="BB219" s="118">
        <v>4.8705848484424328</v>
      </c>
      <c r="BC219" s="118">
        <v>11.184580100298657</v>
      </c>
      <c r="BD219" s="118">
        <v>7.4021046328912364E-3</v>
      </c>
      <c r="BE219" s="118">
        <v>0</v>
      </c>
      <c r="BF219" s="118" t="s">
        <v>1026</v>
      </c>
      <c r="BG219" s="143">
        <v>18.127754245950641</v>
      </c>
      <c r="BH219" s="107">
        <v>3.95</v>
      </c>
      <c r="BI219" s="108">
        <v>0.15</v>
      </c>
      <c r="BJ219" s="133">
        <v>14.41</v>
      </c>
      <c r="BK219" s="124">
        <v>0.54</v>
      </c>
      <c r="BL219" s="108">
        <v>38.340000000000003</v>
      </c>
      <c r="BM219" s="108">
        <v>1.45</v>
      </c>
      <c r="BN219" s="133">
        <v>118.99</v>
      </c>
      <c r="BO219" s="124">
        <v>4.5</v>
      </c>
      <c r="BP219" s="108">
        <v>231.07</v>
      </c>
      <c r="BQ219" s="108">
        <v>8.73</v>
      </c>
      <c r="BR219" s="133">
        <v>378.14</v>
      </c>
      <c r="BS219" s="124">
        <v>14.29</v>
      </c>
      <c r="BT219" s="108">
        <v>470.96</v>
      </c>
      <c r="BU219" s="109">
        <v>17.8</v>
      </c>
      <c r="BV219" s="107">
        <v>20.78</v>
      </c>
      <c r="BW219" s="108">
        <v>0.79</v>
      </c>
      <c r="BX219" s="133">
        <v>92.02</v>
      </c>
      <c r="BY219" s="124">
        <v>3.48</v>
      </c>
      <c r="BZ219" s="108">
        <v>118.77</v>
      </c>
      <c r="CA219" s="108">
        <v>4.49</v>
      </c>
      <c r="CB219" s="133">
        <v>395.71</v>
      </c>
      <c r="CC219" s="124">
        <v>14.96</v>
      </c>
      <c r="CD219" s="108">
        <v>517.39</v>
      </c>
      <c r="CE219" s="108">
        <v>19.559999999999999</v>
      </c>
      <c r="CF219" s="133">
        <v>621.94000000000005</v>
      </c>
      <c r="CG219" s="124">
        <v>23.51</v>
      </c>
      <c r="CH219" s="108">
        <v>656.16</v>
      </c>
      <c r="CI219" s="109">
        <v>24.8</v>
      </c>
      <c r="CJ219" s="107">
        <v>58.48</v>
      </c>
      <c r="CK219" s="108">
        <v>2.21</v>
      </c>
      <c r="CL219" s="133">
        <v>186.09</v>
      </c>
      <c r="CM219" s="124">
        <v>7.03</v>
      </c>
      <c r="CN219" s="108">
        <v>462.32</v>
      </c>
      <c r="CO219" s="108">
        <v>17.48</v>
      </c>
      <c r="CP219" s="133">
        <v>591.04999999999995</v>
      </c>
      <c r="CQ219" s="124">
        <v>22.34</v>
      </c>
      <c r="CR219" s="108">
        <v>615.92999999999995</v>
      </c>
      <c r="CS219" s="108">
        <v>23.28</v>
      </c>
      <c r="CT219" s="133">
        <v>665.69</v>
      </c>
      <c r="CU219" s="124">
        <v>25.16</v>
      </c>
      <c r="CV219" s="108">
        <v>715.44</v>
      </c>
      <c r="CW219" s="109">
        <v>27.04</v>
      </c>
      <c r="CX219" s="107">
        <v>0</v>
      </c>
      <c r="CY219" s="108">
        <v>0</v>
      </c>
      <c r="CZ219" s="133">
        <v>0</v>
      </c>
      <c r="DA219" s="124">
        <v>0</v>
      </c>
      <c r="DB219" s="108">
        <v>0</v>
      </c>
      <c r="DC219" s="108">
        <v>0</v>
      </c>
      <c r="DD219" s="133">
        <v>0</v>
      </c>
      <c r="DE219" s="124">
        <v>0</v>
      </c>
      <c r="DF219" s="108">
        <v>0.09</v>
      </c>
      <c r="DG219" s="108">
        <v>0</v>
      </c>
      <c r="DH219" s="133">
        <v>0.24</v>
      </c>
      <c r="DI219" s="124">
        <v>0.01</v>
      </c>
      <c r="DJ219" s="108">
        <v>0.38</v>
      </c>
      <c r="DK219" s="108">
        <v>0.01</v>
      </c>
      <c r="DL219" s="180">
        <v>41.507079919286582</v>
      </c>
      <c r="DM219" s="181">
        <v>72.182697202088804</v>
      </c>
      <c r="DN219" s="184">
        <v>73.621870988084694</v>
      </c>
      <c r="DO219" s="181">
        <v>62.437216036486689</v>
      </c>
      <c r="DP219" s="193">
        <v>1</v>
      </c>
      <c r="DQ219" s="193">
        <v>100414</v>
      </c>
      <c r="DR219" s="288">
        <v>96.841516457869204</v>
      </c>
      <c r="DS219" s="288"/>
      <c r="DT219" s="298"/>
      <c r="DU219" s="170"/>
      <c r="DV219" s="170"/>
      <c r="DW219" s="170"/>
      <c r="DX219" s="170"/>
      <c r="DY219" s="170"/>
      <c r="DZ219" s="298"/>
      <c r="EA219" s="170"/>
      <c r="EB219" s="170"/>
      <c r="EC219" s="170"/>
      <c r="ED219" s="170"/>
      <c r="EE219" s="292"/>
    </row>
    <row r="220" spans="1:135" ht="13.5" thickBot="1" x14ac:dyDescent="0.25">
      <c r="A220" s="127" t="s">
        <v>314</v>
      </c>
      <c r="B220" s="128" t="s">
        <v>691</v>
      </c>
      <c r="C220" s="152">
        <v>539276</v>
      </c>
      <c r="D220" s="153">
        <v>66.139972852491113</v>
      </c>
      <c r="E220" s="154">
        <v>33.86002714750888</v>
      </c>
      <c r="F220" s="155">
        <v>0.7790792390035095</v>
      </c>
      <c r="G220" s="156">
        <v>3.456897435897436</v>
      </c>
      <c r="H220" s="168">
        <v>5230.909090909091</v>
      </c>
      <c r="I220" s="122">
        <v>9825.7439210865668</v>
      </c>
      <c r="J220" s="119">
        <v>1300.1180790538526</v>
      </c>
      <c r="K220" s="119">
        <v>24.854534010414284</v>
      </c>
      <c r="L220" s="121">
        <v>0</v>
      </c>
      <c r="M220" s="122">
        <v>0</v>
      </c>
      <c r="N220" s="121">
        <v>163.21098096632502</v>
      </c>
      <c r="O220" s="122">
        <v>3.120126504396203</v>
      </c>
      <c r="P220" s="145">
        <v>735.06186883144608</v>
      </c>
      <c r="Q220" s="171">
        <v>9620.1611328125</v>
      </c>
      <c r="R220" s="168">
        <v>0.01</v>
      </c>
      <c r="S220" s="144">
        <v>0</v>
      </c>
      <c r="T220" s="119">
        <v>0</v>
      </c>
      <c r="U220" s="144">
        <v>0</v>
      </c>
      <c r="V220" s="119">
        <v>53.81</v>
      </c>
      <c r="W220" s="144" t="s">
        <v>992</v>
      </c>
      <c r="X220" s="145">
        <v>53.82</v>
      </c>
      <c r="Y220" s="168">
        <f t="shared" si="22"/>
        <v>1.0394836283866332E-4</v>
      </c>
      <c r="Z220" s="144">
        <f t="shared" si="23"/>
        <v>0</v>
      </c>
      <c r="AA220" s="119">
        <f t="shared" si="24"/>
        <v>0</v>
      </c>
      <c r="AB220" s="144">
        <f t="shared" si="25"/>
        <v>0</v>
      </c>
      <c r="AC220" s="119">
        <f t="shared" si="26"/>
        <v>0.55934614043484732</v>
      </c>
      <c r="AD220" s="144">
        <f t="shared" si="27"/>
        <v>0</v>
      </c>
      <c r="AE220" s="145">
        <f t="shared" si="28"/>
        <v>0.55945008879768587</v>
      </c>
      <c r="AF220" s="176">
        <v>7.6916090631378624E-4</v>
      </c>
      <c r="AG220" s="122">
        <v>0</v>
      </c>
      <c r="AH220" s="122">
        <v>0</v>
      </c>
      <c r="AI220" s="122">
        <v>0</v>
      </c>
      <c r="AJ220" s="122">
        <v>4.1388548368744837</v>
      </c>
      <c r="AK220" s="122" t="s">
        <v>1026</v>
      </c>
      <c r="AL220" s="145">
        <v>4.1396239977807978</v>
      </c>
      <c r="AM220" s="176" t="s">
        <v>1026</v>
      </c>
      <c r="AN220" s="122" t="s">
        <v>1026</v>
      </c>
      <c r="AO220" s="122" t="s">
        <v>1026</v>
      </c>
      <c r="AP220" s="122" t="s">
        <v>1026</v>
      </c>
      <c r="AQ220" s="122" t="s">
        <v>1026</v>
      </c>
      <c r="AR220" s="122" t="s">
        <v>1026</v>
      </c>
      <c r="AS220" s="145" t="s">
        <v>1026</v>
      </c>
      <c r="AT220" s="176">
        <v>6.1270387205523127E-3</v>
      </c>
      <c r="AU220" s="122">
        <v>0</v>
      </c>
      <c r="AV220" s="122">
        <v>0</v>
      </c>
      <c r="AW220" s="122">
        <v>0</v>
      </c>
      <c r="AX220" s="122">
        <v>32.969595355292</v>
      </c>
      <c r="AY220" s="122" t="s">
        <v>1026</v>
      </c>
      <c r="AZ220" s="145">
        <v>32.97572239401255</v>
      </c>
      <c r="BA220" s="176">
        <v>1.3604297031346972E-3</v>
      </c>
      <c r="BB220" s="122">
        <v>0</v>
      </c>
      <c r="BC220" s="122">
        <v>0</v>
      </c>
      <c r="BD220" s="122">
        <v>0</v>
      </c>
      <c r="BE220" s="122">
        <v>7.3204722325678064</v>
      </c>
      <c r="BF220" s="122" t="s">
        <v>1026</v>
      </c>
      <c r="BG220" s="145">
        <v>7.3218326622709409</v>
      </c>
      <c r="BH220" s="110">
        <v>0</v>
      </c>
      <c r="BI220" s="111">
        <v>0</v>
      </c>
      <c r="BJ220" s="134">
        <v>0</v>
      </c>
      <c r="BK220" s="135">
        <v>0</v>
      </c>
      <c r="BL220" s="111">
        <v>0.11</v>
      </c>
      <c r="BM220" s="111">
        <v>0</v>
      </c>
      <c r="BN220" s="134">
        <v>0.31</v>
      </c>
      <c r="BO220" s="135">
        <v>0</v>
      </c>
      <c r="BP220" s="111">
        <v>0.51</v>
      </c>
      <c r="BQ220" s="111">
        <v>0.01</v>
      </c>
      <c r="BR220" s="134">
        <v>0.8</v>
      </c>
      <c r="BS220" s="135">
        <v>0.01</v>
      </c>
      <c r="BT220" s="111">
        <v>1.03</v>
      </c>
      <c r="BU220" s="112">
        <v>0.01</v>
      </c>
      <c r="BV220" s="110">
        <v>0</v>
      </c>
      <c r="BW220" s="111">
        <v>0</v>
      </c>
      <c r="BX220" s="134">
        <v>0</v>
      </c>
      <c r="BY220" s="135">
        <v>0</v>
      </c>
      <c r="BZ220" s="111">
        <v>0</v>
      </c>
      <c r="CA220" s="111">
        <v>0</v>
      </c>
      <c r="CB220" s="134">
        <v>0</v>
      </c>
      <c r="CC220" s="135">
        <v>0</v>
      </c>
      <c r="CD220" s="111">
        <v>0</v>
      </c>
      <c r="CE220" s="111">
        <v>0</v>
      </c>
      <c r="CF220" s="134">
        <v>0</v>
      </c>
      <c r="CG220" s="135">
        <v>0</v>
      </c>
      <c r="CH220" s="111">
        <v>0</v>
      </c>
      <c r="CI220" s="112">
        <v>0</v>
      </c>
      <c r="CJ220" s="110">
        <v>0</v>
      </c>
      <c r="CK220" s="111">
        <v>0</v>
      </c>
      <c r="CL220" s="134">
        <v>0</v>
      </c>
      <c r="CM220" s="135">
        <v>0</v>
      </c>
      <c r="CN220" s="111">
        <v>0</v>
      </c>
      <c r="CO220" s="111">
        <v>0</v>
      </c>
      <c r="CP220" s="134">
        <v>0</v>
      </c>
      <c r="CQ220" s="135">
        <v>0</v>
      </c>
      <c r="CR220" s="111">
        <v>0</v>
      </c>
      <c r="CS220" s="111">
        <v>0</v>
      </c>
      <c r="CT220" s="134">
        <v>0</v>
      </c>
      <c r="CU220" s="135">
        <v>0</v>
      </c>
      <c r="CV220" s="111">
        <v>0</v>
      </c>
      <c r="CW220" s="112">
        <v>0</v>
      </c>
      <c r="CX220" s="110">
        <v>0</v>
      </c>
      <c r="CY220" s="111">
        <v>0</v>
      </c>
      <c r="CZ220" s="134">
        <v>0</v>
      </c>
      <c r="DA220" s="135">
        <v>0</v>
      </c>
      <c r="DB220" s="111">
        <v>0</v>
      </c>
      <c r="DC220" s="111">
        <v>0</v>
      </c>
      <c r="DD220" s="134">
        <v>0</v>
      </c>
      <c r="DE220" s="135">
        <v>0</v>
      </c>
      <c r="DF220" s="111">
        <v>0</v>
      </c>
      <c r="DG220" s="111">
        <v>0</v>
      </c>
      <c r="DH220" s="134">
        <v>0</v>
      </c>
      <c r="DI220" s="135">
        <v>0</v>
      </c>
      <c r="DJ220" s="111">
        <v>0</v>
      </c>
      <c r="DK220" s="111">
        <v>0</v>
      </c>
      <c r="DL220" s="182">
        <v>65.521591637385683</v>
      </c>
      <c r="DM220" s="183">
        <v>61.121755822525955</v>
      </c>
      <c r="DN220" s="185">
        <v>5.972489807771807E-4</v>
      </c>
      <c r="DO220" s="183">
        <v>42.214648236297471</v>
      </c>
      <c r="DP220" s="194" t="s">
        <v>1026</v>
      </c>
      <c r="DQ220" s="194" t="s">
        <v>1026</v>
      </c>
      <c r="DR220" s="289" t="s">
        <v>1026</v>
      </c>
      <c r="DS220" s="289"/>
      <c r="DT220" s="300"/>
      <c r="DU220" s="295"/>
      <c r="DV220" s="295"/>
      <c r="DW220" s="295"/>
      <c r="DX220" s="295"/>
      <c r="DY220" s="295"/>
      <c r="DZ220" s="300"/>
      <c r="EA220" s="295"/>
      <c r="EB220" s="295"/>
      <c r="EC220" s="295"/>
      <c r="ED220" s="295"/>
      <c r="EE220" s="296"/>
    </row>
    <row r="221" spans="1:135" x14ac:dyDescent="0.2">
      <c r="BH221" s="120"/>
      <c r="BI221" s="120"/>
      <c r="BJ221" s="120"/>
      <c r="BK221" s="120"/>
    </row>
    <row r="222" spans="1:135" x14ac:dyDescent="0.2">
      <c r="BH222" s="120"/>
      <c r="BI222" s="120"/>
      <c r="BJ222" s="120"/>
      <c r="BK222" s="120"/>
    </row>
    <row r="223" spans="1:135" x14ac:dyDescent="0.2">
      <c r="BH223" s="120"/>
      <c r="BI223" s="120"/>
      <c r="BJ223" s="120"/>
      <c r="BK223" s="120"/>
    </row>
    <row r="224" spans="1:135" x14ac:dyDescent="0.2">
      <c r="BH224" s="120"/>
      <c r="BI224" s="120"/>
      <c r="BJ224" s="120"/>
      <c r="BK224" s="120"/>
    </row>
    <row r="225" spans="60:63" x14ac:dyDescent="0.2">
      <c r="BH225" s="120"/>
      <c r="BI225" s="120"/>
      <c r="BJ225" s="120"/>
      <c r="BK225" s="120"/>
    </row>
  </sheetData>
  <mergeCells count="67">
    <mergeCell ref="DS1:EE1"/>
    <mergeCell ref="DT3:DY3"/>
    <mergeCell ref="DZ3:EE3"/>
    <mergeCell ref="DJ3:DK3"/>
    <mergeCell ref="CP3:CQ3"/>
    <mergeCell ref="CR3:CS3"/>
    <mergeCell ref="CT3:CU3"/>
    <mergeCell ref="CV3:CW3"/>
    <mergeCell ref="DP1:DR1"/>
    <mergeCell ref="BT3:BU3"/>
    <mergeCell ref="BV3:BW3"/>
    <mergeCell ref="BX3:BY3"/>
    <mergeCell ref="BZ3:CA3"/>
    <mergeCell ref="CB3:CC3"/>
    <mergeCell ref="C1:P1"/>
    <mergeCell ref="Q2:Q3"/>
    <mergeCell ref="B1:B4"/>
    <mergeCell ref="A1:A4"/>
    <mergeCell ref="CD3:CE3"/>
    <mergeCell ref="BL3:BM3"/>
    <mergeCell ref="H3:I3"/>
    <mergeCell ref="J3:K3"/>
    <mergeCell ref="L3:M3"/>
    <mergeCell ref="N3:O3"/>
    <mergeCell ref="BJ3:BK3"/>
    <mergeCell ref="R2:X2"/>
    <mergeCell ref="Y2:AE2"/>
    <mergeCell ref="R3:X3"/>
    <mergeCell ref="Y3:AE3"/>
    <mergeCell ref="BH2:BU2"/>
    <mergeCell ref="BN3:BO3"/>
    <mergeCell ref="BP3:BQ3"/>
    <mergeCell ref="BR3:BS3"/>
    <mergeCell ref="BH3:BI3"/>
    <mergeCell ref="C2:G2"/>
    <mergeCell ref="H2:I2"/>
    <mergeCell ref="J2:K2"/>
    <mergeCell ref="L2:M2"/>
    <mergeCell ref="N2:O2"/>
    <mergeCell ref="AF2:AL2"/>
    <mergeCell ref="AF3:AL3"/>
    <mergeCell ref="AM2:AS2"/>
    <mergeCell ref="AM3:AS3"/>
    <mergeCell ref="AT2:AZ2"/>
    <mergeCell ref="AT3:AZ3"/>
    <mergeCell ref="BA2:BG2"/>
    <mergeCell ref="CN3:CO3"/>
    <mergeCell ref="CF3:CG3"/>
    <mergeCell ref="CH3:CI3"/>
    <mergeCell ref="CJ3:CK3"/>
    <mergeCell ref="CL3:CM3"/>
    <mergeCell ref="BA3:BG3"/>
    <mergeCell ref="DL1:DO1"/>
    <mergeCell ref="DL2:DL3"/>
    <mergeCell ref="DM2:DM3"/>
    <mergeCell ref="DN2:DN3"/>
    <mergeCell ref="DO2:DO3"/>
    <mergeCell ref="BH1:DK1"/>
    <mergeCell ref="CX2:DK2"/>
    <mergeCell ref="CX3:CY3"/>
    <mergeCell ref="CZ3:DA3"/>
    <mergeCell ref="DB3:DC3"/>
    <mergeCell ref="DD3:DE3"/>
    <mergeCell ref="DF3:DG3"/>
    <mergeCell ref="DH3:DI3"/>
    <mergeCell ref="BV2:CI2"/>
    <mergeCell ref="CJ2:CW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L225"/>
  <sheetViews>
    <sheetView tabSelected="1" topLeftCell="DT1" workbookViewId="0">
      <selection activeCell="EB25" sqref="EB25"/>
    </sheetView>
  </sheetViews>
  <sheetFormatPr defaultColWidth="11.42578125" defaultRowHeight="12.75" x14ac:dyDescent="0.2"/>
  <cols>
    <col min="1" max="1" width="6.7109375" style="199" customWidth="1"/>
    <col min="2" max="3" width="21.140625" style="199" customWidth="1"/>
    <col min="4" max="4" width="17.28515625" style="199" customWidth="1"/>
    <col min="5" max="5" width="11.85546875" style="199" customWidth="1"/>
    <col min="6" max="16" width="11.42578125" style="199" customWidth="1"/>
    <col min="17" max="17" width="11.7109375" style="199" customWidth="1"/>
    <col min="18" max="18" width="17.28515625" style="199" customWidth="1"/>
    <col min="19" max="31" width="13.42578125" style="199" customWidth="1"/>
    <col min="32" max="66" width="12.5703125" style="199" customWidth="1"/>
    <col min="67" max="68" width="11.42578125" style="286"/>
    <col min="69" max="122" width="11.42578125" style="199"/>
    <col min="123" max="126" width="21.7109375" style="199" customWidth="1"/>
    <col min="127" max="127" width="11.42578125" style="199"/>
    <col min="128" max="128" width="17.28515625" style="199" customWidth="1"/>
    <col min="129" max="129" width="11.85546875" style="199" customWidth="1"/>
    <col min="130" max="141" width="11.42578125" style="199" customWidth="1"/>
    <col min="142" max="142" width="13.7109375" style="199" customWidth="1"/>
    <col min="143" max="16384" width="11.42578125" style="199"/>
  </cols>
  <sheetData>
    <row r="1" spans="1:142" ht="15.75" customHeight="1" thickBot="1" x14ac:dyDescent="0.25">
      <c r="A1" s="365" t="s">
        <v>925</v>
      </c>
      <c r="B1" s="386" t="s">
        <v>964</v>
      </c>
      <c r="C1" s="386" t="s">
        <v>1036</v>
      </c>
      <c r="D1" s="389" t="s">
        <v>993</v>
      </c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198" t="s">
        <v>961</v>
      </c>
      <c r="BO1" s="391" t="s">
        <v>961</v>
      </c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3"/>
      <c r="CD1" s="393"/>
      <c r="CE1" s="393"/>
      <c r="CF1" s="393"/>
      <c r="CG1" s="393"/>
      <c r="CH1" s="393"/>
      <c r="CI1" s="393"/>
      <c r="CJ1" s="393"/>
      <c r="CK1" s="393"/>
      <c r="CL1" s="393"/>
      <c r="CM1" s="393"/>
      <c r="CN1" s="393"/>
      <c r="CO1" s="393"/>
      <c r="CP1" s="393"/>
      <c r="CQ1" s="393"/>
      <c r="CR1" s="393"/>
      <c r="CS1" s="393"/>
      <c r="CT1" s="393"/>
      <c r="CU1" s="393"/>
      <c r="CV1" s="393"/>
      <c r="CW1" s="393"/>
      <c r="CX1" s="393"/>
      <c r="CY1" s="393"/>
      <c r="CZ1" s="393"/>
      <c r="DA1" s="393"/>
      <c r="DB1" s="393"/>
      <c r="DC1" s="393"/>
      <c r="DD1" s="393"/>
      <c r="DE1" s="393"/>
      <c r="DF1" s="393"/>
      <c r="DG1" s="393"/>
      <c r="DH1" s="393"/>
      <c r="DI1" s="393"/>
      <c r="DJ1" s="393"/>
      <c r="DK1" s="393"/>
      <c r="DL1" s="393"/>
      <c r="DM1" s="393"/>
      <c r="DN1" s="393"/>
      <c r="DO1" s="393"/>
      <c r="DP1" s="393"/>
      <c r="DQ1" s="393"/>
      <c r="DR1" s="393"/>
      <c r="DS1" s="394" t="s">
        <v>1018</v>
      </c>
      <c r="DT1" s="395"/>
      <c r="DU1" s="395"/>
      <c r="DV1" s="396"/>
    </row>
    <row r="2" spans="1:142" ht="20.25" customHeight="1" thickBot="1" x14ac:dyDescent="0.25">
      <c r="A2" s="384"/>
      <c r="B2" s="387"/>
      <c r="C2" s="387"/>
      <c r="D2" s="365" t="s">
        <v>994</v>
      </c>
      <c r="E2" s="366"/>
      <c r="F2" s="366"/>
      <c r="G2" s="366"/>
      <c r="H2" s="366"/>
      <c r="I2" s="367" t="s">
        <v>1007</v>
      </c>
      <c r="J2" s="368"/>
      <c r="K2" s="368" t="s">
        <v>1006</v>
      </c>
      <c r="L2" s="368"/>
      <c r="M2" s="368" t="s">
        <v>1008</v>
      </c>
      <c r="N2" s="368"/>
      <c r="O2" s="368" t="s">
        <v>1009</v>
      </c>
      <c r="P2" s="368"/>
      <c r="Q2" s="200" t="s">
        <v>1010</v>
      </c>
      <c r="R2" s="366" t="s">
        <v>985</v>
      </c>
      <c r="S2" s="367" t="s">
        <v>960</v>
      </c>
      <c r="T2" s="368"/>
      <c r="U2" s="368"/>
      <c r="V2" s="368"/>
      <c r="W2" s="368"/>
      <c r="X2" s="368"/>
      <c r="Y2" s="369"/>
      <c r="Z2" s="201"/>
      <c r="AA2" s="201"/>
      <c r="AB2" s="201"/>
      <c r="AC2" s="201"/>
      <c r="AD2" s="201"/>
      <c r="AE2" s="201"/>
      <c r="AF2" s="368" t="s">
        <v>1012</v>
      </c>
      <c r="AG2" s="368"/>
      <c r="AH2" s="368"/>
      <c r="AI2" s="368"/>
      <c r="AJ2" s="368"/>
      <c r="AK2" s="368"/>
      <c r="AL2" s="368"/>
      <c r="AM2" s="367" t="s">
        <v>1013</v>
      </c>
      <c r="AN2" s="368"/>
      <c r="AO2" s="368"/>
      <c r="AP2" s="368"/>
      <c r="AQ2" s="368"/>
      <c r="AR2" s="368"/>
      <c r="AS2" s="369"/>
      <c r="AT2" s="367" t="s">
        <v>1015</v>
      </c>
      <c r="AU2" s="368"/>
      <c r="AV2" s="368"/>
      <c r="AW2" s="368"/>
      <c r="AX2" s="368"/>
      <c r="AY2" s="368"/>
      <c r="AZ2" s="369"/>
      <c r="BA2" s="367" t="s">
        <v>1016</v>
      </c>
      <c r="BB2" s="368"/>
      <c r="BC2" s="368"/>
      <c r="BD2" s="368"/>
      <c r="BE2" s="368"/>
      <c r="BF2" s="368"/>
      <c r="BG2" s="369"/>
      <c r="BH2" s="367" t="s">
        <v>1017</v>
      </c>
      <c r="BI2" s="368"/>
      <c r="BJ2" s="368"/>
      <c r="BK2" s="368"/>
      <c r="BL2" s="368"/>
      <c r="BM2" s="368"/>
      <c r="BN2" s="369"/>
      <c r="BO2" s="370" t="s">
        <v>987</v>
      </c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2"/>
      <c r="CC2" s="370" t="s">
        <v>988</v>
      </c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2"/>
      <c r="CQ2" s="370" t="s">
        <v>989</v>
      </c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2"/>
      <c r="DE2" s="370" t="s">
        <v>990</v>
      </c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3" t="s">
        <v>1019</v>
      </c>
      <c r="DT2" s="375" t="s">
        <v>1021</v>
      </c>
      <c r="DU2" s="377" t="s">
        <v>1023</v>
      </c>
      <c r="DV2" s="379" t="s">
        <v>1024</v>
      </c>
      <c r="DW2" s="381" t="s">
        <v>1037</v>
      </c>
      <c r="DX2" s="365"/>
      <c r="DY2" s="366"/>
      <c r="DZ2" s="366"/>
      <c r="EA2" s="366"/>
      <c r="EB2" s="366"/>
      <c r="EC2" s="202"/>
      <c r="ED2" s="202"/>
      <c r="EE2" s="202"/>
      <c r="EF2" s="202"/>
      <c r="EG2" s="202"/>
      <c r="EH2" s="202"/>
      <c r="EI2" s="202"/>
      <c r="EJ2" s="202"/>
      <c r="EK2" s="202"/>
      <c r="EL2" s="203"/>
    </row>
    <row r="3" spans="1:142" s="210" customFormat="1" ht="50.25" customHeight="1" x14ac:dyDescent="0.25">
      <c r="A3" s="384"/>
      <c r="B3" s="387"/>
      <c r="C3" s="387"/>
      <c r="D3" s="204" t="s">
        <v>996</v>
      </c>
      <c r="E3" s="205" t="s">
        <v>997</v>
      </c>
      <c r="F3" s="206" t="s">
        <v>998</v>
      </c>
      <c r="G3" s="207" t="s">
        <v>999</v>
      </c>
      <c r="H3" s="208" t="s">
        <v>1001</v>
      </c>
      <c r="I3" s="362" t="s">
        <v>16</v>
      </c>
      <c r="J3" s="398"/>
      <c r="K3" s="363" t="s">
        <v>1004</v>
      </c>
      <c r="L3" s="363"/>
      <c r="M3" s="399"/>
      <c r="N3" s="398"/>
      <c r="O3" s="399"/>
      <c r="P3" s="398"/>
      <c r="Q3" s="209" t="s">
        <v>1011</v>
      </c>
      <c r="R3" s="397"/>
      <c r="S3" s="357" t="s">
        <v>1014</v>
      </c>
      <c r="T3" s="358"/>
      <c r="U3" s="358"/>
      <c r="V3" s="358"/>
      <c r="W3" s="358"/>
      <c r="X3" s="358"/>
      <c r="Y3" s="361"/>
      <c r="Z3" s="362" t="s">
        <v>1038</v>
      </c>
      <c r="AA3" s="363"/>
      <c r="AB3" s="363"/>
      <c r="AC3" s="363"/>
      <c r="AD3" s="363"/>
      <c r="AE3" s="364"/>
      <c r="AF3" s="362" t="s">
        <v>447</v>
      </c>
      <c r="AG3" s="363"/>
      <c r="AH3" s="363"/>
      <c r="AI3" s="363"/>
      <c r="AJ3" s="363"/>
      <c r="AK3" s="363"/>
      <c r="AL3" s="364"/>
      <c r="AM3" s="362" t="s">
        <v>447</v>
      </c>
      <c r="AN3" s="363"/>
      <c r="AO3" s="363"/>
      <c r="AP3" s="363"/>
      <c r="AQ3" s="363"/>
      <c r="AR3" s="363"/>
      <c r="AS3" s="364"/>
      <c r="AT3" s="362" t="s">
        <v>447</v>
      </c>
      <c r="AU3" s="363"/>
      <c r="AV3" s="363"/>
      <c r="AW3" s="363"/>
      <c r="AX3" s="363"/>
      <c r="AY3" s="363"/>
      <c r="AZ3" s="364"/>
      <c r="BA3" s="362" t="s">
        <v>447</v>
      </c>
      <c r="BB3" s="363"/>
      <c r="BC3" s="363"/>
      <c r="BD3" s="363"/>
      <c r="BE3" s="363"/>
      <c r="BF3" s="363"/>
      <c r="BG3" s="364"/>
      <c r="BH3" s="362" t="s">
        <v>447</v>
      </c>
      <c r="BI3" s="363"/>
      <c r="BJ3" s="363"/>
      <c r="BK3" s="363"/>
      <c r="BL3" s="363"/>
      <c r="BM3" s="363"/>
      <c r="BN3" s="364"/>
      <c r="BO3" s="357">
        <v>20</v>
      </c>
      <c r="BP3" s="358"/>
      <c r="BQ3" s="359">
        <v>50</v>
      </c>
      <c r="BR3" s="360"/>
      <c r="BS3" s="358">
        <v>100</v>
      </c>
      <c r="BT3" s="358"/>
      <c r="BU3" s="359">
        <v>250</v>
      </c>
      <c r="BV3" s="360"/>
      <c r="BW3" s="358">
        <v>500</v>
      </c>
      <c r="BX3" s="358"/>
      <c r="BY3" s="359">
        <v>1000</v>
      </c>
      <c r="BZ3" s="360"/>
      <c r="CA3" s="358">
        <v>1500</v>
      </c>
      <c r="CB3" s="361"/>
      <c r="CC3" s="357">
        <v>20</v>
      </c>
      <c r="CD3" s="358"/>
      <c r="CE3" s="359">
        <v>50</v>
      </c>
      <c r="CF3" s="360"/>
      <c r="CG3" s="358">
        <v>100</v>
      </c>
      <c r="CH3" s="358"/>
      <c r="CI3" s="359">
        <v>250</v>
      </c>
      <c r="CJ3" s="360"/>
      <c r="CK3" s="358">
        <v>500</v>
      </c>
      <c r="CL3" s="358"/>
      <c r="CM3" s="359">
        <v>1000</v>
      </c>
      <c r="CN3" s="360"/>
      <c r="CO3" s="358">
        <v>1500</v>
      </c>
      <c r="CP3" s="361"/>
      <c r="CQ3" s="357">
        <v>20</v>
      </c>
      <c r="CR3" s="358"/>
      <c r="CS3" s="359">
        <v>50</v>
      </c>
      <c r="CT3" s="360"/>
      <c r="CU3" s="358">
        <v>100</v>
      </c>
      <c r="CV3" s="358"/>
      <c r="CW3" s="359">
        <v>250</v>
      </c>
      <c r="CX3" s="360"/>
      <c r="CY3" s="358">
        <v>500</v>
      </c>
      <c r="CZ3" s="358"/>
      <c r="DA3" s="359">
        <v>1000</v>
      </c>
      <c r="DB3" s="360"/>
      <c r="DC3" s="358">
        <v>1500</v>
      </c>
      <c r="DD3" s="358"/>
      <c r="DE3" s="357">
        <v>20</v>
      </c>
      <c r="DF3" s="358"/>
      <c r="DG3" s="359">
        <v>50</v>
      </c>
      <c r="DH3" s="360"/>
      <c r="DI3" s="358">
        <v>100</v>
      </c>
      <c r="DJ3" s="358"/>
      <c r="DK3" s="359">
        <v>250</v>
      </c>
      <c r="DL3" s="360"/>
      <c r="DM3" s="358">
        <v>500</v>
      </c>
      <c r="DN3" s="358"/>
      <c r="DO3" s="359">
        <v>1000</v>
      </c>
      <c r="DP3" s="360"/>
      <c r="DQ3" s="358">
        <v>1500</v>
      </c>
      <c r="DR3" s="358"/>
      <c r="DS3" s="374"/>
      <c r="DT3" s="376"/>
      <c r="DU3" s="378"/>
      <c r="DV3" s="380"/>
      <c r="DW3" s="382"/>
      <c r="DX3" s="204" t="s">
        <v>907</v>
      </c>
      <c r="DY3" s="207" t="s">
        <v>1039</v>
      </c>
      <c r="DZ3" s="206" t="s">
        <v>1040</v>
      </c>
      <c r="EA3" s="207" t="s">
        <v>1041</v>
      </c>
      <c r="EB3" s="207" t="s">
        <v>1042</v>
      </c>
      <c r="EC3" s="207" t="s">
        <v>1043</v>
      </c>
      <c r="ED3" s="207" t="s">
        <v>1044</v>
      </c>
      <c r="EE3" s="207" t="s">
        <v>1045</v>
      </c>
      <c r="EF3" s="207" t="s">
        <v>1046</v>
      </c>
      <c r="EG3" s="207" t="s">
        <v>1047</v>
      </c>
      <c r="EH3" s="207" t="s">
        <v>1048</v>
      </c>
      <c r="EI3" s="207" t="s">
        <v>1049</v>
      </c>
      <c r="EJ3" s="207" t="s">
        <v>1050</v>
      </c>
      <c r="EK3" s="207" t="s">
        <v>1051</v>
      </c>
      <c r="EL3" s="209" t="s">
        <v>1052</v>
      </c>
    </row>
    <row r="4" spans="1:142" ht="15.75" customHeight="1" thickBot="1" x14ac:dyDescent="0.25">
      <c r="A4" s="385"/>
      <c r="B4" s="388"/>
      <c r="C4" s="388"/>
      <c r="D4" s="211" t="s">
        <v>995</v>
      </c>
      <c r="E4" s="212" t="s">
        <v>447</v>
      </c>
      <c r="F4" s="212" t="s">
        <v>447</v>
      </c>
      <c r="G4" s="213" t="s">
        <v>1000</v>
      </c>
      <c r="H4" s="214" t="s">
        <v>1062</v>
      </c>
      <c r="I4" s="215" t="s">
        <v>986</v>
      </c>
      <c r="J4" s="212" t="s">
        <v>1003</v>
      </c>
      <c r="K4" s="214" t="s">
        <v>986</v>
      </c>
      <c r="L4" s="214" t="s">
        <v>1005</v>
      </c>
      <c r="M4" s="216" t="s">
        <v>986</v>
      </c>
      <c r="N4" s="214" t="s">
        <v>447</v>
      </c>
      <c r="O4" s="217" t="s">
        <v>986</v>
      </c>
      <c r="P4" s="218" t="s">
        <v>447</v>
      </c>
      <c r="Q4" s="219" t="s">
        <v>986</v>
      </c>
      <c r="R4" s="220" t="s">
        <v>986</v>
      </c>
      <c r="S4" s="221" t="s">
        <v>959</v>
      </c>
      <c r="T4" s="222" t="s">
        <v>963</v>
      </c>
      <c r="U4" s="223" t="s">
        <v>957</v>
      </c>
      <c r="V4" s="222" t="s">
        <v>958</v>
      </c>
      <c r="W4" s="223" t="s">
        <v>984</v>
      </c>
      <c r="X4" s="222" t="s">
        <v>991</v>
      </c>
      <c r="Y4" s="224" t="s">
        <v>962</v>
      </c>
      <c r="Z4" s="221" t="s">
        <v>959</v>
      </c>
      <c r="AA4" s="222" t="s">
        <v>963</v>
      </c>
      <c r="AB4" s="223" t="s">
        <v>957</v>
      </c>
      <c r="AC4" s="222" t="s">
        <v>958</v>
      </c>
      <c r="AD4" s="223" t="s">
        <v>984</v>
      </c>
      <c r="AE4" s="222" t="s">
        <v>991</v>
      </c>
      <c r="AF4" s="225" t="s">
        <v>959</v>
      </c>
      <c r="AG4" s="226" t="s">
        <v>963</v>
      </c>
      <c r="AH4" s="227" t="s">
        <v>957</v>
      </c>
      <c r="AI4" s="226" t="s">
        <v>958</v>
      </c>
      <c r="AJ4" s="227" t="s">
        <v>984</v>
      </c>
      <c r="AK4" s="226" t="s">
        <v>991</v>
      </c>
      <c r="AL4" s="228" t="s">
        <v>962</v>
      </c>
      <c r="AM4" s="225" t="s">
        <v>959</v>
      </c>
      <c r="AN4" s="227" t="s">
        <v>963</v>
      </c>
      <c r="AO4" s="227" t="s">
        <v>957</v>
      </c>
      <c r="AP4" s="227" t="s">
        <v>958</v>
      </c>
      <c r="AQ4" s="227" t="s">
        <v>984</v>
      </c>
      <c r="AR4" s="227" t="s">
        <v>991</v>
      </c>
      <c r="AS4" s="228" t="s">
        <v>962</v>
      </c>
      <c r="AT4" s="225" t="s">
        <v>959</v>
      </c>
      <c r="AU4" s="227" t="s">
        <v>963</v>
      </c>
      <c r="AV4" s="227" t="s">
        <v>957</v>
      </c>
      <c r="AW4" s="227" t="s">
        <v>958</v>
      </c>
      <c r="AX4" s="227" t="s">
        <v>984</v>
      </c>
      <c r="AY4" s="227" t="s">
        <v>991</v>
      </c>
      <c r="AZ4" s="228" t="s">
        <v>962</v>
      </c>
      <c r="BA4" s="225" t="s">
        <v>959</v>
      </c>
      <c r="BB4" s="227" t="s">
        <v>963</v>
      </c>
      <c r="BC4" s="227" t="s">
        <v>957</v>
      </c>
      <c r="BD4" s="227" t="s">
        <v>958</v>
      </c>
      <c r="BE4" s="227" t="s">
        <v>984</v>
      </c>
      <c r="BF4" s="227" t="s">
        <v>991</v>
      </c>
      <c r="BG4" s="228" t="s">
        <v>962</v>
      </c>
      <c r="BH4" s="225" t="s">
        <v>959</v>
      </c>
      <c r="BI4" s="227" t="s">
        <v>963</v>
      </c>
      <c r="BJ4" s="227" t="s">
        <v>957</v>
      </c>
      <c r="BK4" s="227" t="s">
        <v>958</v>
      </c>
      <c r="BL4" s="227" t="s">
        <v>984</v>
      </c>
      <c r="BM4" s="227" t="s">
        <v>991</v>
      </c>
      <c r="BN4" s="228" t="s">
        <v>962</v>
      </c>
      <c r="BO4" s="229" t="s">
        <v>986</v>
      </c>
      <c r="BP4" s="220" t="s">
        <v>447</v>
      </c>
      <c r="BQ4" s="217" t="s">
        <v>986</v>
      </c>
      <c r="BR4" s="218" t="s">
        <v>447</v>
      </c>
      <c r="BS4" s="220" t="s">
        <v>986</v>
      </c>
      <c r="BT4" s="220" t="s">
        <v>447</v>
      </c>
      <c r="BU4" s="217" t="s">
        <v>986</v>
      </c>
      <c r="BV4" s="218" t="s">
        <v>447</v>
      </c>
      <c r="BW4" s="220" t="s">
        <v>986</v>
      </c>
      <c r="BX4" s="220" t="s">
        <v>447</v>
      </c>
      <c r="BY4" s="217" t="s">
        <v>986</v>
      </c>
      <c r="BZ4" s="218" t="s">
        <v>447</v>
      </c>
      <c r="CA4" s="220" t="s">
        <v>986</v>
      </c>
      <c r="CB4" s="230" t="s">
        <v>447</v>
      </c>
      <c r="CC4" s="229" t="s">
        <v>986</v>
      </c>
      <c r="CD4" s="220" t="s">
        <v>447</v>
      </c>
      <c r="CE4" s="217" t="s">
        <v>986</v>
      </c>
      <c r="CF4" s="218" t="s">
        <v>447</v>
      </c>
      <c r="CG4" s="220" t="s">
        <v>986</v>
      </c>
      <c r="CH4" s="220" t="s">
        <v>447</v>
      </c>
      <c r="CI4" s="217" t="s">
        <v>986</v>
      </c>
      <c r="CJ4" s="218" t="s">
        <v>447</v>
      </c>
      <c r="CK4" s="220" t="s">
        <v>986</v>
      </c>
      <c r="CL4" s="220" t="s">
        <v>447</v>
      </c>
      <c r="CM4" s="217" t="s">
        <v>986</v>
      </c>
      <c r="CN4" s="218" t="s">
        <v>447</v>
      </c>
      <c r="CO4" s="220" t="s">
        <v>986</v>
      </c>
      <c r="CP4" s="230" t="s">
        <v>447</v>
      </c>
      <c r="CQ4" s="229" t="s">
        <v>986</v>
      </c>
      <c r="CR4" s="220" t="s">
        <v>447</v>
      </c>
      <c r="CS4" s="217" t="s">
        <v>986</v>
      </c>
      <c r="CT4" s="218" t="s">
        <v>447</v>
      </c>
      <c r="CU4" s="220" t="s">
        <v>986</v>
      </c>
      <c r="CV4" s="220" t="s">
        <v>447</v>
      </c>
      <c r="CW4" s="217" t="s">
        <v>986</v>
      </c>
      <c r="CX4" s="218" t="s">
        <v>447</v>
      </c>
      <c r="CY4" s="220" t="s">
        <v>986</v>
      </c>
      <c r="CZ4" s="220" t="s">
        <v>447</v>
      </c>
      <c r="DA4" s="217" t="s">
        <v>986</v>
      </c>
      <c r="DB4" s="218" t="s">
        <v>447</v>
      </c>
      <c r="DC4" s="220" t="s">
        <v>986</v>
      </c>
      <c r="DD4" s="220" t="s">
        <v>447</v>
      </c>
      <c r="DE4" s="229" t="s">
        <v>986</v>
      </c>
      <c r="DF4" s="220" t="s">
        <v>447</v>
      </c>
      <c r="DG4" s="217" t="s">
        <v>986</v>
      </c>
      <c r="DH4" s="218" t="s">
        <v>447</v>
      </c>
      <c r="DI4" s="220" t="s">
        <v>986</v>
      </c>
      <c r="DJ4" s="220" t="s">
        <v>447</v>
      </c>
      <c r="DK4" s="217" t="s">
        <v>986</v>
      </c>
      <c r="DL4" s="218" t="s">
        <v>447</v>
      </c>
      <c r="DM4" s="220" t="s">
        <v>986</v>
      </c>
      <c r="DN4" s="220" t="s">
        <v>447</v>
      </c>
      <c r="DO4" s="217" t="s">
        <v>986</v>
      </c>
      <c r="DP4" s="218" t="s">
        <v>447</v>
      </c>
      <c r="DQ4" s="220" t="s">
        <v>986</v>
      </c>
      <c r="DR4" s="220" t="s">
        <v>447</v>
      </c>
      <c r="DS4" s="231" t="s">
        <v>1020</v>
      </c>
      <c r="DT4" s="232" t="s">
        <v>1022</v>
      </c>
      <c r="DU4" s="233" t="s">
        <v>1008</v>
      </c>
      <c r="DV4" s="234" t="s">
        <v>1025</v>
      </c>
      <c r="DW4" s="383"/>
      <c r="DX4" s="211" t="s">
        <v>1053</v>
      </c>
      <c r="DY4" s="212" t="s">
        <v>1054</v>
      </c>
      <c r="DZ4" s="212" t="s">
        <v>447</v>
      </c>
      <c r="EA4" s="213" t="s">
        <v>1055</v>
      </c>
      <c r="EB4" s="214" t="s">
        <v>1055</v>
      </c>
      <c r="EC4" s="213" t="s">
        <v>1055</v>
      </c>
      <c r="ED4" s="235" t="s">
        <v>1055</v>
      </c>
      <c r="EE4" s="235" t="s">
        <v>1056</v>
      </c>
      <c r="EF4" s="235" t="s">
        <v>1057</v>
      </c>
      <c r="EG4" s="235" t="s">
        <v>1058</v>
      </c>
      <c r="EH4" s="235" t="s">
        <v>1059</v>
      </c>
      <c r="EI4" s="235" t="s">
        <v>1059</v>
      </c>
      <c r="EJ4" s="235" t="s">
        <v>1060</v>
      </c>
      <c r="EK4" s="235" t="s">
        <v>447</v>
      </c>
      <c r="EL4" s="219" t="s">
        <v>1061</v>
      </c>
    </row>
    <row r="5" spans="1:142" x14ac:dyDescent="0.2">
      <c r="A5" s="236" t="s">
        <v>945</v>
      </c>
      <c r="B5" s="237" t="s">
        <v>979</v>
      </c>
      <c r="C5" s="238" t="s">
        <v>1074</v>
      </c>
      <c r="D5" s="239" t="s">
        <v>478</v>
      </c>
      <c r="E5" s="240" t="s">
        <v>1026</v>
      </c>
      <c r="F5" s="241" t="s">
        <v>1026</v>
      </c>
      <c r="G5" s="242" t="s">
        <v>1026</v>
      </c>
      <c r="H5" s="243" t="s">
        <v>1026</v>
      </c>
      <c r="I5" s="244" t="s">
        <v>1026</v>
      </c>
      <c r="J5" s="245" t="s">
        <v>1026</v>
      </c>
      <c r="K5" s="246" t="s">
        <v>1026</v>
      </c>
      <c r="L5" s="246" t="s">
        <v>1026</v>
      </c>
      <c r="M5" s="247" t="s">
        <v>1026</v>
      </c>
      <c r="N5" s="246">
        <v>0</v>
      </c>
      <c r="O5" s="248">
        <v>0</v>
      </c>
      <c r="P5" s="249">
        <f>IFERROR((O5*100)/I5,0)</f>
        <v>0</v>
      </c>
      <c r="Q5" s="250" t="s">
        <v>1026</v>
      </c>
      <c r="R5" s="199">
        <v>44.937465667724609</v>
      </c>
      <c r="S5" s="251">
        <v>0</v>
      </c>
      <c r="T5" s="252">
        <v>0</v>
      </c>
      <c r="U5" s="253">
        <v>0</v>
      </c>
      <c r="V5" s="252">
        <v>0</v>
      </c>
      <c r="W5" s="253">
        <v>0</v>
      </c>
      <c r="X5" s="252" t="s">
        <v>992</v>
      </c>
      <c r="Y5" s="254">
        <v>0</v>
      </c>
      <c r="Z5" s="253" t="str">
        <f t="shared" ref="Z5:AE20" si="0">IFERROR((S5*100)/$Y5,"---")</f>
        <v>---</v>
      </c>
      <c r="AA5" s="253" t="str">
        <f t="shared" si="0"/>
        <v>---</v>
      </c>
      <c r="AB5" s="253" t="str">
        <f t="shared" si="0"/>
        <v>---</v>
      </c>
      <c r="AC5" s="253" t="str">
        <f t="shared" si="0"/>
        <v>---</v>
      </c>
      <c r="AD5" s="253" t="str">
        <f t="shared" si="0"/>
        <v>---</v>
      </c>
      <c r="AE5" s="253" t="str">
        <f t="shared" si="0"/>
        <v>---</v>
      </c>
      <c r="AF5" s="251">
        <f t="shared" ref="AF5:AL41" si="1">IFERROR(S5/$R5*100,0)</f>
        <v>0</v>
      </c>
      <c r="AG5" s="252">
        <f t="shared" si="1"/>
        <v>0</v>
      </c>
      <c r="AH5" s="253">
        <f t="shared" si="1"/>
        <v>0</v>
      </c>
      <c r="AI5" s="252">
        <f t="shared" si="1"/>
        <v>0</v>
      </c>
      <c r="AJ5" s="253">
        <f t="shared" si="1"/>
        <v>0</v>
      </c>
      <c r="AK5" s="252">
        <f t="shared" si="1"/>
        <v>0</v>
      </c>
      <c r="AL5" s="254">
        <f t="shared" si="1"/>
        <v>0</v>
      </c>
      <c r="AM5" s="255" t="s">
        <v>1026</v>
      </c>
      <c r="AN5" s="249" t="s">
        <v>1026</v>
      </c>
      <c r="AO5" s="249" t="s">
        <v>1026</v>
      </c>
      <c r="AP5" s="249" t="s">
        <v>1026</v>
      </c>
      <c r="AQ5" s="249" t="s">
        <v>1026</v>
      </c>
      <c r="AR5" s="249" t="s">
        <v>1026</v>
      </c>
      <c r="AS5" s="254" t="s">
        <v>1026</v>
      </c>
      <c r="AT5" s="255" t="s">
        <v>1026</v>
      </c>
      <c r="AU5" s="249" t="s">
        <v>1026</v>
      </c>
      <c r="AV5" s="249" t="s">
        <v>1026</v>
      </c>
      <c r="AW5" s="249" t="s">
        <v>1026</v>
      </c>
      <c r="AX5" s="249" t="s">
        <v>1026</v>
      </c>
      <c r="AY5" s="249" t="s">
        <v>1026</v>
      </c>
      <c r="AZ5" s="254" t="s">
        <v>1026</v>
      </c>
      <c r="BA5" s="255" t="str">
        <f>IFERROR(S5/$O5*100,"---")</f>
        <v>---</v>
      </c>
      <c r="BB5" s="249" t="str">
        <f t="shared" ref="BB5:BG20" si="2">IFERROR(T5/$O5*100,"---")</f>
        <v>---</v>
      </c>
      <c r="BC5" s="249" t="str">
        <f t="shared" si="2"/>
        <v>---</v>
      </c>
      <c r="BD5" s="249" t="str">
        <f t="shared" si="2"/>
        <v>---</v>
      </c>
      <c r="BE5" s="249" t="str">
        <f t="shared" si="2"/>
        <v>---</v>
      </c>
      <c r="BF5" s="249" t="str">
        <f t="shared" si="2"/>
        <v>---</v>
      </c>
      <c r="BG5" s="254" t="str">
        <f t="shared" si="2"/>
        <v>---</v>
      </c>
      <c r="BH5" s="255" t="s">
        <v>1026</v>
      </c>
      <c r="BI5" s="249" t="s">
        <v>1026</v>
      </c>
      <c r="BJ5" s="249" t="s">
        <v>1026</v>
      </c>
      <c r="BK5" s="249" t="s">
        <v>1026</v>
      </c>
      <c r="BL5" s="249" t="s">
        <v>1026</v>
      </c>
      <c r="BM5" s="249" t="s">
        <v>1026</v>
      </c>
      <c r="BN5" s="254" t="s">
        <v>1026</v>
      </c>
      <c r="BO5" s="251">
        <v>0</v>
      </c>
      <c r="BP5" s="253">
        <v>0</v>
      </c>
      <c r="BQ5" s="248">
        <v>0</v>
      </c>
      <c r="BR5" s="249">
        <v>0</v>
      </c>
      <c r="BS5" s="253">
        <v>0</v>
      </c>
      <c r="BT5" s="253">
        <v>0</v>
      </c>
      <c r="BU5" s="248">
        <v>0</v>
      </c>
      <c r="BV5" s="249">
        <v>0</v>
      </c>
      <c r="BW5" s="253">
        <v>0</v>
      </c>
      <c r="BX5" s="253">
        <v>0</v>
      </c>
      <c r="BY5" s="248">
        <v>0</v>
      </c>
      <c r="BZ5" s="249">
        <v>0</v>
      </c>
      <c r="CA5" s="253">
        <v>0</v>
      </c>
      <c r="CB5" s="254">
        <v>0</v>
      </c>
      <c r="CC5" s="251">
        <v>0</v>
      </c>
      <c r="CD5" s="253">
        <v>0</v>
      </c>
      <c r="CE5" s="248">
        <v>0</v>
      </c>
      <c r="CF5" s="249">
        <v>0</v>
      </c>
      <c r="CG5" s="253">
        <v>0</v>
      </c>
      <c r="CH5" s="253">
        <v>0</v>
      </c>
      <c r="CI5" s="248">
        <v>0</v>
      </c>
      <c r="CJ5" s="249">
        <v>0</v>
      </c>
      <c r="CK5" s="253">
        <v>0</v>
      </c>
      <c r="CL5" s="253">
        <v>0</v>
      </c>
      <c r="CM5" s="248">
        <v>0</v>
      </c>
      <c r="CN5" s="249">
        <v>0</v>
      </c>
      <c r="CO5" s="253">
        <v>0</v>
      </c>
      <c r="CP5" s="254">
        <v>0</v>
      </c>
      <c r="CQ5" s="251">
        <v>0</v>
      </c>
      <c r="CR5" s="253">
        <v>0</v>
      </c>
      <c r="CS5" s="248">
        <v>0</v>
      </c>
      <c r="CT5" s="249">
        <v>0</v>
      </c>
      <c r="CU5" s="253">
        <v>0</v>
      </c>
      <c r="CV5" s="253">
        <v>0</v>
      </c>
      <c r="CW5" s="248">
        <v>0</v>
      </c>
      <c r="CX5" s="249">
        <v>0</v>
      </c>
      <c r="CY5" s="253">
        <v>0</v>
      </c>
      <c r="CZ5" s="253">
        <v>0</v>
      </c>
      <c r="DA5" s="248">
        <v>0</v>
      </c>
      <c r="DB5" s="249">
        <v>0</v>
      </c>
      <c r="DC5" s="253">
        <v>0</v>
      </c>
      <c r="DD5" s="253">
        <v>0</v>
      </c>
      <c r="DE5" s="251">
        <v>0</v>
      </c>
      <c r="DF5" s="253">
        <v>0</v>
      </c>
      <c r="DG5" s="248">
        <v>0</v>
      </c>
      <c r="DH5" s="249">
        <v>0</v>
      </c>
      <c r="DI5" s="253">
        <v>0</v>
      </c>
      <c r="DJ5" s="253">
        <v>0</v>
      </c>
      <c r="DK5" s="248">
        <v>0</v>
      </c>
      <c r="DL5" s="249">
        <v>0</v>
      </c>
      <c r="DM5" s="253">
        <v>0</v>
      </c>
      <c r="DN5" s="253">
        <v>0</v>
      </c>
      <c r="DO5" s="248">
        <v>0</v>
      </c>
      <c r="DP5" s="249">
        <v>0</v>
      </c>
      <c r="DQ5" s="253">
        <v>0</v>
      </c>
      <c r="DR5" s="253">
        <v>0</v>
      </c>
      <c r="DS5" s="256" t="s">
        <v>1026</v>
      </c>
      <c r="DT5" s="257" t="s">
        <v>1026</v>
      </c>
      <c r="DU5" s="258" t="s">
        <v>1026</v>
      </c>
      <c r="DV5" s="259" t="s">
        <v>1026</v>
      </c>
      <c r="DW5" s="260"/>
      <c r="DX5" s="261" t="s">
        <v>478</v>
      </c>
      <c r="DY5" s="240" t="s">
        <v>478</v>
      </c>
      <c r="DZ5" s="262" t="s">
        <v>478</v>
      </c>
      <c r="EA5" s="262" t="s">
        <v>478</v>
      </c>
      <c r="EB5" s="262" t="s">
        <v>478</v>
      </c>
      <c r="EC5" s="262" t="s">
        <v>478</v>
      </c>
      <c r="ED5" s="262" t="s">
        <v>478</v>
      </c>
      <c r="EE5" s="262" t="s">
        <v>478</v>
      </c>
      <c r="EF5" s="262" t="s">
        <v>478</v>
      </c>
      <c r="EG5" s="262" t="s">
        <v>478</v>
      </c>
      <c r="EH5" s="262" t="s">
        <v>478</v>
      </c>
      <c r="EI5" s="262" t="s">
        <v>478</v>
      </c>
      <c r="EJ5" s="262">
        <v>0</v>
      </c>
      <c r="EK5" s="262" t="s">
        <v>478</v>
      </c>
      <c r="EL5" s="263" t="s">
        <v>478</v>
      </c>
    </row>
    <row r="6" spans="1:142" x14ac:dyDescent="0.2">
      <c r="A6" s="236" t="s">
        <v>434</v>
      </c>
      <c r="B6" s="237" t="s">
        <v>502</v>
      </c>
      <c r="C6" s="238" t="s">
        <v>1075</v>
      </c>
      <c r="D6" s="239">
        <v>8.9173000000000002E-2</v>
      </c>
      <c r="E6" s="240">
        <v>53.231359267939851</v>
      </c>
      <c r="F6" s="241">
        <v>46.768640732060149</v>
      </c>
      <c r="G6" s="242">
        <v>1.5755044871127155</v>
      </c>
      <c r="H6" s="243">
        <v>193.85434782608695</v>
      </c>
      <c r="I6" s="251">
        <v>1268.018737531534</v>
      </c>
      <c r="J6" s="249">
        <v>16185.899480526414</v>
      </c>
      <c r="K6" s="253" t="s">
        <v>1026</v>
      </c>
      <c r="L6" s="253" t="s">
        <v>478</v>
      </c>
      <c r="M6" s="248">
        <v>140.76314045899687</v>
      </c>
      <c r="N6" s="253">
        <v>11.10103</v>
      </c>
      <c r="O6" s="248">
        <v>124.08166141630934</v>
      </c>
      <c r="P6" s="249">
        <f t="shared" ref="P6:P69" si="3">IFERROR((O6*100)/I6,0)</f>
        <v>9.7854753832629058</v>
      </c>
      <c r="Q6" s="254">
        <v>425.90244440847698</v>
      </c>
      <c r="R6" s="253">
        <v>6234.9814453125</v>
      </c>
      <c r="S6" s="251">
        <v>0</v>
      </c>
      <c r="T6" s="252">
        <v>0</v>
      </c>
      <c r="U6" s="253">
        <v>0</v>
      </c>
      <c r="V6" s="252">
        <v>0</v>
      </c>
      <c r="W6" s="253">
        <v>0</v>
      </c>
      <c r="X6" s="252" t="s">
        <v>992</v>
      </c>
      <c r="Y6" s="254">
        <v>0</v>
      </c>
      <c r="Z6" s="253" t="str">
        <f t="shared" si="0"/>
        <v>---</v>
      </c>
      <c r="AA6" s="253" t="str">
        <f t="shared" si="0"/>
        <v>---</v>
      </c>
      <c r="AB6" s="253" t="str">
        <f t="shared" si="0"/>
        <v>---</v>
      </c>
      <c r="AC6" s="253" t="str">
        <f t="shared" si="0"/>
        <v>---</v>
      </c>
      <c r="AD6" s="253" t="str">
        <f t="shared" si="0"/>
        <v>---</v>
      </c>
      <c r="AE6" s="253" t="str">
        <f t="shared" si="0"/>
        <v>---</v>
      </c>
      <c r="AF6" s="251">
        <f t="shared" si="1"/>
        <v>0</v>
      </c>
      <c r="AG6" s="252">
        <f t="shared" si="1"/>
        <v>0</v>
      </c>
      <c r="AH6" s="253">
        <f t="shared" si="1"/>
        <v>0</v>
      </c>
      <c r="AI6" s="252">
        <f t="shared" si="1"/>
        <v>0</v>
      </c>
      <c r="AJ6" s="253">
        <f t="shared" si="1"/>
        <v>0</v>
      </c>
      <c r="AK6" s="252">
        <f t="shared" si="1"/>
        <v>0</v>
      </c>
      <c r="AL6" s="254">
        <f t="shared" si="1"/>
        <v>0</v>
      </c>
      <c r="AM6" s="255" t="s">
        <v>1026</v>
      </c>
      <c r="AN6" s="249" t="s">
        <v>1026</v>
      </c>
      <c r="AO6" s="249" t="s">
        <v>1026</v>
      </c>
      <c r="AP6" s="249" t="s">
        <v>1026</v>
      </c>
      <c r="AQ6" s="249" t="s">
        <v>1026</v>
      </c>
      <c r="AR6" s="249" t="s">
        <v>1026</v>
      </c>
      <c r="AS6" s="254" t="s">
        <v>1026</v>
      </c>
      <c r="AT6" s="255">
        <v>0</v>
      </c>
      <c r="AU6" s="249">
        <v>0</v>
      </c>
      <c r="AV6" s="249">
        <v>0</v>
      </c>
      <c r="AW6" s="249">
        <v>0</v>
      </c>
      <c r="AX6" s="249">
        <v>0</v>
      </c>
      <c r="AY6" s="249" t="s">
        <v>1026</v>
      </c>
      <c r="AZ6" s="254">
        <v>0</v>
      </c>
      <c r="BA6" s="255">
        <f t="shared" ref="BA6:BG55" si="4">IFERROR(S6/$O6*100,"---")</f>
        <v>0</v>
      </c>
      <c r="BB6" s="249">
        <f t="shared" si="2"/>
        <v>0</v>
      </c>
      <c r="BC6" s="249">
        <f t="shared" si="2"/>
        <v>0</v>
      </c>
      <c r="BD6" s="249">
        <f t="shared" si="2"/>
        <v>0</v>
      </c>
      <c r="BE6" s="249">
        <f t="shared" si="2"/>
        <v>0</v>
      </c>
      <c r="BF6" s="249" t="str">
        <f t="shared" si="2"/>
        <v>---</v>
      </c>
      <c r="BG6" s="254">
        <f t="shared" si="2"/>
        <v>0</v>
      </c>
      <c r="BH6" s="255">
        <v>0</v>
      </c>
      <c r="BI6" s="249">
        <v>0</v>
      </c>
      <c r="BJ6" s="249">
        <v>0</v>
      </c>
      <c r="BK6" s="249">
        <v>0</v>
      </c>
      <c r="BL6" s="249">
        <v>0</v>
      </c>
      <c r="BM6" s="249" t="s">
        <v>1026</v>
      </c>
      <c r="BN6" s="254">
        <v>0</v>
      </c>
      <c r="BO6" s="251">
        <v>0</v>
      </c>
      <c r="BP6" s="253">
        <v>0</v>
      </c>
      <c r="BQ6" s="248">
        <v>0</v>
      </c>
      <c r="BR6" s="249">
        <v>0</v>
      </c>
      <c r="BS6" s="253">
        <v>0</v>
      </c>
      <c r="BT6" s="253">
        <v>0</v>
      </c>
      <c r="BU6" s="248">
        <v>0</v>
      </c>
      <c r="BV6" s="249">
        <v>0</v>
      </c>
      <c r="BW6" s="253">
        <v>0</v>
      </c>
      <c r="BX6" s="253">
        <v>0</v>
      </c>
      <c r="BY6" s="248">
        <v>0</v>
      </c>
      <c r="BZ6" s="249">
        <v>0</v>
      </c>
      <c r="CA6" s="253">
        <v>0.01</v>
      </c>
      <c r="CB6" s="254">
        <v>0</v>
      </c>
      <c r="CC6" s="251">
        <v>0</v>
      </c>
      <c r="CD6" s="253">
        <v>0</v>
      </c>
      <c r="CE6" s="248">
        <v>0.03</v>
      </c>
      <c r="CF6" s="249">
        <v>0</v>
      </c>
      <c r="CG6" s="253">
        <v>0.06</v>
      </c>
      <c r="CH6" s="253">
        <v>0</v>
      </c>
      <c r="CI6" s="248">
        <v>0.11</v>
      </c>
      <c r="CJ6" s="249">
        <v>0</v>
      </c>
      <c r="CK6" s="253">
        <v>0.16</v>
      </c>
      <c r="CL6" s="253">
        <v>0</v>
      </c>
      <c r="CM6" s="248">
        <v>0.2</v>
      </c>
      <c r="CN6" s="249">
        <v>0</v>
      </c>
      <c r="CO6" s="253">
        <v>0.23</v>
      </c>
      <c r="CP6" s="254">
        <v>0</v>
      </c>
      <c r="CQ6" s="251">
        <v>0</v>
      </c>
      <c r="CR6" s="253">
        <v>0</v>
      </c>
      <c r="CS6" s="248">
        <v>0</v>
      </c>
      <c r="CT6" s="249">
        <v>0</v>
      </c>
      <c r="CU6" s="253">
        <v>0</v>
      </c>
      <c r="CV6" s="253">
        <v>0</v>
      </c>
      <c r="CW6" s="248">
        <v>0</v>
      </c>
      <c r="CX6" s="249">
        <v>0</v>
      </c>
      <c r="CY6" s="253">
        <v>0</v>
      </c>
      <c r="CZ6" s="253">
        <v>0</v>
      </c>
      <c r="DA6" s="248">
        <v>0</v>
      </c>
      <c r="DB6" s="249">
        <v>0</v>
      </c>
      <c r="DC6" s="253">
        <v>0</v>
      </c>
      <c r="DD6" s="253">
        <v>0</v>
      </c>
      <c r="DE6" s="251">
        <v>0</v>
      </c>
      <c r="DF6" s="253">
        <v>0</v>
      </c>
      <c r="DG6" s="248">
        <v>0</v>
      </c>
      <c r="DH6" s="249">
        <v>0</v>
      </c>
      <c r="DI6" s="253">
        <v>0</v>
      </c>
      <c r="DJ6" s="253">
        <v>0</v>
      </c>
      <c r="DK6" s="248">
        <v>0</v>
      </c>
      <c r="DL6" s="249">
        <v>0</v>
      </c>
      <c r="DM6" s="253">
        <v>0</v>
      </c>
      <c r="DN6" s="253">
        <v>0</v>
      </c>
      <c r="DO6" s="248">
        <v>0</v>
      </c>
      <c r="DP6" s="249">
        <v>0</v>
      </c>
      <c r="DQ6" s="253">
        <v>0</v>
      </c>
      <c r="DR6" s="253">
        <v>0</v>
      </c>
      <c r="DS6" s="256" t="s">
        <v>1026</v>
      </c>
      <c r="DT6" s="257" t="s">
        <v>1026</v>
      </c>
      <c r="DU6" s="258" t="s">
        <v>1026</v>
      </c>
      <c r="DV6" s="259" t="s">
        <v>1026</v>
      </c>
      <c r="DW6" s="260"/>
      <c r="DX6" s="261">
        <v>65.77</v>
      </c>
      <c r="DY6" s="240">
        <v>72.724390243902448</v>
      </c>
      <c r="DZ6" s="262">
        <v>0.98042210652512696</v>
      </c>
      <c r="EA6" s="262">
        <v>4.2723555117845535E-2</v>
      </c>
      <c r="EB6" s="262">
        <v>0.28202110528945923</v>
      </c>
      <c r="EC6" s="262">
        <v>5.7323602959513664E-3</v>
      </c>
      <c r="ED6" s="262">
        <v>0.38587310910224915</v>
      </c>
      <c r="EE6" s="262" t="s">
        <v>478</v>
      </c>
      <c r="EF6" s="262">
        <v>7.8429764954884691</v>
      </c>
      <c r="EG6" s="262" t="s">
        <v>478</v>
      </c>
      <c r="EH6" s="262">
        <v>55.56</v>
      </c>
      <c r="EI6" s="262" t="s">
        <v>478</v>
      </c>
      <c r="EJ6" s="262" t="s">
        <v>1069</v>
      </c>
      <c r="EK6" s="262">
        <v>0</v>
      </c>
      <c r="EL6" s="263" t="s">
        <v>478</v>
      </c>
    </row>
    <row r="7" spans="1:142" x14ac:dyDescent="0.2">
      <c r="A7" s="236" t="s">
        <v>942</v>
      </c>
      <c r="B7" s="237" t="s">
        <v>670</v>
      </c>
      <c r="C7" s="238" t="s">
        <v>1076</v>
      </c>
      <c r="D7" s="239">
        <v>9.8759999999999994E-3</v>
      </c>
      <c r="E7" s="240">
        <v>57.816929931146213</v>
      </c>
      <c r="F7" s="241">
        <v>42.183070068853787</v>
      </c>
      <c r="G7" s="242">
        <v>1.9095346830002125</v>
      </c>
      <c r="H7" s="243">
        <v>329.2</v>
      </c>
      <c r="I7" s="251">
        <v>38.134775053099048</v>
      </c>
      <c r="J7" s="249">
        <v>3880.3523216754329</v>
      </c>
      <c r="K7" s="253" t="s">
        <v>1026</v>
      </c>
      <c r="L7" s="253" t="s">
        <v>478</v>
      </c>
      <c r="M7" s="248">
        <v>2.880769550106197</v>
      </c>
      <c r="N7" s="253">
        <v>7.5541799999999988</v>
      </c>
      <c r="O7" s="248">
        <v>0</v>
      </c>
      <c r="P7" s="249">
        <f t="shared" si="3"/>
        <v>0</v>
      </c>
      <c r="Q7" s="254" t="s">
        <v>1026</v>
      </c>
      <c r="R7" s="253">
        <v>123.26451110839844</v>
      </c>
      <c r="S7" s="251">
        <v>0</v>
      </c>
      <c r="T7" s="252">
        <v>0</v>
      </c>
      <c r="U7" s="253">
        <v>0</v>
      </c>
      <c r="V7" s="252">
        <v>0</v>
      </c>
      <c r="W7" s="253">
        <v>0</v>
      </c>
      <c r="X7" s="252" t="s">
        <v>992</v>
      </c>
      <c r="Y7" s="254">
        <v>0</v>
      </c>
      <c r="Z7" s="253" t="str">
        <f t="shared" si="0"/>
        <v>---</v>
      </c>
      <c r="AA7" s="253" t="str">
        <f t="shared" si="0"/>
        <v>---</v>
      </c>
      <c r="AB7" s="253" t="str">
        <f t="shared" si="0"/>
        <v>---</v>
      </c>
      <c r="AC7" s="253" t="str">
        <f t="shared" si="0"/>
        <v>---</v>
      </c>
      <c r="AD7" s="253" t="str">
        <f t="shared" si="0"/>
        <v>---</v>
      </c>
      <c r="AE7" s="253" t="str">
        <f t="shared" si="0"/>
        <v>---</v>
      </c>
      <c r="AF7" s="251">
        <f t="shared" si="1"/>
        <v>0</v>
      </c>
      <c r="AG7" s="252">
        <f t="shared" si="1"/>
        <v>0</v>
      </c>
      <c r="AH7" s="253">
        <f t="shared" si="1"/>
        <v>0</v>
      </c>
      <c r="AI7" s="252">
        <f t="shared" si="1"/>
        <v>0</v>
      </c>
      <c r="AJ7" s="253">
        <f t="shared" si="1"/>
        <v>0</v>
      </c>
      <c r="AK7" s="252">
        <f t="shared" si="1"/>
        <v>0</v>
      </c>
      <c r="AL7" s="254">
        <f t="shared" si="1"/>
        <v>0</v>
      </c>
      <c r="AM7" s="255" t="s">
        <v>1026</v>
      </c>
      <c r="AN7" s="249" t="s">
        <v>1026</v>
      </c>
      <c r="AO7" s="249" t="s">
        <v>1026</v>
      </c>
      <c r="AP7" s="249" t="s">
        <v>1026</v>
      </c>
      <c r="AQ7" s="249" t="s">
        <v>1026</v>
      </c>
      <c r="AR7" s="249" t="s">
        <v>1026</v>
      </c>
      <c r="AS7" s="254" t="s">
        <v>1026</v>
      </c>
      <c r="AT7" s="255">
        <v>0</v>
      </c>
      <c r="AU7" s="249">
        <v>0</v>
      </c>
      <c r="AV7" s="249">
        <v>0</v>
      </c>
      <c r="AW7" s="249">
        <v>0</v>
      </c>
      <c r="AX7" s="249">
        <v>0</v>
      </c>
      <c r="AY7" s="249" t="s">
        <v>1026</v>
      </c>
      <c r="AZ7" s="254">
        <v>0</v>
      </c>
      <c r="BA7" s="255" t="str">
        <f t="shared" si="4"/>
        <v>---</v>
      </c>
      <c r="BB7" s="249" t="str">
        <f t="shared" si="2"/>
        <v>---</v>
      </c>
      <c r="BC7" s="249" t="str">
        <f t="shared" si="2"/>
        <v>---</v>
      </c>
      <c r="BD7" s="249" t="str">
        <f t="shared" si="2"/>
        <v>---</v>
      </c>
      <c r="BE7" s="249" t="str">
        <f t="shared" si="2"/>
        <v>---</v>
      </c>
      <c r="BF7" s="249" t="str">
        <f t="shared" si="2"/>
        <v>---</v>
      </c>
      <c r="BG7" s="254" t="str">
        <f t="shared" si="2"/>
        <v>---</v>
      </c>
      <c r="BH7" s="255" t="s">
        <v>1026</v>
      </c>
      <c r="BI7" s="249" t="s">
        <v>1026</v>
      </c>
      <c r="BJ7" s="249" t="s">
        <v>1026</v>
      </c>
      <c r="BK7" s="249" t="s">
        <v>1026</v>
      </c>
      <c r="BL7" s="249" t="s">
        <v>1026</v>
      </c>
      <c r="BM7" s="249" t="s">
        <v>1026</v>
      </c>
      <c r="BN7" s="254" t="s">
        <v>1026</v>
      </c>
      <c r="BO7" s="251">
        <v>0</v>
      </c>
      <c r="BP7" s="253">
        <v>0</v>
      </c>
      <c r="BQ7" s="248">
        <v>0</v>
      </c>
      <c r="BR7" s="249">
        <v>0</v>
      </c>
      <c r="BS7" s="253">
        <v>0</v>
      </c>
      <c r="BT7" s="253">
        <v>0</v>
      </c>
      <c r="BU7" s="248">
        <v>0</v>
      </c>
      <c r="BV7" s="249">
        <v>0</v>
      </c>
      <c r="BW7" s="253">
        <v>0</v>
      </c>
      <c r="BX7" s="253">
        <v>0</v>
      </c>
      <c r="BY7" s="248">
        <v>0</v>
      </c>
      <c r="BZ7" s="249">
        <v>0</v>
      </c>
      <c r="CA7" s="253">
        <v>0.01</v>
      </c>
      <c r="CB7" s="254">
        <v>0</v>
      </c>
      <c r="CC7" s="251">
        <v>0</v>
      </c>
      <c r="CD7" s="253">
        <v>0</v>
      </c>
      <c r="CE7" s="248">
        <v>0.01</v>
      </c>
      <c r="CF7" s="249">
        <v>0.01</v>
      </c>
      <c r="CG7" s="253">
        <v>0.04</v>
      </c>
      <c r="CH7" s="253">
        <v>0.03</v>
      </c>
      <c r="CI7" s="248">
        <v>0.06</v>
      </c>
      <c r="CJ7" s="249">
        <v>0.05</v>
      </c>
      <c r="CK7" s="253">
        <v>0.08</v>
      </c>
      <c r="CL7" s="253">
        <v>0.06</v>
      </c>
      <c r="CM7" s="248">
        <v>0.09</v>
      </c>
      <c r="CN7" s="249">
        <v>0.08</v>
      </c>
      <c r="CO7" s="253">
        <v>0.1</v>
      </c>
      <c r="CP7" s="254">
        <v>0.08</v>
      </c>
      <c r="CQ7" s="251">
        <v>0</v>
      </c>
      <c r="CR7" s="253">
        <v>0</v>
      </c>
      <c r="CS7" s="248">
        <v>0</v>
      </c>
      <c r="CT7" s="249">
        <v>0</v>
      </c>
      <c r="CU7" s="253">
        <v>0</v>
      </c>
      <c r="CV7" s="253">
        <v>0</v>
      </c>
      <c r="CW7" s="248">
        <v>0</v>
      </c>
      <c r="CX7" s="249">
        <v>0</v>
      </c>
      <c r="CY7" s="253">
        <v>0</v>
      </c>
      <c r="CZ7" s="253">
        <v>0</v>
      </c>
      <c r="DA7" s="248">
        <v>0</v>
      </c>
      <c r="DB7" s="249">
        <v>0</v>
      </c>
      <c r="DC7" s="253">
        <v>0</v>
      </c>
      <c r="DD7" s="253">
        <v>0</v>
      </c>
      <c r="DE7" s="251">
        <v>0</v>
      </c>
      <c r="DF7" s="253">
        <v>0</v>
      </c>
      <c r="DG7" s="248">
        <v>0</v>
      </c>
      <c r="DH7" s="249">
        <v>0</v>
      </c>
      <c r="DI7" s="253">
        <v>0</v>
      </c>
      <c r="DJ7" s="253">
        <v>0</v>
      </c>
      <c r="DK7" s="248">
        <v>0</v>
      </c>
      <c r="DL7" s="249">
        <v>0</v>
      </c>
      <c r="DM7" s="253">
        <v>0</v>
      </c>
      <c r="DN7" s="253">
        <v>0</v>
      </c>
      <c r="DO7" s="248">
        <v>0.03</v>
      </c>
      <c r="DP7" s="249">
        <v>0.03</v>
      </c>
      <c r="DQ7" s="253">
        <v>0.12</v>
      </c>
      <c r="DR7" s="253">
        <v>0.1</v>
      </c>
      <c r="DS7" s="256" t="s">
        <v>1026</v>
      </c>
      <c r="DT7" s="257" t="s">
        <v>1026</v>
      </c>
      <c r="DU7" s="258" t="s">
        <v>1026</v>
      </c>
      <c r="DV7" s="259" t="s">
        <v>1026</v>
      </c>
      <c r="DW7" s="260"/>
      <c r="DX7" s="261" t="s">
        <v>478</v>
      </c>
      <c r="DY7" s="240" t="s">
        <v>478</v>
      </c>
      <c r="DZ7" s="262">
        <v>0.16214028683890799</v>
      </c>
      <c r="EA7" s="262">
        <v>0.49187994003295898</v>
      </c>
      <c r="EB7" s="262">
        <v>-0.65382921695709229</v>
      </c>
      <c r="EC7" s="262">
        <v>0.74477827548980713</v>
      </c>
      <c r="ED7" s="262">
        <v>-0.34834778308868408</v>
      </c>
      <c r="EE7" s="262" t="s">
        <v>478</v>
      </c>
      <c r="EF7" s="262">
        <v>0</v>
      </c>
      <c r="EG7" s="262" t="s">
        <v>478</v>
      </c>
      <c r="EH7" s="262" t="s">
        <v>478</v>
      </c>
      <c r="EI7" s="262" t="s">
        <v>478</v>
      </c>
      <c r="EJ7" s="262" t="s">
        <v>1069</v>
      </c>
      <c r="EK7" s="262">
        <v>0</v>
      </c>
      <c r="EL7" s="263" t="s">
        <v>478</v>
      </c>
    </row>
    <row r="8" spans="1:142" x14ac:dyDescent="0.2">
      <c r="A8" s="236" t="s">
        <v>298</v>
      </c>
      <c r="B8" s="237" t="s">
        <v>626</v>
      </c>
      <c r="C8" s="238" t="s">
        <v>1074</v>
      </c>
      <c r="D8" s="239">
        <v>0.37737399999999999</v>
      </c>
      <c r="E8" s="240">
        <v>82.731984715428197</v>
      </c>
      <c r="F8" s="241">
        <v>17.268015284571806</v>
      </c>
      <c r="G8" s="242">
        <v>1.523677324553246</v>
      </c>
      <c r="H8" s="243">
        <v>37.699700299700297</v>
      </c>
      <c r="I8" s="251">
        <v>8149.0039999999999</v>
      </c>
      <c r="J8" s="249">
        <v>22312.082973389795</v>
      </c>
      <c r="K8" s="253">
        <v>2597.62</v>
      </c>
      <c r="L8" s="253">
        <v>31.876533623004725</v>
      </c>
      <c r="M8" s="248">
        <v>744.57713838127529</v>
      </c>
      <c r="N8" s="253">
        <v>9.1370324321999998</v>
      </c>
      <c r="O8" s="248">
        <v>872.48</v>
      </c>
      <c r="P8" s="249">
        <f t="shared" si="3"/>
        <v>10.706584510205174</v>
      </c>
      <c r="Q8" s="254">
        <v>807.40844184000002</v>
      </c>
      <c r="R8" s="253">
        <v>45743.65625</v>
      </c>
      <c r="S8" s="251">
        <v>0.02</v>
      </c>
      <c r="T8" s="252">
        <v>846.32</v>
      </c>
      <c r="U8" s="253">
        <v>1343.66</v>
      </c>
      <c r="V8" s="252">
        <v>0.01</v>
      </c>
      <c r="W8" s="253">
        <v>0</v>
      </c>
      <c r="X8" s="252" t="s">
        <v>992</v>
      </c>
      <c r="Y8" s="254">
        <v>2190.0100000000002</v>
      </c>
      <c r="Z8" s="253">
        <f t="shared" si="0"/>
        <v>9.1323783909662498E-4</v>
      </c>
      <c r="AA8" s="253">
        <f t="shared" si="0"/>
        <v>38.644572399212784</v>
      </c>
      <c r="AB8" s="253">
        <f t="shared" si="0"/>
        <v>61.354057744028559</v>
      </c>
      <c r="AC8" s="253">
        <f t="shared" si="0"/>
        <v>4.5661891954831249E-4</v>
      </c>
      <c r="AD8" s="253">
        <f t="shared" si="0"/>
        <v>0</v>
      </c>
      <c r="AE8" s="253" t="str">
        <f t="shared" si="0"/>
        <v>---</v>
      </c>
      <c r="AF8" s="251">
        <f t="shared" si="1"/>
        <v>4.3721909527072401E-5</v>
      </c>
      <c r="AG8" s="252">
        <f t="shared" si="1"/>
        <v>1.8501363235475958</v>
      </c>
      <c r="AH8" s="253">
        <f t="shared" si="1"/>
        <v>2.9373690477573056</v>
      </c>
      <c r="AI8" s="252">
        <f t="shared" si="1"/>
        <v>2.1860954763536201E-5</v>
      </c>
      <c r="AJ8" s="253">
        <f t="shared" si="1"/>
        <v>0</v>
      </c>
      <c r="AK8" s="252">
        <f t="shared" si="1"/>
        <v>0</v>
      </c>
      <c r="AL8" s="254">
        <f t="shared" si="1"/>
        <v>4.7875709541691922</v>
      </c>
      <c r="AM8" s="255">
        <v>7.6993555639392997E-4</v>
      </c>
      <c r="AN8" s="249">
        <v>32.580593004365539</v>
      </c>
      <c r="AO8" s="249">
        <v>51.72658048521339</v>
      </c>
      <c r="AP8" s="249">
        <v>3.8496777819696499E-4</v>
      </c>
      <c r="AQ8" s="249">
        <v>0</v>
      </c>
      <c r="AR8" s="249" t="s">
        <v>1026</v>
      </c>
      <c r="AS8" s="254">
        <v>84.308328392913523</v>
      </c>
      <c r="AT8" s="255">
        <v>2.6860883807795087E-3</v>
      </c>
      <c r="AU8" s="249">
        <v>113.6645159210657</v>
      </c>
      <c r="AV8" s="249">
        <v>180.45947568590975</v>
      </c>
      <c r="AW8" s="249">
        <v>1.3430441903897544E-3</v>
      </c>
      <c r="AX8" s="249">
        <v>0</v>
      </c>
      <c r="AY8" s="249" t="s">
        <v>1026</v>
      </c>
      <c r="AZ8" s="254">
        <v>294.12802073954663</v>
      </c>
      <c r="BA8" s="255">
        <f t="shared" si="4"/>
        <v>2.2923161562442692E-3</v>
      </c>
      <c r="BB8" s="249">
        <f t="shared" si="2"/>
        <v>97.001650467632487</v>
      </c>
      <c r="BC8" s="249">
        <f t="shared" si="2"/>
        <v>154.00467632495872</v>
      </c>
      <c r="BD8" s="249">
        <f t="shared" si="2"/>
        <v>1.1461580781221346E-3</v>
      </c>
      <c r="BE8" s="249">
        <f t="shared" si="2"/>
        <v>0</v>
      </c>
      <c r="BF8" s="249" t="str">
        <f t="shared" si="2"/>
        <v>---</v>
      </c>
      <c r="BG8" s="254">
        <f t="shared" si="2"/>
        <v>251.00976526682564</v>
      </c>
      <c r="BH8" s="255">
        <v>2.4770610466274142E-3</v>
      </c>
      <c r="BI8" s="249">
        <v>104.81931524908565</v>
      </c>
      <c r="BJ8" s="249">
        <v>166.41639229556958</v>
      </c>
      <c r="BK8" s="249">
        <v>1.2385305233137071E-3</v>
      </c>
      <c r="BL8" s="249">
        <v>0</v>
      </c>
      <c r="BM8" s="249" t="s">
        <v>1026</v>
      </c>
      <c r="BN8" s="254">
        <v>271.23942313622518</v>
      </c>
      <c r="BO8" s="251">
        <v>0.05</v>
      </c>
      <c r="BP8" s="253">
        <v>0</v>
      </c>
      <c r="BQ8" s="248">
        <v>0.15</v>
      </c>
      <c r="BR8" s="249">
        <v>0</v>
      </c>
      <c r="BS8" s="253">
        <v>0.31</v>
      </c>
      <c r="BT8" s="253">
        <v>0</v>
      </c>
      <c r="BU8" s="248">
        <v>0.73</v>
      </c>
      <c r="BV8" s="249">
        <v>0</v>
      </c>
      <c r="BW8" s="253">
        <v>1.28</v>
      </c>
      <c r="BX8" s="253">
        <v>0</v>
      </c>
      <c r="BY8" s="248">
        <v>2.12</v>
      </c>
      <c r="BZ8" s="249">
        <v>0</v>
      </c>
      <c r="CA8" s="253">
        <v>2.81</v>
      </c>
      <c r="CB8" s="254">
        <v>0.01</v>
      </c>
      <c r="CC8" s="251">
        <v>5444.7</v>
      </c>
      <c r="CD8" s="253">
        <v>11.9</v>
      </c>
      <c r="CE8" s="248">
        <v>11651.31</v>
      </c>
      <c r="CF8" s="249">
        <v>25.47</v>
      </c>
      <c r="CG8" s="253">
        <v>16596.060000000001</v>
      </c>
      <c r="CH8" s="253">
        <v>36.28</v>
      </c>
      <c r="CI8" s="248">
        <v>20455.599999999999</v>
      </c>
      <c r="CJ8" s="249">
        <v>44.72</v>
      </c>
      <c r="CK8" s="253">
        <v>21536.93</v>
      </c>
      <c r="CL8" s="253">
        <v>47.08</v>
      </c>
      <c r="CM8" s="248">
        <v>23699.59</v>
      </c>
      <c r="CN8" s="249">
        <v>51.81</v>
      </c>
      <c r="CO8" s="253">
        <v>25862.25</v>
      </c>
      <c r="CP8" s="254">
        <v>56.54</v>
      </c>
      <c r="CQ8" s="251">
        <v>9543.5</v>
      </c>
      <c r="CR8" s="253">
        <v>20.86</v>
      </c>
      <c r="CS8" s="248">
        <v>12500.46</v>
      </c>
      <c r="CT8" s="249">
        <v>27.33</v>
      </c>
      <c r="CU8" s="253">
        <v>12516.32</v>
      </c>
      <c r="CV8" s="253">
        <v>27.36</v>
      </c>
      <c r="CW8" s="248">
        <v>12563.91</v>
      </c>
      <c r="CX8" s="249">
        <v>27.47</v>
      </c>
      <c r="CY8" s="253">
        <v>12643.21</v>
      </c>
      <c r="CZ8" s="253">
        <v>27.64</v>
      </c>
      <c r="DA8" s="248">
        <v>12801.82</v>
      </c>
      <c r="DB8" s="249">
        <v>27.99</v>
      </c>
      <c r="DC8" s="253">
        <v>12960.43</v>
      </c>
      <c r="DD8" s="253">
        <v>28.33</v>
      </c>
      <c r="DE8" s="251">
        <v>0</v>
      </c>
      <c r="DF8" s="253">
        <v>0</v>
      </c>
      <c r="DG8" s="248">
        <v>0</v>
      </c>
      <c r="DH8" s="249">
        <v>0</v>
      </c>
      <c r="DI8" s="253">
        <v>0</v>
      </c>
      <c r="DJ8" s="253">
        <v>0</v>
      </c>
      <c r="DK8" s="248">
        <v>0</v>
      </c>
      <c r="DL8" s="249">
        <v>0</v>
      </c>
      <c r="DM8" s="253">
        <v>0</v>
      </c>
      <c r="DN8" s="253">
        <v>0</v>
      </c>
      <c r="DO8" s="248">
        <v>0</v>
      </c>
      <c r="DP8" s="249">
        <v>0</v>
      </c>
      <c r="DQ8" s="253">
        <v>0.08</v>
      </c>
      <c r="DR8" s="253">
        <v>0</v>
      </c>
      <c r="DS8" s="256">
        <v>93.867004674123734</v>
      </c>
      <c r="DT8" s="257">
        <v>96.665741857141526</v>
      </c>
      <c r="DU8" s="258">
        <v>83.5647742298368</v>
      </c>
      <c r="DV8" s="259">
        <v>91.365840253700696</v>
      </c>
      <c r="DW8" s="260">
        <v>1</v>
      </c>
      <c r="DX8" s="261" t="s">
        <v>478</v>
      </c>
      <c r="DY8" s="240">
        <v>74.914463414634156</v>
      </c>
      <c r="DZ8" s="262">
        <v>1.4450416529427901</v>
      </c>
      <c r="EA8" s="262">
        <v>0.59814250469207764</v>
      </c>
      <c r="EB8" s="262">
        <v>0.86234778165817261</v>
      </c>
      <c r="EC8" s="262">
        <v>0.90511327981948853</v>
      </c>
      <c r="ED8" s="262">
        <v>1.3565871715545654</v>
      </c>
      <c r="EE8" s="262" t="s">
        <v>478</v>
      </c>
      <c r="EF8" s="262">
        <v>6.8356107384784384</v>
      </c>
      <c r="EG8" s="262" t="s">
        <v>478</v>
      </c>
      <c r="EH8" s="262">
        <v>46.58</v>
      </c>
      <c r="EI8" s="262" t="s">
        <v>478</v>
      </c>
      <c r="EJ8" s="262">
        <v>-3</v>
      </c>
      <c r="EK8" s="262" t="s">
        <v>478</v>
      </c>
      <c r="EL8" s="263" t="s">
        <v>478</v>
      </c>
    </row>
    <row r="9" spans="1:142" x14ac:dyDescent="0.2">
      <c r="A9" s="236" t="s">
        <v>246</v>
      </c>
      <c r="B9" s="237" t="s">
        <v>622</v>
      </c>
      <c r="C9" s="238" t="s">
        <v>1074</v>
      </c>
      <c r="D9" s="239">
        <v>8.9984999999999996E-2</v>
      </c>
      <c r="E9" s="240">
        <v>24.642996054898038</v>
      </c>
      <c r="F9" s="241">
        <v>75.357003945101965</v>
      </c>
      <c r="G9" s="242">
        <v>-0.95149050501012566</v>
      </c>
      <c r="H9" s="243">
        <v>204.51136363636363</v>
      </c>
      <c r="I9" s="251">
        <v>1230</v>
      </c>
      <c r="J9" s="249">
        <v>13342.084997705379</v>
      </c>
      <c r="K9" s="253">
        <v>371.92239454094289</v>
      </c>
      <c r="L9" s="253">
        <v>30.23759305210918</v>
      </c>
      <c r="M9" s="248">
        <v>101.71620300000001</v>
      </c>
      <c r="N9" s="253">
        <v>8.2696100000000001</v>
      </c>
      <c r="O9" s="248">
        <v>93.805764074074006</v>
      </c>
      <c r="P9" s="249">
        <f t="shared" si="3"/>
        <v>7.6264848840710577</v>
      </c>
      <c r="Q9" s="254">
        <v>202.58058701907001</v>
      </c>
      <c r="R9" s="253">
        <v>6257.28662109375</v>
      </c>
      <c r="S9" s="251">
        <v>30.93</v>
      </c>
      <c r="T9" s="252">
        <v>171.57</v>
      </c>
      <c r="U9" s="253">
        <v>66.72</v>
      </c>
      <c r="V9" s="252">
        <v>0.06</v>
      </c>
      <c r="W9" s="253">
        <v>0</v>
      </c>
      <c r="X9" s="252" t="s">
        <v>992</v>
      </c>
      <c r="Y9" s="254">
        <v>269.28000000000003</v>
      </c>
      <c r="Z9" s="253">
        <f t="shared" si="0"/>
        <v>11.486185383244205</v>
      </c>
      <c r="AA9" s="253">
        <f t="shared" si="0"/>
        <v>63.714349376114072</v>
      </c>
      <c r="AB9" s="253">
        <f t="shared" si="0"/>
        <v>24.777183600713009</v>
      </c>
      <c r="AC9" s="253">
        <f t="shared" si="0"/>
        <v>2.2281639928698749E-2</v>
      </c>
      <c r="AD9" s="253">
        <f t="shared" si="0"/>
        <v>0</v>
      </c>
      <c r="AE9" s="253" t="str">
        <f t="shared" si="0"/>
        <v>---</v>
      </c>
      <c r="AF9" s="251">
        <f t="shared" si="1"/>
        <v>0.49430371138398566</v>
      </c>
      <c r="AG9" s="252">
        <f t="shared" si="1"/>
        <v>2.741923303011653</v>
      </c>
      <c r="AH9" s="253">
        <f t="shared" si="1"/>
        <v>1.0662768711134667</v>
      </c>
      <c r="AI9" s="252">
        <f t="shared" si="1"/>
        <v>9.5888207833944841E-4</v>
      </c>
      <c r="AJ9" s="253">
        <f t="shared" si="1"/>
        <v>0</v>
      </c>
      <c r="AK9" s="252">
        <f t="shared" si="1"/>
        <v>0</v>
      </c>
      <c r="AL9" s="254">
        <f t="shared" si="1"/>
        <v>4.3034627675874448</v>
      </c>
      <c r="AM9" s="255">
        <v>8.3162510389234132</v>
      </c>
      <c r="AN9" s="249">
        <v>46.13059135945975</v>
      </c>
      <c r="AO9" s="249">
        <v>17.939226295408023</v>
      </c>
      <c r="AP9" s="249">
        <v>1.6132397747669086E-2</v>
      </c>
      <c r="AQ9" s="249">
        <v>0</v>
      </c>
      <c r="AR9" s="249" t="s">
        <v>1026</v>
      </c>
      <c r="AS9" s="254">
        <v>72.402201091538871</v>
      </c>
      <c r="AT9" s="255">
        <v>30.408134680371425</v>
      </c>
      <c r="AU9" s="249">
        <v>168.67519130654139</v>
      </c>
      <c r="AV9" s="249">
        <v>65.594269184428754</v>
      </c>
      <c r="AW9" s="249">
        <v>5.8987652144270458E-2</v>
      </c>
      <c r="AX9" s="249">
        <v>0</v>
      </c>
      <c r="AY9" s="249" t="s">
        <v>1026</v>
      </c>
      <c r="AZ9" s="254">
        <v>264.73658282348589</v>
      </c>
      <c r="BA9" s="255">
        <f t="shared" si="4"/>
        <v>32.972387470322218</v>
      </c>
      <c r="BB9" s="249">
        <f t="shared" si="2"/>
        <v>182.899208479896</v>
      </c>
      <c r="BC9" s="249">
        <f t="shared" si="2"/>
        <v>71.125693243449675</v>
      </c>
      <c r="BD9" s="249">
        <f t="shared" si="2"/>
        <v>6.3961954355620215E-2</v>
      </c>
      <c r="BE9" s="249">
        <f t="shared" si="2"/>
        <v>0</v>
      </c>
      <c r="BF9" s="249" t="str">
        <f t="shared" si="2"/>
        <v>---</v>
      </c>
      <c r="BG9" s="254">
        <f t="shared" si="2"/>
        <v>287.06125114802353</v>
      </c>
      <c r="BH9" s="255">
        <v>15.267998012607393</v>
      </c>
      <c r="BI9" s="249">
        <v>84.692221759555466</v>
      </c>
      <c r="BJ9" s="249">
        <v>32.935041299746693</v>
      </c>
      <c r="BK9" s="249">
        <v>2.9617842895455659E-2</v>
      </c>
      <c r="BL9" s="249">
        <v>0</v>
      </c>
      <c r="BM9" s="249" t="s">
        <v>1026</v>
      </c>
      <c r="BN9" s="254">
        <v>132.92487891480502</v>
      </c>
      <c r="BO9" s="251">
        <v>147.35</v>
      </c>
      <c r="BP9" s="253">
        <v>2.35</v>
      </c>
      <c r="BQ9" s="248">
        <v>323.82</v>
      </c>
      <c r="BR9" s="249">
        <v>5.18</v>
      </c>
      <c r="BS9" s="253">
        <v>489.18</v>
      </c>
      <c r="BT9" s="253">
        <v>7.82</v>
      </c>
      <c r="BU9" s="248">
        <v>735.46</v>
      </c>
      <c r="BV9" s="249">
        <v>11.75</v>
      </c>
      <c r="BW9" s="253">
        <v>942.71</v>
      </c>
      <c r="BX9" s="253">
        <v>15.07</v>
      </c>
      <c r="BY9" s="248">
        <v>1137.05</v>
      </c>
      <c r="BZ9" s="249">
        <v>18.170000000000002</v>
      </c>
      <c r="CA9" s="253">
        <v>1270.5899999999999</v>
      </c>
      <c r="CB9" s="254">
        <v>20.309999999999999</v>
      </c>
      <c r="CC9" s="251">
        <v>876.67</v>
      </c>
      <c r="CD9" s="253">
        <v>14.01</v>
      </c>
      <c r="CE9" s="248">
        <v>3056.16</v>
      </c>
      <c r="CF9" s="249">
        <v>48.84</v>
      </c>
      <c r="CG9" s="253">
        <v>3814.43</v>
      </c>
      <c r="CH9" s="253">
        <v>60.96</v>
      </c>
      <c r="CI9" s="248">
        <v>4319.25</v>
      </c>
      <c r="CJ9" s="249">
        <v>69.03</v>
      </c>
      <c r="CK9" s="253">
        <v>0</v>
      </c>
      <c r="CL9" s="253">
        <v>0</v>
      </c>
      <c r="CM9" s="248">
        <v>0</v>
      </c>
      <c r="CN9" s="249">
        <v>0</v>
      </c>
      <c r="CO9" s="253">
        <v>0</v>
      </c>
      <c r="CP9" s="254">
        <v>0</v>
      </c>
      <c r="CQ9" s="251">
        <v>444.21</v>
      </c>
      <c r="CR9" s="253">
        <v>7.1</v>
      </c>
      <c r="CS9" s="248">
        <v>834.5</v>
      </c>
      <c r="CT9" s="249">
        <v>13.34</v>
      </c>
      <c r="CU9" s="253">
        <v>1184.0899999999999</v>
      </c>
      <c r="CV9" s="253">
        <v>18.920000000000002</v>
      </c>
      <c r="CW9" s="248">
        <v>1654.31</v>
      </c>
      <c r="CX9" s="249">
        <v>26.44</v>
      </c>
      <c r="CY9" s="253">
        <v>1880.62</v>
      </c>
      <c r="CZ9" s="253">
        <v>30.05</v>
      </c>
      <c r="DA9" s="248">
        <v>2188.42</v>
      </c>
      <c r="DB9" s="249">
        <v>34.97</v>
      </c>
      <c r="DC9" s="253">
        <v>2239.48</v>
      </c>
      <c r="DD9" s="253">
        <v>35.79</v>
      </c>
      <c r="DE9" s="251">
        <v>0</v>
      </c>
      <c r="DF9" s="253">
        <v>0</v>
      </c>
      <c r="DG9" s="248">
        <v>0</v>
      </c>
      <c r="DH9" s="249">
        <v>0</v>
      </c>
      <c r="DI9" s="253">
        <v>0</v>
      </c>
      <c r="DJ9" s="253">
        <v>0</v>
      </c>
      <c r="DK9" s="248">
        <v>0</v>
      </c>
      <c r="DL9" s="249">
        <v>0</v>
      </c>
      <c r="DM9" s="253">
        <v>2.4700000000000002</v>
      </c>
      <c r="DN9" s="253">
        <v>0.04</v>
      </c>
      <c r="DO9" s="248">
        <v>10.65</v>
      </c>
      <c r="DP9" s="249">
        <v>0.17</v>
      </c>
      <c r="DQ9" s="253">
        <v>18.62</v>
      </c>
      <c r="DR9" s="253">
        <v>0.3</v>
      </c>
      <c r="DS9" s="256">
        <v>86.686745379797429</v>
      </c>
      <c r="DT9" s="257">
        <v>91.54388421192948</v>
      </c>
      <c r="DU9" s="258">
        <v>82.866088461999027</v>
      </c>
      <c r="DV9" s="259">
        <v>87.032239351241969</v>
      </c>
      <c r="DW9" s="260">
        <v>2</v>
      </c>
      <c r="DX9" s="261" t="s">
        <v>478</v>
      </c>
      <c r="DY9" s="240">
        <v>75.665317073170741</v>
      </c>
      <c r="DZ9" s="262">
        <v>1.0231639517145901</v>
      </c>
      <c r="EA9" s="262">
        <v>0.8620147705078125</v>
      </c>
      <c r="EB9" s="262">
        <v>0.48129847645759583</v>
      </c>
      <c r="EC9" s="262">
        <v>0.64654046297073364</v>
      </c>
      <c r="ED9" s="262">
        <v>1.2859820127487183</v>
      </c>
      <c r="EE9" s="262" t="s">
        <v>478</v>
      </c>
      <c r="EF9" s="262">
        <v>5.8851581396948403</v>
      </c>
      <c r="EG9" s="262">
        <v>16.153846153846153</v>
      </c>
      <c r="EH9" s="262">
        <v>48.89</v>
      </c>
      <c r="EI9" s="262" t="s">
        <v>478</v>
      </c>
      <c r="EJ9" s="262" t="s">
        <v>1069</v>
      </c>
      <c r="EK9" s="262" t="s">
        <v>478</v>
      </c>
      <c r="EL9" s="263" t="s">
        <v>478</v>
      </c>
    </row>
    <row r="10" spans="1:142" x14ac:dyDescent="0.2">
      <c r="A10" s="236" t="s">
        <v>248</v>
      </c>
      <c r="B10" s="237" t="s">
        <v>635</v>
      </c>
      <c r="C10" s="238" t="s">
        <v>1074</v>
      </c>
      <c r="D10" s="239">
        <v>7.2002999999999998E-2</v>
      </c>
      <c r="E10" s="240">
        <v>68.969348499368081</v>
      </c>
      <c r="F10" s="241">
        <v>31.030651500631919</v>
      </c>
      <c r="G10" s="242">
        <v>0.86356497144201239</v>
      </c>
      <c r="H10" s="243">
        <v>96.004000000000005</v>
      </c>
      <c r="I10" s="251">
        <v>504.81481481481478</v>
      </c>
      <c r="J10" s="249">
        <v>7175.6269414700309</v>
      </c>
      <c r="K10" s="253">
        <v>108.7087388584399</v>
      </c>
      <c r="L10" s="253">
        <v>21.534379671150973</v>
      </c>
      <c r="M10" s="248">
        <v>65.549396000000002</v>
      </c>
      <c r="N10" s="253">
        <v>12.98484</v>
      </c>
      <c r="O10" s="248">
        <v>-18.333190000000013</v>
      </c>
      <c r="P10" s="249">
        <f t="shared" si="3"/>
        <v>-3.6316663976522405</v>
      </c>
      <c r="Q10" s="254">
        <v>87.050886936723799</v>
      </c>
      <c r="R10" s="199">
        <v>2027.9423828125</v>
      </c>
      <c r="S10" s="251">
        <v>13.06</v>
      </c>
      <c r="T10" s="252">
        <v>23.83</v>
      </c>
      <c r="U10" s="253">
        <v>31.63</v>
      </c>
      <c r="V10" s="252">
        <v>0</v>
      </c>
      <c r="W10" s="253">
        <v>0</v>
      </c>
      <c r="X10" s="252" t="s">
        <v>992</v>
      </c>
      <c r="Y10" s="254">
        <v>68.52</v>
      </c>
      <c r="Z10" s="253">
        <f t="shared" si="0"/>
        <v>19.060128429655578</v>
      </c>
      <c r="AA10" s="253">
        <f t="shared" si="0"/>
        <v>34.778166958552248</v>
      </c>
      <c r="AB10" s="253">
        <f t="shared" si="0"/>
        <v>46.161704611792182</v>
      </c>
      <c r="AC10" s="253">
        <f t="shared" si="0"/>
        <v>0</v>
      </c>
      <c r="AD10" s="253">
        <f t="shared" si="0"/>
        <v>0</v>
      </c>
      <c r="AE10" s="253" t="str">
        <f t="shared" si="0"/>
        <v>---</v>
      </c>
      <c r="AF10" s="251">
        <f t="shared" si="1"/>
        <v>0.64400251756104776</v>
      </c>
      <c r="AG10" s="252">
        <f t="shared" si="1"/>
        <v>1.1750826947534276</v>
      </c>
      <c r="AH10" s="253">
        <f t="shared" si="1"/>
        <v>1.5597090069261821</v>
      </c>
      <c r="AI10" s="252">
        <f t="shared" si="1"/>
        <v>0</v>
      </c>
      <c r="AJ10" s="253">
        <f t="shared" si="1"/>
        <v>0</v>
      </c>
      <c r="AK10" s="252">
        <f t="shared" si="1"/>
        <v>0</v>
      </c>
      <c r="AL10" s="254">
        <f t="shared" si="1"/>
        <v>3.3787942192406577</v>
      </c>
      <c r="AM10" s="255">
        <v>12.013753574132325</v>
      </c>
      <c r="AN10" s="249">
        <v>21.920960771177128</v>
      </c>
      <c r="AO10" s="249">
        <v>29.096096902741614</v>
      </c>
      <c r="AP10" s="249">
        <v>0</v>
      </c>
      <c r="AQ10" s="249">
        <v>0</v>
      </c>
      <c r="AR10" s="249" t="s">
        <v>1026</v>
      </c>
      <c r="AS10" s="254">
        <v>63.030811248051066</v>
      </c>
      <c r="AT10" s="255">
        <v>19.923905934999006</v>
      </c>
      <c r="AU10" s="249">
        <v>36.354263279557905</v>
      </c>
      <c r="AV10" s="249">
        <v>48.253686426035102</v>
      </c>
      <c r="AW10" s="249">
        <v>0</v>
      </c>
      <c r="AX10" s="249">
        <v>0</v>
      </c>
      <c r="AY10" s="249" t="s">
        <v>1026</v>
      </c>
      <c r="AZ10" s="254">
        <v>104.53185564059201</v>
      </c>
      <c r="BA10" s="255">
        <f t="shared" si="4"/>
        <v>-71.236920579560845</v>
      </c>
      <c r="BB10" s="249">
        <f t="shared" si="2"/>
        <v>-129.98283441125076</v>
      </c>
      <c r="BC10" s="249">
        <f t="shared" si="2"/>
        <v>-172.52862158740501</v>
      </c>
      <c r="BD10" s="249">
        <f t="shared" si="2"/>
        <v>0</v>
      </c>
      <c r="BE10" s="249">
        <f t="shared" si="2"/>
        <v>0</v>
      </c>
      <c r="BF10" s="249" t="str">
        <f t="shared" si="2"/>
        <v>---</v>
      </c>
      <c r="BG10" s="254">
        <f t="shared" si="2"/>
        <v>-373.74837657821661</v>
      </c>
      <c r="BH10" s="255">
        <v>15.002719052699776</v>
      </c>
      <c r="BI10" s="249">
        <v>27.374792880998132</v>
      </c>
      <c r="BJ10" s="249">
        <v>36.335069191186356</v>
      </c>
      <c r="BK10" s="249">
        <v>0</v>
      </c>
      <c r="BL10" s="249">
        <v>0</v>
      </c>
      <c r="BM10" s="249" t="s">
        <v>1026</v>
      </c>
      <c r="BN10" s="254">
        <v>78.712581124884267</v>
      </c>
      <c r="BO10" s="251">
        <v>59.34</v>
      </c>
      <c r="BP10" s="253">
        <v>2.93</v>
      </c>
      <c r="BQ10" s="248">
        <v>156.69</v>
      </c>
      <c r="BR10" s="249">
        <v>7.73</v>
      </c>
      <c r="BS10" s="253">
        <v>253.99</v>
      </c>
      <c r="BT10" s="253">
        <v>12.52</v>
      </c>
      <c r="BU10" s="248">
        <v>395.03</v>
      </c>
      <c r="BV10" s="249">
        <v>19.48</v>
      </c>
      <c r="BW10" s="253">
        <v>510.24</v>
      </c>
      <c r="BX10" s="253">
        <v>25.16</v>
      </c>
      <c r="BY10" s="248">
        <v>628.27</v>
      </c>
      <c r="BZ10" s="249">
        <v>30.98</v>
      </c>
      <c r="CA10" s="253">
        <v>688.95</v>
      </c>
      <c r="CB10" s="254">
        <v>33.97</v>
      </c>
      <c r="CC10" s="251">
        <v>106.8</v>
      </c>
      <c r="CD10" s="253">
        <v>5.27</v>
      </c>
      <c r="CE10" s="248">
        <v>344.45</v>
      </c>
      <c r="CF10" s="249">
        <v>16.989999999999998</v>
      </c>
      <c r="CG10" s="253">
        <v>528.03</v>
      </c>
      <c r="CH10" s="253">
        <v>26.04</v>
      </c>
      <c r="CI10" s="248">
        <v>1007.38</v>
      </c>
      <c r="CJ10" s="249">
        <v>49.67</v>
      </c>
      <c r="CK10" s="253">
        <v>1153.1500000000001</v>
      </c>
      <c r="CL10" s="253">
        <v>56.86</v>
      </c>
      <c r="CM10" s="248">
        <v>1162.81</v>
      </c>
      <c r="CN10" s="249">
        <v>57.34</v>
      </c>
      <c r="CO10" s="253">
        <v>1172.47</v>
      </c>
      <c r="CP10" s="254">
        <v>57.82</v>
      </c>
      <c r="CQ10" s="251">
        <v>182.24</v>
      </c>
      <c r="CR10" s="253">
        <v>8.99</v>
      </c>
      <c r="CS10" s="248">
        <v>344.46</v>
      </c>
      <c r="CT10" s="249">
        <v>16.989999999999998</v>
      </c>
      <c r="CU10" s="253">
        <v>508.96</v>
      </c>
      <c r="CV10" s="253">
        <v>25.1</v>
      </c>
      <c r="CW10" s="248">
        <v>734.37</v>
      </c>
      <c r="CX10" s="249">
        <v>36.21</v>
      </c>
      <c r="CY10" s="253">
        <v>759.5</v>
      </c>
      <c r="CZ10" s="253">
        <v>37.450000000000003</v>
      </c>
      <c r="DA10" s="248">
        <v>809.75</v>
      </c>
      <c r="DB10" s="249">
        <v>39.93</v>
      </c>
      <c r="DC10" s="253">
        <v>859.99</v>
      </c>
      <c r="DD10" s="253">
        <v>42.41</v>
      </c>
      <c r="DE10" s="251">
        <v>0</v>
      </c>
      <c r="DF10" s="253">
        <v>0</v>
      </c>
      <c r="DG10" s="248">
        <v>0</v>
      </c>
      <c r="DH10" s="249">
        <v>0</v>
      </c>
      <c r="DI10" s="253">
        <v>0</v>
      </c>
      <c r="DJ10" s="253">
        <v>0</v>
      </c>
      <c r="DK10" s="248">
        <v>0</v>
      </c>
      <c r="DL10" s="249">
        <v>0</v>
      </c>
      <c r="DM10" s="253">
        <v>0</v>
      </c>
      <c r="DN10" s="253">
        <v>0</v>
      </c>
      <c r="DO10" s="248">
        <v>0</v>
      </c>
      <c r="DP10" s="249">
        <v>0</v>
      </c>
      <c r="DQ10" s="253">
        <v>0</v>
      </c>
      <c r="DR10" s="253">
        <v>0</v>
      </c>
      <c r="DS10" s="256">
        <v>87.392472267877793</v>
      </c>
      <c r="DT10" s="257">
        <v>87.670411457510738</v>
      </c>
      <c r="DU10" s="258">
        <v>76.699197105999687</v>
      </c>
      <c r="DV10" s="259">
        <v>83.920693610462749</v>
      </c>
      <c r="DW10" s="260">
        <v>3</v>
      </c>
      <c r="DX10" s="261" t="s">
        <v>478</v>
      </c>
      <c r="DY10" s="240">
        <v>76.597560975609767</v>
      </c>
      <c r="DZ10" s="262">
        <v>0.44402141335484002</v>
      </c>
      <c r="EA10" s="262">
        <v>0.63390141725540161</v>
      </c>
      <c r="EB10" s="262">
        <v>0.71161550283432007</v>
      </c>
      <c r="EC10" s="262">
        <v>0.9924970269203186</v>
      </c>
      <c r="ED10" s="262">
        <v>0.69384735822677612</v>
      </c>
      <c r="EE10" s="262" t="s">
        <v>478</v>
      </c>
      <c r="EF10" s="262">
        <v>1.9064875574353282</v>
      </c>
      <c r="EG10" s="262" t="s">
        <v>478</v>
      </c>
      <c r="EH10" s="262">
        <v>47.08</v>
      </c>
      <c r="EI10" s="262" t="s">
        <v>478</v>
      </c>
      <c r="EJ10" s="262" t="s">
        <v>1069</v>
      </c>
      <c r="EK10" s="262" t="s">
        <v>478</v>
      </c>
      <c r="EL10" s="263" t="s">
        <v>478</v>
      </c>
    </row>
    <row r="11" spans="1:142" x14ac:dyDescent="0.2">
      <c r="A11" s="236" t="s">
        <v>310</v>
      </c>
      <c r="B11" s="237" t="s">
        <v>652</v>
      </c>
      <c r="C11" s="238" t="s">
        <v>1074</v>
      </c>
      <c r="D11" s="239">
        <v>5.4191000000000003E-2</v>
      </c>
      <c r="E11" s="240">
        <v>31.892749718587961</v>
      </c>
      <c r="F11" s="241">
        <v>68.10725028141205</v>
      </c>
      <c r="G11" s="242">
        <v>1.2810982873227879</v>
      </c>
      <c r="H11" s="243">
        <v>208.42692307692309</v>
      </c>
      <c r="I11" s="251">
        <v>742.96296296296282</v>
      </c>
      <c r="J11" s="249">
        <v>14132.801879770934</v>
      </c>
      <c r="K11" s="253">
        <v>214.70351252061772</v>
      </c>
      <c r="L11" s="253">
        <v>28.898279352226719</v>
      </c>
      <c r="M11" s="248">
        <v>72.853016444444435</v>
      </c>
      <c r="N11" s="253">
        <v>9.8057400000000001</v>
      </c>
      <c r="O11" s="248">
        <v>127.41415962962949</v>
      </c>
      <c r="P11" s="249">
        <f t="shared" si="3"/>
        <v>17.14946316051843</v>
      </c>
      <c r="Q11" s="254">
        <v>301.95257807399599</v>
      </c>
      <c r="R11" s="199">
        <v>4112.05908203125</v>
      </c>
      <c r="S11" s="251">
        <v>26.66</v>
      </c>
      <c r="T11" s="252">
        <v>38.880000000000003</v>
      </c>
      <c r="U11" s="253">
        <v>16.5</v>
      </c>
      <c r="V11" s="252">
        <v>0</v>
      </c>
      <c r="W11" s="253">
        <v>0</v>
      </c>
      <c r="X11" s="252" t="s">
        <v>992</v>
      </c>
      <c r="Y11" s="254">
        <v>82.04</v>
      </c>
      <c r="Z11" s="253">
        <f t="shared" si="0"/>
        <v>32.496343247196485</v>
      </c>
      <c r="AA11" s="253">
        <f t="shared" si="0"/>
        <v>47.391516333495858</v>
      </c>
      <c r="AB11" s="253">
        <f t="shared" si="0"/>
        <v>20.112140419307654</v>
      </c>
      <c r="AC11" s="253">
        <f t="shared" si="0"/>
        <v>0</v>
      </c>
      <c r="AD11" s="253">
        <f t="shared" si="0"/>
        <v>0</v>
      </c>
      <c r="AE11" s="253" t="str">
        <f t="shared" si="0"/>
        <v>---</v>
      </c>
      <c r="AF11" s="251">
        <f t="shared" si="1"/>
        <v>0.6483369880675609</v>
      </c>
      <c r="AG11" s="252">
        <f t="shared" si="1"/>
        <v>0.94551170652913619</v>
      </c>
      <c r="AH11" s="253">
        <f t="shared" si="1"/>
        <v>0.40125882607332164</v>
      </c>
      <c r="AI11" s="252">
        <f t="shared" si="1"/>
        <v>0</v>
      </c>
      <c r="AJ11" s="253">
        <f t="shared" si="1"/>
        <v>0</v>
      </c>
      <c r="AK11" s="252">
        <f t="shared" si="1"/>
        <v>0</v>
      </c>
      <c r="AL11" s="254">
        <f t="shared" si="1"/>
        <v>1.9951075206700186</v>
      </c>
      <c r="AM11" s="255">
        <v>12.417123356302739</v>
      </c>
      <c r="AN11" s="249">
        <v>18.108693026746082</v>
      </c>
      <c r="AO11" s="249">
        <v>7.685016330795019</v>
      </c>
      <c r="AP11" s="249">
        <v>0</v>
      </c>
      <c r="AQ11" s="249">
        <v>0</v>
      </c>
      <c r="AR11" s="249" t="s">
        <v>1026</v>
      </c>
      <c r="AS11" s="254">
        <v>38.210832713843843</v>
      </c>
      <c r="AT11" s="255">
        <v>36.594229451473886</v>
      </c>
      <c r="AU11" s="249">
        <v>53.367728472367027</v>
      </c>
      <c r="AV11" s="249">
        <v>22.64834155848909</v>
      </c>
      <c r="AW11" s="249">
        <v>0</v>
      </c>
      <c r="AX11" s="249">
        <v>0</v>
      </c>
      <c r="AY11" s="249" t="s">
        <v>1026</v>
      </c>
      <c r="AZ11" s="254">
        <v>112.61029948233001</v>
      </c>
      <c r="BA11" s="255">
        <f t="shared" si="4"/>
        <v>20.923891094597273</v>
      </c>
      <c r="BB11" s="249">
        <f t="shared" si="2"/>
        <v>30.514661881393174</v>
      </c>
      <c r="BC11" s="249">
        <f t="shared" si="2"/>
        <v>12.9498950885542</v>
      </c>
      <c r="BD11" s="249">
        <f t="shared" si="2"/>
        <v>0</v>
      </c>
      <c r="BE11" s="249">
        <f t="shared" si="2"/>
        <v>0</v>
      </c>
      <c r="BF11" s="249" t="str">
        <f t="shared" si="2"/>
        <v>---</v>
      </c>
      <c r="BG11" s="254">
        <f t="shared" si="2"/>
        <v>64.388448064544662</v>
      </c>
      <c r="BH11" s="255">
        <v>8.8292009858139853</v>
      </c>
      <c r="BI11" s="249">
        <v>12.876194085838252</v>
      </c>
      <c r="BJ11" s="249">
        <v>5.4644342185270354</v>
      </c>
      <c r="BK11" s="249">
        <v>0</v>
      </c>
      <c r="BL11" s="249">
        <v>0</v>
      </c>
      <c r="BM11" s="249" t="s">
        <v>1026</v>
      </c>
      <c r="BN11" s="254">
        <v>27.169829290179276</v>
      </c>
      <c r="BO11" s="251">
        <v>108.38</v>
      </c>
      <c r="BP11" s="253">
        <v>2.64</v>
      </c>
      <c r="BQ11" s="248">
        <v>311.72000000000003</v>
      </c>
      <c r="BR11" s="249">
        <v>7.58</v>
      </c>
      <c r="BS11" s="253">
        <v>539.1</v>
      </c>
      <c r="BT11" s="253">
        <v>13.11</v>
      </c>
      <c r="BU11" s="248">
        <v>870.66</v>
      </c>
      <c r="BV11" s="249">
        <v>21.17</v>
      </c>
      <c r="BW11" s="253">
        <v>1130.3499999999999</v>
      </c>
      <c r="BX11" s="253">
        <v>27.49</v>
      </c>
      <c r="BY11" s="248">
        <v>1416.92</v>
      </c>
      <c r="BZ11" s="249">
        <v>34.46</v>
      </c>
      <c r="CA11" s="253">
        <v>1570.72</v>
      </c>
      <c r="CB11" s="254">
        <v>38.200000000000003</v>
      </c>
      <c r="CC11" s="251">
        <v>171.7</v>
      </c>
      <c r="CD11" s="253">
        <v>4.18</v>
      </c>
      <c r="CE11" s="248">
        <v>626.36</v>
      </c>
      <c r="CF11" s="249">
        <v>15.23</v>
      </c>
      <c r="CG11" s="253">
        <v>901.45</v>
      </c>
      <c r="CH11" s="253">
        <v>21.92</v>
      </c>
      <c r="CI11" s="248">
        <v>1254.07</v>
      </c>
      <c r="CJ11" s="249">
        <v>30.5</v>
      </c>
      <c r="CK11" s="253">
        <v>1448.02</v>
      </c>
      <c r="CL11" s="253">
        <v>35.21</v>
      </c>
      <c r="CM11" s="248">
        <v>1656.09</v>
      </c>
      <c r="CN11" s="249">
        <v>40.270000000000003</v>
      </c>
      <c r="CO11" s="253">
        <v>1812.66</v>
      </c>
      <c r="CP11" s="254">
        <v>44.08</v>
      </c>
      <c r="CQ11" s="251">
        <v>120.36</v>
      </c>
      <c r="CR11" s="253">
        <v>2.93</v>
      </c>
      <c r="CS11" s="248">
        <v>200.89</v>
      </c>
      <c r="CT11" s="249">
        <v>4.8899999999999997</v>
      </c>
      <c r="CU11" s="253">
        <v>238.56</v>
      </c>
      <c r="CV11" s="253">
        <v>5.8</v>
      </c>
      <c r="CW11" s="248">
        <v>290.35000000000002</v>
      </c>
      <c r="CX11" s="249">
        <v>7.06</v>
      </c>
      <c r="CY11" s="253">
        <v>338.38</v>
      </c>
      <c r="CZ11" s="253">
        <v>8.23</v>
      </c>
      <c r="DA11" s="248">
        <v>366.86</v>
      </c>
      <c r="DB11" s="249">
        <v>8.92</v>
      </c>
      <c r="DC11" s="253">
        <v>380.16</v>
      </c>
      <c r="DD11" s="253">
        <v>9.24</v>
      </c>
      <c r="DE11" s="251">
        <v>0</v>
      </c>
      <c r="DF11" s="253">
        <v>0</v>
      </c>
      <c r="DG11" s="248">
        <v>0</v>
      </c>
      <c r="DH11" s="249">
        <v>0</v>
      </c>
      <c r="DI11" s="253">
        <v>0</v>
      </c>
      <c r="DJ11" s="253">
        <v>0</v>
      </c>
      <c r="DK11" s="248">
        <v>0</v>
      </c>
      <c r="DL11" s="249">
        <v>0</v>
      </c>
      <c r="DM11" s="253">
        <v>0</v>
      </c>
      <c r="DN11" s="253">
        <v>0</v>
      </c>
      <c r="DO11" s="248">
        <v>0</v>
      </c>
      <c r="DP11" s="249">
        <v>0</v>
      </c>
      <c r="DQ11" s="253">
        <v>0</v>
      </c>
      <c r="DR11" s="253">
        <v>0</v>
      </c>
      <c r="DS11" s="256">
        <v>80.048773749852046</v>
      </c>
      <c r="DT11" s="257">
        <v>78.901769947093925</v>
      </c>
      <c r="DU11" s="258">
        <v>77.193224287182645</v>
      </c>
      <c r="DV11" s="259">
        <v>78.714589328042862</v>
      </c>
      <c r="DW11" s="260">
        <v>4</v>
      </c>
      <c r="DX11" s="261" t="s">
        <v>478</v>
      </c>
      <c r="DY11" s="240">
        <v>71.336585365853665</v>
      </c>
      <c r="DZ11" s="262">
        <v>1.12643269451317</v>
      </c>
      <c r="EA11" s="262">
        <v>0.72733807563781738</v>
      </c>
      <c r="EB11" s="262">
        <v>0.9003409743309021</v>
      </c>
      <c r="EC11" s="262">
        <v>1.1401336193084717</v>
      </c>
      <c r="ED11" s="262">
        <v>0.97651481628417969</v>
      </c>
      <c r="EE11" s="262" t="s">
        <v>478</v>
      </c>
      <c r="EF11" s="262">
        <v>4.7630654034229831</v>
      </c>
      <c r="EG11" s="262" t="s">
        <v>478</v>
      </c>
      <c r="EH11" s="262" t="s">
        <v>478</v>
      </c>
      <c r="EI11" s="262" t="s">
        <v>478</v>
      </c>
      <c r="EJ11" s="262" t="s">
        <v>1069</v>
      </c>
      <c r="EK11" s="262">
        <v>0</v>
      </c>
      <c r="EL11" s="263" t="s">
        <v>478</v>
      </c>
    </row>
    <row r="12" spans="1:142" x14ac:dyDescent="0.2">
      <c r="A12" s="236" t="s">
        <v>46</v>
      </c>
      <c r="B12" s="237" t="s">
        <v>671</v>
      </c>
      <c r="C12" s="238" t="s">
        <v>1076</v>
      </c>
      <c r="D12" s="239">
        <v>0.25276300000000002</v>
      </c>
      <c r="E12" s="240">
        <v>25.508084648465161</v>
      </c>
      <c r="F12" s="241">
        <v>74.491915351534828</v>
      </c>
      <c r="G12" s="242">
        <v>3.4155625211277858</v>
      </c>
      <c r="H12" s="243">
        <v>20.735274815422478</v>
      </c>
      <c r="I12" s="251">
        <v>834.76011026700291</v>
      </c>
      <c r="J12" s="249">
        <v>3276.7342575183484</v>
      </c>
      <c r="K12" s="253">
        <v>219.00875496108966</v>
      </c>
      <c r="L12" s="253">
        <v>26.236130867709818</v>
      </c>
      <c r="M12" s="248">
        <v>87.201986569540182</v>
      </c>
      <c r="N12" s="253">
        <v>10.446352849999998</v>
      </c>
      <c r="O12" s="248">
        <v>148.19728530494649</v>
      </c>
      <c r="P12" s="249">
        <f t="shared" si="3"/>
        <v>17.753278275065721</v>
      </c>
      <c r="Q12" s="254">
        <v>173.789338251223</v>
      </c>
      <c r="R12" s="253">
        <v>2809.61181640625</v>
      </c>
      <c r="S12" s="251">
        <v>7.65</v>
      </c>
      <c r="T12" s="252">
        <v>35.049999999999997</v>
      </c>
      <c r="U12" s="253">
        <v>23.82</v>
      </c>
      <c r="V12" s="252">
        <v>0.06</v>
      </c>
      <c r="W12" s="253">
        <v>0</v>
      </c>
      <c r="X12" s="252">
        <v>3.2</v>
      </c>
      <c r="Y12" s="254">
        <v>66.58</v>
      </c>
      <c r="Z12" s="253">
        <f t="shared" si="0"/>
        <v>11.489936917993392</v>
      </c>
      <c r="AA12" s="253">
        <f t="shared" si="0"/>
        <v>52.643436467407625</v>
      </c>
      <c r="AB12" s="253">
        <f t="shared" si="0"/>
        <v>35.776509462300993</v>
      </c>
      <c r="AC12" s="253">
        <f t="shared" si="0"/>
        <v>9.0117152297987391E-2</v>
      </c>
      <c r="AD12" s="253">
        <f t="shared" si="0"/>
        <v>0</v>
      </c>
      <c r="AE12" s="253">
        <f t="shared" si="0"/>
        <v>4.8062481225593272</v>
      </c>
      <c r="AF12" s="251">
        <f t="shared" si="1"/>
        <v>0.27227960657515488</v>
      </c>
      <c r="AG12" s="252">
        <f t="shared" si="1"/>
        <v>1.2475032954848597</v>
      </c>
      <c r="AH12" s="253">
        <f t="shared" si="1"/>
        <v>0.84780395145361942</v>
      </c>
      <c r="AI12" s="252">
        <f t="shared" si="1"/>
        <v>2.1355263260796459E-3</v>
      </c>
      <c r="AJ12" s="253">
        <f t="shared" si="1"/>
        <v>0</v>
      </c>
      <c r="AK12" s="252">
        <f t="shared" si="1"/>
        <v>0.11389473739091448</v>
      </c>
      <c r="AL12" s="254">
        <f t="shared" si="1"/>
        <v>2.3697223798397138</v>
      </c>
      <c r="AM12" s="255">
        <v>3.4930110448594363</v>
      </c>
      <c r="AN12" s="249">
        <v>16.003926421218722</v>
      </c>
      <c r="AO12" s="249">
        <v>10.876277527915263</v>
      </c>
      <c r="AP12" s="249">
        <v>2.7396165057721068E-2</v>
      </c>
      <c r="AQ12" s="249">
        <v>0</v>
      </c>
      <c r="AR12" s="249">
        <v>1.4611288030784571</v>
      </c>
      <c r="AS12" s="254">
        <v>30.400611159051145</v>
      </c>
      <c r="AT12" s="255">
        <v>8.7727359214453493</v>
      </c>
      <c r="AU12" s="249">
        <v>40.194038437471825</v>
      </c>
      <c r="AV12" s="249">
        <v>27.315891457363161</v>
      </c>
      <c r="AW12" s="249">
        <v>6.8805771932904686E-2</v>
      </c>
      <c r="AX12" s="249">
        <v>0</v>
      </c>
      <c r="AY12" s="249">
        <v>3.6696411697549172</v>
      </c>
      <c r="AZ12" s="254">
        <v>76.351471588213244</v>
      </c>
      <c r="BA12" s="255">
        <f t="shared" si="4"/>
        <v>5.1620378769142414</v>
      </c>
      <c r="BB12" s="249">
        <f t="shared" si="2"/>
        <v>23.650905566777013</v>
      </c>
      <c r="BC12" s="249">
        <f t="shared" si="2"/>
        <v>16.07316891870552</v>
      </c>
      <c r="BD12" s="249">
        <f t="shared" si="2"/>
        <v>4.0486571583641107E-2</v>
      </c>
      <c r="BE12" s="249">
        <f t="shared" si="2"/>
        <v>0</v>
      </c>
      <c r="BF12" s="249">
        <f t="shared" si="2"/>
        <v>2.1592838177941927</v>
      </c>
      <c r="BG12" s="254">
        <f t="shared" si="2"/>
        <v>44.926598933980408</v>
      </c>
      <c r="BH12" s="255">
        <v>4.4018810802659614</v>
      </c>
      <c r="BI12" s="249">
        <v>20.168095668408096</v>
      </c>
      <c r="BJ12" s="249">
        <v>13.706249324435973</v>
      </c>
      <c r="BK12" s="249">
        <v>3.4524557492282046E-2</v>
      </c>
      <c r="BL12" s="249">
        <v>0</v>
      </c>
      <c r="BM12" s="249">
        <v>1.8413097329217094</v>
      </c>
      <c r="BN12" s="254">
        <v>38.310750630602307</v>
      </c>
      <c r="BO12" s="251">
        <v>31.33</v>
      </c>
      <c r="BP12" s="253">
        <v>1.1200000000000001</v>
      </c>
      <c r="BQ12" s="248">
        <v>63.49</v>
      </c>
      <c r="BR12" s="249">
        <v>2.2599999999999998</v>
      </c>
      <c r="BS12" s="253">
        <v>94.78</v>
      </c>
      <c r="BT12" s="253">
        <v>3.37</v>
      </c>
      <c r="BU12" s="248">
        <v>146.05000000000001</v>
      </c>
      <c r="BV12" s="249">
        <v>5.2</v>
      </c>
      <c r="BW12" s="253">
        <v>188.98</v>
      </c>
      <c r="BX12" s="253">
        <v>6.73</v>
      </c>
      <c r="BY12" s="248">
        <v>224.75</v>
      </c>
      <c r="BZ12" s="249">
        <v>8</v>
      </c>
      <c r="CA12" s="253">
        <v>246.83</v>
      </c>
      <c r="CB12" s="254">
        <v>8.7899999999999991</v>
      </c>
      <c r="CC12" s="251">
        <v>253.09</v>
      </c>
      <c r="CD12" s="253">
        <v>9.01</v>
      </c>
      <c r="CE12" s="248">
        <v>445</v>
      </c>
      <c r="CF12" s="249">
        <v>15.84</v>
      </c>
      <c r="CG12" s="253">
        <v>544.87</v>
      </c>
      <c r="CH12" s="253">
        <v>19.39</v>
      </c>
      <c r="CI12" s="248">
        <v>582.91</v>
      </c>
      <c r="CJ12" s="249">
        <v>20.75</v>
      </c>
      <c r="CK12" s="253">
        <v>619.87</v>
      </c>
      <c r="CL12" s="253">
        <v>22.06</v>
      </c>
      <c r="CM12" s="248">
        <v>693.8</v>
      </c>
      <c r="CN12" s="249">
        <v>24.69</v>
      </c>
      <c r="CO12" s="253">
        <v>741.15</v>
      </c>
      <c r="CP12" s="254">
        <v>26.38</v>
      </c>
      <c r="CQ12" s="251">
        <v>62.11</v>
      </c>
      <c r="CR12" s="253">
        <v>2.21</v>
      </c>
      <c r="CS12" s="248">
        <v>80.010000000000005</v>
      </c>
      <c r="CT12" s="249">
        <v>2.85</v>
      </c>
      <c r="CU12" s="253">
        <v>94.59</v>
      </c>
      <c r="CV12" s="253">
        <v>3.37</v>
      </c>
      <c r="CW12" s="248">
        <v>103.02</v>
      </c>
      <c r="CX12" s="249">
        <v>3.67</v>
      </c>
      <c r="CY12" s="253">
        <v>103.05</v>
      </c>
      <c r="CZ12" s="253">
        <v>3.67</v>
      </c>
      <c r="DA12" s="248">
        <v>103.13</v>
      </c>
      <c r="DB12" s="249">
        <v>3.67</v>
      </c>
      <c r="DC12" s="253">
        <v>103.2</v>
      </c>
      <c r="DD12" s="253">
        <v>3.67</v>
      </c>
      <c r="DE12" s="251">
        <v>0</v>
      </c>
      <c r="DF12" s="253">
        <v>0</v>
      </c>
      <c r="DG12" s="248">
        <v>1.1599999999999999</v>
      </c>
      <c r="DH12" s="249">
        <v>0.04</v>
      </c>
      <c r="DI12" s="253">
        <v>1.96</v>
      </c>
      <c r="DJ12" s="253">
        <v>7.0000000000000007E-2</v>
      </c>
      <c r="DK12" s="248">
        <v>2.98</v>
      </c>
      <c r="DL12" s="249">
        <v>0.11</v>
      </c>
      <c r="DM12" s="253">
        <v>4.2699999999999996</v>
      </c>
      <c r="DN12" s="253">
        <v>0.15</v>
      </c>
      <c r="DO12" s="248">
        <v>6.11</v>
      </c>
      <c r="DP12" s="249">
        <v>0.22</v>
      </c>
      <c r="DQ12" s="253">
        <v>7.83</v>
      </c>
      <c r="DR12" s="253">
        <v>0.28000000000000003</v>
      </c>
      <c r="DS12" s="256">
        <v>79.284063817718192</v>
      </c>
      <c r="DT12" s="257">
        <v>80.1215576757224</v>
      </c>
      <c r="DU12" s="258">
        <v>74.614387815629073</v>
      </c>
      <c r="DV12" s="259">
        <v>78.006669769689893</v>
      </c>
      <c r="DW12" s="260">
        <v>5</v>
      </c>
      <c r="DX12" s="261" t="s">
        <v>478</v>
      </c>
      <c r="DY12" s="240">
        <v>71.410682926829281</v>
      </c>
      <c r="DZ12" s="262">
        <v>2.2003787603737699</v>
      </c>
      <c r="EA12" s="262">
        <v>0.27983322739601135</v>
      </c>
      <c r="EB12" s="262">
        <v>-0.21368579566478729</v>
      </c>
      <c r="EC12" s="262">
        <v>0.51491749286651611</v>
      </c>
      <c r="ED12" s="262">
        <v>0.37616285681724548</v>
      </c>
      <c r="EE12" s="262" t="s">
        <v>478</v>
      </c>
      <c r="EF12" s="262">
        <v>0.4965911832043301</v>
      </c>
      <c r="EG12" s="262" t="s">
        <v>478</v>
      </c>
      <c r="EH12" s="262">
        <v>45.88</v>
      </c>
      <c r="EI12" s="262" t="s">
        <v>478</v>
      </c>
      <c r="EJ12" s="262">
        <v>-0.2</v>
      </c>
      <c r="EK12" s="262">
        <v>0</v>
      </c>
      <c r="EL12" s="263" t="s">
        <v>478</v>
      </c>
    </row>
    <row r="13" spans="1:142" x14ac:dyDescent="0.2">
      <c r="A13" s="236" t="s">
        <v>224</v>
      </c>
      <c r="B13" s="237" t="s">
        <v>669</v>
      </c>
      <c r="C13" s="238" t="s">
        <v>1076</v>
      </c>
      <c r="D13" s="239">
        <v>0.105323</v>
      </c>
      <c r="E13" s="240">
        <v>23.559906193329091</v>
      </c>
      <c r="F13" s="241">
        <v>76.440093806670902</v>
      </c>
      <c r="G13" s="242">
        <v>0.62660646071214454</v>
      </c>
      <c r="H13" s="243">
        <v>146.28194444444443</v>
      </c>
      <c r="I13" s="251">
        <v>466.25908409274422</v>
      </c>
      <c r="J13" s="249">
        <v>4426.9445808868359</v>
      </c>
      <c r="K13" s="253">
        <v>154.18932566018927</v>
      </c>
      <c r="L13" s="253">
        <v>33.06945235398765</v>
      </c>
      <c r="M13" s="248">
        <v>56.001073064944052</v>
      </c>
      <c r="N13" s="253">
        <v>12.010720000000001</v>
      </c>
      <c r="O13" s="248">
        <v>27.642734383546227</v>
      </c>
      <c r="P13" s="249">
        <f t="shared" si="3"/>
        <v>5.9286210878516146</v>
      </c>
      <c r="Q13" s="254">
        <v>155.52094505370502</v>
      </c>
      <c r="R13" s="253">
        <v>1303.321533203125</v>
      </c>
      <c r="S13" s="251">
        <v>3.35</v>
      </c>
      <c r="T13" s="252">
        <v>18.03</v>
      </c>
      <c r="U13" s="253">
        <v>11.11</v>
      </c>
      <c r="V13" s="252">
        <v>0.18</v>
      </c>
      <c r="W13" s="253">
        <v>0</v>
      </c>
      <c r="X13" s="252">
        <v>0</v>
      </c>
      <c r="Y13" s="254">
        <v>32.67</v>
      </c>
      <c r="Z13" s="253">
        <f t="shared" si="0"/>
        <v>10.254055708601163</v>
      </c>
      <c r="AA13" s="253">
        <f t="shared" si="0"/>
        <v>55.188246097337</v>
      </c>
      <c r="AB13" s="253">
        <f t="shared" si="0"/>
        <v>34.006734006734007</v>
      </c>
      <c r="AC13" s="253">
        <f t="shared" si="0"/>
        <v>0.55096418732782371</v>
      </c>
      <c r="AD13" s="253">
        <f t="shared" si="0"/>
        <v>0</v>
      </c>
      <c r="AE13" s="253">
        <f t="shared" si="0"/>
        <v>0</v>
      </c>
      <c r="AF13" s="251">
        <f t="shared" si="1"/>
        <v>0.25703557523267717</v>
      </c>
      <c r="AG13" s="252">
        <f t="shared" si="1"/>
        <v>1.3833884840134834</v>
      </c>
      <c r="AH13" s="253">
        <f t="shared" si="1"/>
        <v>0.85243738532389346</v>
      </c>
      <c r="AI13" s="252">
        <f t="shared" si="1"/>
        <v>1.3810866728919966E-2</v>
      </c>
      <c r="AJ13" s="253">
        <f t="shared" si="1"/>
        <v>0</v>
      </c>
      <c r="AK13" s="252">
        <f t="shared" si="1"/>
        <v>0</v>
      </c>
      <c r="AL13" s="254">
        <f t="shared" si="1"/>
        <v>2.5066723112989742</v>
      </c>
      <c r="AM13" s="255">
        <v>2.1726536423039495</v>
      </c>
      <c r="AN13" s="249">
        <v>11.693416468877674</v>
      </c>
      <c r="AO13" s="249">
        <v>7.2054274525363811</v>
      </c>
      <c r="AP13" s="249">
        <v>0.11673959869095846</v>
      </c>
      <c r="AQ13" s="249">
        <v>0</v>
      </c>
      <c r="AR13" s="249">
        <v>0</v>
      </c>
      <c r="AS13" s="254">
        <v>21.188237162408964</v>
      </c>
      <c r="AT13" s="255">
        <v>5.9820282302716388</v>
      </c>
      <c r="AU13" s="249">
        <v>32.19581163934258</v>
      </c>
      <c r="AV13" s="249">
        <v>19.838905563676988</v>
      </c>
      <c r="AW13" s="249">
        <v>0.32142241237280444</v>
      </c>
      <c r="AX13" s="249">
        <v>0</v>
      </c>
      <c r="AY13" s="249">
        <v>0</v>
      </c>
      <c r="AZ13" s="254">
        <v>58.33816784566401</v>
      </c>
      <c r="BA13" s="255">
        <f t="shared" si="4"/>
        <v>12.118916868057811</v>
      </c>
      <c r="BB13" s="249">
        <f t="shared" si="2"/>
        <v>65.225095860024581</v>
      </c>
      <c r="BC13" s="249">
        <f t="shared" si="2"/>
        <v>40.191392956454408</v>
      </c>
      <c r="BD13" s="249">
        <f t="shared" si="2"/>
        <v>0.6511656824628077</v>
      </c>
      <c r="BE13" s="249">
        <f t="shared" si="2"/>
        <v>0</v>
      </c>
      <c r="BF13" s="249">
        <f t="shared" si="2"/>
        <v>0</v>
      </c>
      <c r="BG13" s="254">
        <f t="shared" si="2"/>
        <v>118.18657136699962</v>
      </c>
      <c r="BH13" s="255">
        <v>2.1540506964146644</v>
      </c>
      <c r="BI13" s="249">
        <v>11.593293748166088</v>
      </c>
      <c r="BJ13" s="249">
        <v>7.1437323096020648</v>
      </c>
      <c r="BK13" s="249">
        <v>0.11574003741929538</v>
      </c>
      <c r="BL13" s="249">
        <v>0</v>
      </c>
      <c r="BM13" s="249">
        <v>0</v>
      </c>
      <c r="BN13" s="254">
        <v>21.006816791602112</v>
      </c>
      <c r="BO13" s="251">
        <v>12.66</v>
      </c>
      <c r="BP13" s="253">
        <v>0.97</v>
      </c>
      <c r="BQ13" s="248">
        <v>29.58</v>
      </c>
      <c r="BR13" s="249">
        <v>2.27</v>
      </c>
      <c r="BS13" s="253">
        <v>50.95</v>
      </c>
      <c r="BT13" s="253">
        <v>3.91</v>
      </c>
      <c r="BU13" s="248">
        <v>93.2</v>
      </c>
      <c r="BV13" s="249">
        <v>7.15</v>
      </c>
      <c r="BW13" s="253">
        <v>139.87</v>
      </c>
      <c r="BX13" s="253">
        <v>10.73</v>
      </c>
      <c r="BY13" s="248">
        <v>191.47</v>
      </c>
      <c r="BZ13" s="249">
        <v>14.69</v>
      </c>
      <c r="CA13" s="253">
        <v>222.09</v>
      </c>
      <c r="CB13" s="254">
        <v>17.04</v>
      </c>
      <c r="CC13" s="251">
        <v>71.34</v>
      </c>
      <c r="CD13" s="253">
        <v>5.47</v>
      </c>
      <c r="CE13" s="248">
        <v>256.83999999999997</v>
      </c>
      <c r="CF13" s="249">
        <v>19.71</v>
      </c>
      <c r="CG13" s="253">
        <v>407.77</v>
      </c>
      <c r="CH13" s="253">
        <v>31.29</v>
      </c>
      <c r="CI13" s="248">
        <v>492.67</v>
      </c>
      <c r="CJ13" s="249">
        <v>37.799999999999997</v>
      </c>
      <c r="CK13" s="253">
        <v>572.54</v>
      </c>
      <c r="CL13" s="253">
        <v>43.93</v>
      </c>
      <c r="CM13" s="248">
        <v>583.71</v>
      </c>
      <c r="CN13" s="249">
        <v>44.79</v>
      </c>
      <c r="CO13" s="253">
        <v>594.89</v>
      </c>
      <c r="CP13" s="254">
        <v>45.64</v>
      </c>
      <c r="CQ13" s="251">
        <v>46.64</v>
      </c>
      <c r="CR13" s="253">
        <v>3.58</v>
      </c>
      <c r="CS13" s="248">
        <v>59.41</v>
      </c>
      <c r="CT13" s="249">
        <v>4.5599999999999996</v>
      </c>
      <c r="CU13" s="253">
        <v>65.11</v>
      </c>
      <c r="CV13" s="253">
        <v>5</v>
      </c>
      <c r="CW13" s="248">
        <v>79.61</v>
      </c>
      <c r="CX13" s="249">
        <v>6.11</v>
      </c>
      <c r="CY13" s="253">
        <v>80</v>
      </c>
      <c r="CZ13" s="253">
        <v>6.14</v>
      </c>
      <c r="DA13" s="248">
        <v>80.790000000000006</v>
      </c>
      <c r="DB13" s="249">
        <v>6.2</v>
      </c>
      <c r="DC13" s="253">
        <v>81.58</v>
      </c>
      <c r="DD13" s="253">
        <v>6.26</v>
      </c>
      <c r="DE13" s="251">
        <v>0.06</v>
      </c>
      <c r="DF13" s="253">
        <v>0</v>
      </c>
      <c r="DG13" s="248">
        <v>0.53</v>
      </c>
      <c r="DH13" s="249">
        <v>0.04</v>
      </c>
      <c r="DI13" s="253">
        <v>0.91</v>
      </c>
      <c r="DJ13" s="253">
        <v>7.0000000000000007E-2</v>
      </c>
      <c r="DK13" s="248">
        <v>2.69</v>
      </c>
      <c r="DL13" s="249">
        <v>0.21</v>
      </c>
      <c r="DM13" s="253">
        <v>7.84</v>
      </c>
      <c r="DN13" s="253">
        <v>0.6</v>
      </c>
      <c r="DO13" s="248">
        <v>43.95</v>
      </c>
      <c r="DP13" s="249">
        <v>3.37</v>
      </c>
      <c r="DQ13" s="253">
        <v>86.73</v>
      </c>
      <c r="DR13" s="253">
        <v>6.65</v>
      </c>
      <c r="DS13" s="256">
        <v>85.457244535502497</v>
      </c>
      <c r="DT13" s="257">
        <v>74.84468257054175</v>
      </c>
      <c r="DU13" s="258">
        <v>72.828576556953934</v>
      </c>
      <c r="DV13" s="259">
        <v>77.71016788766606</v>
      </c>
      <c r="DW13" s="260">
        <v>6</v>
      </c>
      <c r="DX13" s="261" t="s">
        <v>478</v>
      </c>
      <c r="DY13" s="240">
        <v>72.489000000000019</v>
      </c>
      <c r="DZ13" s="262">
        <v>0.36335313727607799</v>
      </c>
      <c r="EA13" s="262">
        <v>7.8357502818107605E-2</v>
      </c>
      <c r="EB13" s="262">
        <v>-0.20095635950565338</v>
      </c>
      <c r="EC13" s="262">
        <v>0.51358628273010254</v>
      </c>
      <c r="ED13" s="262">
        <v>-7.6593652367591858E-2</v>
      </c>
      <c r="EE13" s="262" t="s">
        <v>478</v>
      </c>
      <c r="EF13" s="262">
        <v>1.5147361140463795</v>
      </c>
      <c r="EG13" s="262" t="s">
        <v>478</v>
      </c>
      <c r="EH13" s="262">
        <v>61.68</v>
      </c>
      <c r="EI13" s="262" t="s">
        <v>478</v>
      </c>
      <c r="EJ13" s="262" t="s">
        <v>1069</v>
      </c>
      <c r="EK13" s="262">
        <v>0</v>
      </c>
      <c r="EL13" s="263" t="s">
        <v>478</v>
      </c>
    </row>
    <row r="14" spans="1:142" x14ac:dyDescent="0.2">
      <c r="A14" s="236" t="s">
        <v>286</v>
      </c>
      <c r="B14" s="237" t="s">
        <v>628</v>
      </c>
      <c r="C14" s="238" t="s">
        <v>1074</v>
      </c>
      <c r="D14" s="239">
        <v>0.33189999999999997</v>
      </c>
      <c r="E14" s="240">
        <v>44.297981319674598</v>
      </c>
      <c r="F14" s="241">
        <v>55.702018680325402</v>
      </c>
      <c r="G14" s="242">
        <v>1.9443025237404514</v>
      </c>
      <c r="H14" s="243">
        <v>14.550635686102586</v>
      </c>
      <c r="I14" s="251">
        <v>1604.5</v>
      </c>
      <c r="J14" s="249">
        <v>4893.9266345284723</v>
      </c>
      <c r="K14" s="253">
        <v>218.09993284083276</v>
      </c>
      <c r="L14" s="253">
        <v>13.593015446608462</v>
      </c>
      <c r="M14" s="248">
        <v>199.94268165000003</v>
      </c>
      <c r="N14" s="253">
        <v>12.461370000000001</v>
      </c>
      <c r="O14" s="248">
        <v>200.09672465702872</v>
      </c>
      <c r="P14" s="249">
        <f t="shared" si="3"/>
        <v>12.470970686009892</v>
      </c>
      <c r="Q14" s="254">
        <v>402.75231638499997</v>
      </c>
      <c r="R14" s="199">
        <v>5994.42919921875</v>
      </c>
      <c r="S14" s="251">
        <v>2.95</v>
      </c>
      <c r="T14" s="252">
        <v>28.15</v>
      </c>
      <c r="U14" s="253">
        <v>15.36</v>
      </c>
      <c r="V14" s="252">
        <v>0</v>
      </c>
      <c r="W14" s="253">
        <v>47.27</v>
      </c>
      <c r="X14" s="252" t="s">
        <v>992</v>
      </c>
      <c r="Y14" s="254">
        <v>93.72999999999999</v>
      </c>
      <c r="Z14" s="253">
        <f t="shared" si="0"/>
        <v>3.14733809879441</v>
      </c>
      <c r="AA14" s="253">
        <f t="shared" si="0"/>
        <v>30.033073722394114</v>
      </c>
      <c r="AB14" s="253">
        <f t="shared" si="0"/>
        <v>16.387495999146488</v>
      </c>
      <c r="AC14" s="253">
        <f t="shared" si="0"/>
        <v>0</v>
      </c>
      <c r="AD14" s="253">
        <f t="shared" si="0"/>
        <v>50.432092179664998</v>
      </c>
      <c r="AE14" s="253" t="str">
        <f t="shared" si="0"/>
        <v>---</v>
      </c>
      <c r="AF14" s="251">
        <f t="shared" si="1"/>
        <v>4.9212358707722691E-2</v>
      </c>
      <c r="AG14" s="252">
        <f t="shared" si="1"/>
        <v>0.46960267716013349</v>
      </c>
      <c r="AH14" s="253">
        <f t="shared" si="1"/>
        <v>0.25623790839004085</v>
      </c>
      <c r="AI14" s="252">
        <f t="shared" si="1"/>
        <v>0</v>
      </c>
      <c r="AJ14" s="253">
        <f t="shared" si="1"/>
        <v>0.78856549020815314</v>
      </c>
      <c r="AK14" s="252">
        <f t="shared" si="1"/>
        <v>0</v>
      </c>
      <c r="AL14" s="254">
        <f t="shared" si="1"/>
        <v>1.56361843446605</v>
      </c>
      <c r="AM14" s="255">
        <v>1.3525909712924495</v>
      </c>
      <c r="AN14" s="249">
        <v>12.906927404027948</v>
      </c>
      <c r="AO14" s="249">
        <v>7.0426431590006864</v>
      </c>
      <c r="AP14" s="249">
        <v>0</v>
      </c>
      <c r="AQ14" s="249">
        <v>21.673550919659014</v>
      </c>
      <c r="AR14" s="249" t="s">
        <v>1026</v>
      </c>
      <c r="AS14" s="254">
        <v>42.975712453980094</v>
      </c>
      <c r="AT14" s="255">
        <v>1.475422844014856</v>
      </c>
      <c r="AU14" s="249">
        <v>14.079034935260404</v>
      </c>
      <c r="AV14" s="249">
        <v>7.6822016556163346</v>
      </c>
      <c r="AW14" s="249">
        <v>0</v>
      </c>
      <c r="AX14" s="249">
        <v>23.64177553782449</v>
      </c>
      <c r="AY14" s="249" t="s">
        <v>1026</v>
      </c>
      <c r="AZ14" s="254">
        <v>46.878434972716079</v>
      </c>
      <c r="BA14" s="255">
        <f t="shared" si="4"/>
        <v>1.4742870004775845</v>
      </c>
      <c r="BB14" s="249">
        <f t="shared" si="2"/>
        <v>14.068196292692884</v>
      </c>
      <c r="BC14" s="249">
        <f t="shared" si="2"/>
        <v>7.6762875685883722</v>
      </c>
      <c r="BD14" s="249">
        <f t="shared" si="2"/>
        <v>0</v>
      </c>
      <c r="BE14" s="249">
        <f t="shared" si="2"/>
        <v>23.623575089008618</v>
      </c>
      <c r="BF14" s="249" t="str">
        <f t="shared" si="2"/>
        <v>---</v>
      </c>
      <c r="BG14" s="254">
        <f t="shared" si="2"/>
        <v>46.842345950767452</v>
      </c>
      <c r="BH14" s="255">
        <v>0.73246009519657962</v>
      </c>
      <c r="BI14" s="249">
        <v>6.9894073490792241</v>
      </c>
      <c r="BJ14" s="249">
        <v>3.8137583261760888</v>
      </c>
      <c r="BK14" s="249">
        <v>0</v>
      </c>
      <c r="BL14" s="249">
        <v>11.736741932183836</v>
      </c>
      <c r="BM14" s="249" t="s">
        <v>1026</v>
      </c>
      <c r="BN14" s="254">
        <v>23.272367702635727</v>
      </c>
      <c r="BO14" s="251">
        <v>6.27</v>
      </c>
      <c r="BP14" s="253">
        <v>0.1</v>
      </c>
      <c r="BQ14" s="248">
        <v>22.1</v>
      </c>
      <c r="BR14" s="249">
        <v>0.37</v>
      </c>
      <c r="BS14" s="253">
        <v>44.59</v>
      </c>
      <c r="BT14" s="253">
        <v>0.74</v>
      </c>
      <c r="BU14" s="248">
        <v>94.17</v>
      </c>
      <c r="BV14" s="249">
        <v>1.57</v>
      </c>
      <c r="BW14" s="253">
        <v>153.19</v>
      </c>
      <c r="BX14" s="253">
        <v>2.56</v>
      </c>
      <c r="BY14" s="248">
        <v>236.25</v>
      </c>
      <c r="BZ14" s="249">
        <v>3.94</v>
      </c>
      <c r="CA14" s="253">
        <v>298.83999999999997</v>
      </c>
      <c r="CB14" s="254">
        <v>4.99</v>
      </c>
      <c r="CC14" s="251">
        <v>49.54</v>
      </c>
      <c r="CD14" s="253">
        <v>0.83</v>
      </c>
      <c r="CE14" s="248">
        <v>513.63</v>
      </c>
      <c r="CF14" s="249">
        <v>8.57</v>
      </c>
      <c r="CG14" s="253">
        <v>815.2</v>
      </c>
      <c r="CH14" s="253">
        <v>13.6</v>
      </c>
      <c r="CI14" s="248">
        <v>1259.01</v>
      </c>
      <c r="CJ14" s="249">
        <v>21</v>
      </c>
      <c r="CK14" s="253">
        <v>1547.03</v>
      </c>
      <c r="CL14" s="253">
        <v>25.81</v>
      </c>
      <c r="CM14" s="248">
        <v>1754.13</v>
      </c>
      <c r="CN14" s="249">
        <v>29.26</v>
      </c>
      <c r="CO14" s="253">
        <v>1960.06</v>
      </c>
      <c r="CP14" s="254">
        <v>32.700000000000003</v>
      </c>
      <c r="CQ14" s="251">
        <v>62.26</v>
      </c>
      <c r="CR14" s="253">
        <v>1.04</v>
      </c>
      <c r="CS14" s="248">
        <v>202.3</v>
      </c>
      <c r="CT14" s="249">
        <v>3.37</v>
      </c>
      <c r="CU14" s="253">
        <v>490.4</v>
      </c>
      <c r="CV14" s="253">
        <v>8.18</v>
      </c>
      <c r="CW14" s="248">
        <v>647.80999999999995</v>
      </c>
      <c r="CX14" s="249">
        <v>10.81</v>
      </c>
      <c r="CY14" s="253">
        <v>697.27</v>
      </c>
      <c r="CZ14" s="253">
        <v>11.63</v>
      </c>
      <c r="DA14" s="248">
        <v>739.43</v>
      </c>
      <c r="DB14" s="249">
        <v>12.34</v>
      </c>
      <c r="DC14" s="253">
        <v>781.58</v>
      </c>
      <c r="DD14" s="253">
        <v>13.04</v>
      </c>
      <c r="DE14" s="251">
        <v>0</v>
      </c>
      <c r="DF14" s="253">
        <v>0</v>
      </c>
      <c r="DG14" s="248">
        <v>0</v>
      </c>
      <c r="DH14" s="249">
        <v>0</v>
      </c>
      <c r="DI14" s="253">
        <v>0</v>
      </c>
      <c r="DJ14" s="253">
        <v>0</v>
      </c>
      <c r="DK14" s="248">
        <v>0</v>
      </c>
      <c r="DL14" s="249">
        <v>0</v>
      </c>
      <c r="DM14" s="253">
        <v>0</v>
      </c>
      <c r="DN14" s="253">
        <v>0</v>
      </c>
      <c r="DO14" s="248">
        <v>0</v>
      </c>
      <c r="DP14" s="249">
        <v>0</v>
      </c>
      <c r="DQ14" s="253">
        <v>0.08</v>
      </c>
      <c r="DR14" s="253">
        <v>0</v>
      </c>
      <c r="DS14" s="256">
        <v>76.684062133765551</v>
      </c>
      <c r="DT14" s="257">
        <v>78.411956041419472</v>
      </c>
      <c r="DU14" s="258">
        <v>71.377189688340749</v>
      </c>
      <c r="DV14" s="259">
        <v>75.491069287841924</v>
      </c>
      <c r="DW14" s="260">
        <v>7</v>
      </c>
      <c r="DX14" s="261">
        <v>53.13</v>
      </c>
      <c r="DY14" s="240">
        <v>73.699146341463432</v>
      </c>
      <c r="DZ14" s="262">
        <v>2.3905034893074202</v>
      </c>
      <c r="EA14" s="262">
        <v>-0.44881483912467957</v>
      </c>
      <c r="EB14" s="262">
        <v>-0.18518771231174469</v>
      </c>
      <c r="EC14" s="262">
        <v>0.70198327302932739</v>
      </c>
      <c r="ED14" s="262">
        <v>1.8382901325821877E-2</v>
      </c>
      <c r="EE14" s="262" t="s">
        <v>478</v>
      </c>
      <c r="EF14" s="262">
        <v>1.3665321861987394</v>
      </c>
      <c r="EG14" s="262">
        <v>0.66186107470511146</v>
      </c>
      <c r="EH14" s="262">
        <v>50.46</v>
      </c>
      <c r="EI14" s="262" t="s">
        <v>478</v>
      </c>
      <c r="EJ14" s="262">
        <v>-6.3</v>
      </c>
      <c r="EK14" s="262" t="s">
        <v>478</v>
      </c>
      <c r="EL14" s="263">
        <v>18.7</v>
      </c>
    </row>
    <row r="15" spans="1:142" x14ac:dyDescent="0.2">
      <c r="A15" s="236" t="s">
        <v>272</v>
      </c>
      <c r="B15" s="237" t="s">
        <v>653</v>
      </c>
      <c r="C15" s="238" t="s">
        <v>1074</v>
      </c>
      <c r="D15" s="239">
        <v>0.18227299999999999</v>
      </c>
      <c r="E15" s="240">
        <v>18.459124500063094</v>
      </c>
      <c r="F15" s="241">
        <v>81.540875499936902</v>
      </c>
      <c r="G15" s="242">
        <v>0.82069189464285597</v>
      </c>
      <c r="H15" s="243">
        <v>298.8081967213115</v>
      </c>
      <c r="I15" s="251">
        <v>1332.2222222222222</v>
      </c>
      <c r="J15" s="249">
        <v>7328.3706918255084</v>
      </c>
      <c r="K15" s="253">
        <v>348.56757828353778</v>
      </c>
      <c r="L15" s="253">
        <v>26.164372014610848</v>
      </c>
      <c r="M15" s="248">
        <v>54.613117777777781</v>
      </c>
      <c r="N15" s="253">
        <v>4.0994000000000002</v>
      </c>
      <c r="O15" s="248">
        <v>177.25323222222215</v>
      </c>
      <c r="P15" s="249">
        <f t="shared" si="3"/>
        <v>13.305079983319427</v>
      </c>
      <c r="Q15" s="254">
        <v>192.22264745971799</v>
      </c>
      <c r="R15" s="253">
        <v>3361.8486328125</v>
      </c>
      <c r="S15" s="251">
        <v>5.0599999999999996</v>
      </c>
      <c r="T15" s="252">
        <v>20.420000000000002</v>
      </c>
      <c r="U15" s="253">
        <v>21.25</v>
      </c>
      <c r="V15" s="252">
        <v>0.01</v>
      </c>
      <c r="W15" s="253">
        <v>0</v>
      </c>
      <c r="X15" s="252" t="s">
        <v>992</v>
      </c>
      <c r="Y15" s="254">
        <v>46.74</v>
      </c>
      <c r="Z15" s="253">
        <f t="shared" si="0"/>
        <v>10.825845100556267</v>
      </c>
      <c r="AA15" s="253">
        <f t="shared" si="0"/>
        <v>43.688489516474114</v>
      </c>
      <c r="AB15" s="253">
        <f t="shared" si="0"/>
        <v>45.464270432178004</v>
      </c>
      <c r="AC15" s="253">
        <f t="shared" si="0"/>
        <v>2.1394950791613177E-2</v>
      </c>
      <c r="AD15" s="253">
        <f t="shared" si="0"/>
        <v>0</v>
      </c>
      <c r="AE15" s="253" t="str">
        <f t="shared" si="0"/>
        <v>---</v>
      </c>
      <c r="AF15" s="251">
        <f t="shared" si="1"/>
        <v>0.15051242791281882</v>
      </c>
      <c r="AG15" s="252">
        <f t="shared" si="1"/>
        <v>0.60740390869165239</v>
      </c>
      <c r="AH15" s="253">
        <f t="shared" si="1"/>
        <v>0.63209270615561275</v>
      </c>
      <c r="AI15" s="252">
        <f t="shared" si="1"/>
        <v>2.9745539113205303E-4</v>
      </c>
      <c r="AJ15" s="253">
        <f t="shared" si="1"/>
        <v>0</v>
      </c>
      <c r="AK15" s="252">
        <f t="shared" si="1"/>
        <v>0</v>
      </c>
      <c r="AL15" s="254">
        <f t="shared" si="1"/>
        <v>1.3903064981512161</v>
      </c>
      <c r="AM15" s="255">
        <v>1.4516553791138911</v>
      </c>
      <c r="AN15" s="249">
        <v>5.8582614311276009</v>
      </c>
      <c r="AO15" s="249">
        <v>6.096378815448654</v>
      </c>
      <c r="AP15" s="249">
        <v>2.8688841484464252E-3</v>
      </c>
      <c r="AQ15" s="249">
        <v>0</v>
      </c>
      <c r="AR15" s="249" t="s">
        <v>1026</v>
      </c>
      <c r="AS15" s="254">
        <v>13.409164509838591</v>
      </c>
      <c r="AT15" s="255">
        <v>9.2651732878340205</v>
      </c>
      <c r="AU15" s="249">
        <v>37.390284295962594</v>
      </c>
      <c r="AV15" s="249">
        <v>38.910065685073711</v>
      </c>
      <c r="AW15" s="249">
        <v>1.8310619145917039E-2</v>
      </c>
      <c r="AX15" s="249">
        <v>0</v>
      </c>
      <c r="AY15" s="249" t="s">
        <v>1026</v>
      </c>
      <c r="AZ15" s="254">
        <v>85.58383388801623</v>
      </c>
      <c r="BA15" s="255">
        <f t="shared" si="4"/>
        <v>2.8546729086758114</v>
      </c>
      <c r="BB15" s="249">
        <f t="shared" si="2"/>
        <v>11.520241263865628</v>
      </c>
      <c r="BC15" s="249">
        <f t="shared" si="2"/>
        <v>11.988497887225494</v>
      </c>
      <c r="BD15" s="249">
        <f t="shared" si="2"/>
        <v>5.6416460645767035E-3</v>
      </c>
      <c r="BE15" s="249">
        <f t="shared" si="2"/>
        <v>0</v>
      </c>
      <c r="BF15" s="249" t="str">
        <f t="shared" si="2"/>
        <v>---</v>
      </c>
      <c r="BG15" s="254">
        <f t="shared" si="2"/>
        <v>26.369053705831508</v>
      </c>
      <c r="BH15" s="255">
        <v>2.6323641188327556</v>
      </c>
      <c r="BI15" s="249">
        <v>10.623097886672902</v>
      </c>
      <c r="BJ15" s="249">
        <v>11.054888838971554</v>
      </c>
      <c r="BK15" s="249">
        <v>5.2023006301042604E-3</v>
      </c>
      <c r="BL15" s="249">
        <v>0</v>
      </c>
      <c r="BM15" s="249" t="s">
        <v>1026</v>
      </c>
      <c r="BN15" s="254">
        <v>24.315553145107312</v>
      </c>
      <c r="BO15" s="251">
        <v>10.18</v>
      </c>
      <c r="BP15" s="253">
        <v>0.3</v>
      </c>
      <c r="BQ15" s="248">
        <v>43.41</v>
      </c>
      <c r="BR15" s="249">
        <v>1.29</v>
      </c>
      <c r="BS15" s="253">
        <v>104.68</v>
      </c>
      <c r="BT15" s="253">
        <v>3.11</v>
      </c>
      <c r="BU15" s="248">
        <v>244.27</v>
      </c>
      <c r="BV15" s="249">
        <v>7.27</v>
      </c>
      <c r="BW15" s="253">
        <v>379.83</v>
      </c>
      <c r="BX15" s="253">
        <v>11.3</v>
      </c>
      <c r="BY15" s="248">
        <v>521.76</v>
      </c>
      <c r="BZ15" s="249">
        <v>15.52</v>
      </c>
      <c r="CA15" s="253">
        <v>617.39</v>
      </c>
      <c r="CB15" s="254">
        <v>18.36</v>
      </c>
      <c r="CC15" s="251">
        <v>98.79</v>
      </c>
      <c r="CD15" s="253">
        <v>2.94</v>
      </c>
      <c r="CE15" s="248">
        <v>268.31</v>
      </c>
      <c r="CF15" s="249">
        <v>7.98</v>
      </c>
      <c r="CG15" s="253">
        <v>517.28</v>
      </c>
      <c r="CH15" s="253">
        <v>15.39</v>
      </c>
      <c r="CI15" s="248">
        <v>905.87</v>
      </c>
      <c r="CJ15" s="249">
        <v>26.95</v>
      </c>
      <c r="CK15" s="253">
        <v>1132.52</v>
      </c>
      <c r="CL15" s="253">
        <v>33.69</v>
      </c>
      <c r="CM15" s="248">
        <v>1228.54</v>
      </c>
      <c r="CN15" s="249">
        <v>36.54</v>
      </c>
      <c r="CO15" s="253">
        <v>1324.56</v>
      </c>
      <c r="CP15" s="254">
        <v>39.4</v>
      </c>
      <c r="CQ15" s="251">
        <v>128.22999999999999</v>
      </c>
      <c r="CR15" s="253">
        <v>3.81</v>
      </c>
      <c r="CS15" s="248">
        <v>325.7</v>
      </c>
      <c r="CT15" s="249">
        <v>9.69</v>
      </c>
      <c r="CU15" s="253">
        <v>475.82</v>
      </c>
      <c r="CV15" s="253">
        <v>14.15</v>
      </c>
      <c r="CW15" s="248">
        <v>693.24</v>
      </c>
      <c r="CX15" s="249">
        <v>20.62</v>
      </c>
      <c r="CY15" s="253">
        <v>825.77</v>
      </c>
      <c r="CZ15" s="253">
        <v>24.56</v>
      </c>
      <c r="DA15" s="248">
        <v>981.39</v>
      </c>
      <c r="DB15" s="249">
        <v>29.19</v>
      </c>
      <c r="DC15" s="253">
        <v>1002.03</v>
      </c>
      <c r="DD15" s="253">
        <v>29.81</v>
      </c>
      <c r="DE15" s="251">
        <v>0</v>
      </c>
      <c r="DF15" s="253">
        <v>0</v>
      </c>
      <c r="DG15" s="248">
        <v>0</v>
      </c>
      <c r="DH15" s="249">
        <v>0</v>
      </c>
      <c r="DI15" s="253">
        <v>0</v>
      </c>
      <c r="DJ15" s="253">
        <v>0</v>
      </c>
      <c r="DK15" s="248">
        <v>0</v>
      </c>
      <c r="DL15" s="249">
        <v>0</v>
      </c>
      <c r="DM15" s="253">
        <v>0</v>
      </c>
      <c r="DN15" s="253">
        <v>0</v>
      </c>
      <c r="DO15" s="248">
        <v>0.06</v>
      </c>
      <c r="DP15" s="249">
        <v>0</v>
      </c>
      <c r="DQ15" s="253">
        <v>0.71</v>
      </c>
      <c r="DR15" s="253">
        <v>0.02</v>
      </c>
      <c r="DS15" s="256">
        <v>75.62755468548464</v>
      </c>
      <c r="DT15" s="257">
        <v>73.875660713607687</v>
      </c>
      <c r="DU15" s="258">
        <v>75.371934316883767</v>
      </c>
      <c r="DV15" s="259">
        <v>74.958383238658698</v>
      </c>
      <c r="DW15" s="260">
        <v>8</v>
      </c>
      <c r="DX15" s="261">
        <v>42.58</v>
      </c>
      <c r="DY15" s="240">
        <v>74.674170731707335</v>
      </c>
      <c r="DZ15" s="262">
        <v>0.77270220311072102</v>
      </c>
      <c r="EA15" s="262">
        <v>0.74519360065460205</v>
      </c>
      <c r="EB15" s="262">
        <v>0.96504664421081543</v>
      </c>
      <c r="EC15" s="262">
        <v>1.1772879362106323</v>
      </c>
      <c r="ED15" s="262">
        <v>1.1732051372528076</v>
      </c>
      <c r="EE15" s="262" t="s">
        <v>478</v>
      </c>
      <c r="EF15" s="262">
        <v>2.2738265021392694</v>
      </c>
      <c r="EG15" s="262" t="s">
        <v>478</v>
      </c>
      <c r="EH15" s="262" t="s">
        <v>478</v>
      </c>
      <c r="EI15" s="262" t="s">
        <v>478</v>
      </c>
      <c r="EJ15" s="262" t="s">
        <v>1069</v>
      </c>
      <c r="EK15" s="262">
        <v>0</v>
      </c>
      <c r="EL15" s="263">
        <v>11.9</v>
      </c>
    </row>
    <row r="16" spans="1:142" x14ac:dyDescent="0.2">
      <c r="A16" s="236" t="s">
        <v>386</v>
      </c>
      <c r="B16" s="237" t="s">
        <v>488</v>
      </c>
      <c r="C16" s="238" t="s">
        <v>1075</v>
      </c>
      <c r="D16" s="239">
        <v>22.924851</v>
      </c>
      <c r="E16" s="240">
        <v>33.832001787056328</v>
      </c>
      <c r="F16" s="241">
        <v>66.167998212943672</v>
      </c>
      <c r="G16" s="242">
        <v>4.6885516808860244</v>
      </c>
      <c r="H16" s="243">
        <v>39.40365764573432</v>
      </c>
      <c r="I16" s="251">
        <v>10796.551136178503</v>
      </c>
      <c r="J16" s="249">
        <v>462.96894280286693</v>
      </c>
      <c r="K16" s="253">
        <v>3532.1217836625028</v>
      </c>
      <c r="L16" s="253">
        <v>32.715278602503027</v>
      </c>
      <c r="M16" s="248">
        <v>293.34337402508362</v>
      </c>
      <c r="N16" s="253">
        <v>2.7170100000000006</v>
      </c>
      <c r="O16" s="248">
        <v>400.98202874092169</v>
      </c>
      <c r="P16" s="249">
        <f t="shared" si="3"/>
        <v>3.7139825828014499</v>
      </c>
      <c r="Q16" s="254">
        <v>776.14673262999997</v>
      </c>
      <c r="R16" s="253">
        <v>23496.419921875</v>
      </c>
      <c r="S16" s="251">
        <v>0.57999999999999996</v>
      </c>
      <c r="T16" s="252">
        <v>194.58</v>
      </c>
      <c r="U16" s="253">
        <v>11.68</v>
      </c>
      <c r="V16" s="252">
        <v>0.01</v>
      </c>
      <c r="W16" s="253">
        <v>36.07</v>
      </c>
      <c r="X16" s="252" t="s">
        <v>992</v>
      </c>
      <c r="Y16" s="254">
        <v>242.92000000000002</v>
      </c>
      <c r="Z16" s="253">
        <f t="shared" si="0"/>
        <v>0.2387617322575333</v>
      </c>
      <c r="AA16" s="253">
        <f t="shared" si="0"/>
        <v>80.10044459081179</v>
      </c>
      <c r="AB16" s="253">
        <f t="shared" si="0"/>
        <v>4.8081672978758432</v>
      </c>
      <c r="AC16" s="253">
        <f t="shared" si="0"/>
        <v>4.1165815906471261E-3</v>
      </c>
      <c r="AD16" s="253">
        <f t="shared" si="0"/>
        <v>14.848509797464185</v>
      </c>
      <c r="AE16" s="253" t="str">
        <f t="shared" si="0"/>
        <v>---</v>
      </c>
      <c r="AF16" s="251">
        <f t="shared" si="1"/>
        <v>2.4684611610129767E-3</v>
      </c>
      <c r="AG16" s="252">
        <f t="shared" si="1"/>
        <v>0.82812615984466398</v>
      </c>
      <c r="AH16" s="253">
        <f t="shared" si="1"/>
        <v>4.9709700621778569E-2</v>
      </c>
      <c r="AI16" s="252">
        <f t="shared" si="1"/>
        <v>4.2559675189878912E-5</v>
      </c>
      <c r="AJ16" s="253">
        <f t="shared" si="1"/>
        <v>0.15351274840989323</v>
      </c>
      <c r="AK16" s="252">
        <f t="shared" si="1"/>
        <v>0</v>
      </c>
      <c r="AL16" s="254">
        <f t="shared" si="1"/>
        <v>1.0338596297125386</v>
      </c>
      <c r="AM16" s="255">
        <v>1.6420724865227904E-2</v>
      </c>
      <c r="AN16" s="249">
        <v>5.5088700763380105</v>
      </c>
      <c r="AO16" s="249">
        <v>0.33067942487217572</v>
      </c>
      <c r="AP16" s="249">
        <v>2.8311594595220525E-4</v>
      </c>
      <c r="AQ16" s="249">
        <v>1.0211992170496045</v>
      </c>
      <c r="AR16" s="249" t="s">
        <v>1026</v>
      </c>
      <c r="AS16" s="254">
        <v>6.8774525590709708</v>
      </c>
      <c r="AT16" s="255">
        <v>0.19772050482735787</v>
      </c>
      <c r="AU16" s="249">
        <v>66.331820395357425</v>
      </c>
      <c r="AV16" s="249">
        <v>3.9816818903164486</v>
      </c>
      <c r="AW16" s="249">
        <v>3.4089742211613431E-3</v>
      </c>
      <c r="AX16" s="249">
        <v>12.296170015728965</v>
      </c>
      <c r="AY16" s="249" t="s">
        <v>1026</v>
      </c>
      <c r="AZ16" s="254">
        <v>82.810801780451342</v>
      </c>
      <c r="BA16" s="255">
        <f t="shared" si="4"/>
        <v>0.14464488641079312</v>
      </c>
      <c r="BB16" s="249">
        <f t="shared" si="2"/>
        <v>48.525865513469185</v>
      </c>
      <c r="BC16" s="249">
        <f t="shared" si="2"/>
        <v>2.9128487470311439</v>
      </c>
      <c r="BD16" s="249">
        <f t="shared" si="2"/>
        <v>2.4938773519102265E-3</v>
      </c>
      <c r="BE16" s="249">
        <f t="shared" si="2"/>
        <v>8.9954156083401866</v>
      </c>
      <c r="BF16" s="249" t="str">
        <f t="shared" si="2"/>
        <v>---</v>
      </c>
      <c r="BG16" s="254">
        <f t="shared" si="2"/>
        <v>60.581268632603212</v>
      </c>
      <c r="BH16" s="255">
        <v>7.4728137814179793E-2</v>
      </c>
      <c r="BI16" s="249">
        <v>25.070001820488113</v>
      </c>
      <c r="BJ16" s="249">
        <v>1.5048700856372759</v>
      </c>
      <c r="BK16" s="249">
        <v>1.2884161692099966E-3</v>
      </c>
      <c r="BL16" s="249">
        <v>4.647317122340457</v>
      </c>
      <c r="BM16" s="249" t="s">
        <v>1026</v>
      </c>
      <c r="BN16" s="254">
        <v>31.298205582449238</v>
      </c>
      <c r="BO16" s="251">
        <v>1.06</v>
      </c>
      <c r="BP16" s="253">
        <v>0</v>
      </c>
      <c r="BQ16" s="248">
        <v>2.93</v>
      </c>
      <c r="BR16" s="249">
        <v>0.01</v>
      </c>
      <c r="BS16" s="253">
        <v>6.15</v>
      </c>
      <c r="BT16" s="253">
        <v>0.03</v>
      </c>
      <c r="BU16" s="248">
        <v>17.71</v>
      </c>
      <c r="BV16" s="249">
        <v>0.08</v>
      </c>
      <c r="BW16" s="253">
        <v>40.5</v>
      </c>
      <c r="BX16" s="253">
        <v>0.17</v>
      </c>
      <c r="BY16" s="248">
        <v>86.61</v>
      </c>
      <c r="BZ16" s="249">
        <v>0.37</v>
      </c>
      <c r="CA16" s="253">
        <v>127.95</v>
      </c>
      <c r="CB16" s="254">
        <v>0.54</v>
      </c>
      <c r="CC16" s="251">
        <v>726.89</v>
      </c>
      <c r="CD16" s="253">
        <v>3.09</v>
      </c>
      <c r="CE16" s="248">
        <v>895.23</v>
      </c>
      <c r="CF16" s="249">
        <v>3.81</v>
      </c>
      <c r="CG16" s="253">
        <v>1061.73</v>
      </c>
      <c r="CH16" s="253">
        <v>4.5199999999999996</v>
      </c>
      <c r="CI16" s="248">
        <v>1182.53</v>
      </c>
      <c r="CJ16" s="249">
        <v>5.03</v>
      </c>
      <c r="CK16" s="253">
        <v>1359.9</v>
      </c>
      <c r="CL16" s="253">
        <v>5.79</v>
      </c>
      <c r="CM16" s="248">
        <v>1462.88</v>
      </c>
      <c r="CN16" s="249">
        <v>6.23</v>
      </c>
      <c r="CO16" s="253">
        <v>1503.86</v>
      </c>
      <c r="CP16" s="254">
        <v>6.4</v>
      </c>
      <c r="CQ16" s="251">
        <v>54.63</v>
      </c>
      <c r="CR16" s="253">
        <v>0.23</v>
      </c>
      <c r="CS16" s="248">
        <v>72.37</v>
      </c>
      <c r="CT16" s="249">
        <v>0.31</v>
      </c>
      <c r="CU16" s="253">
        <v>82.85</v>
      </c>
      <c r="CV16" s="253">
        <v>0.35</v>
      </c>
      <c r="CW16" s="248">
        <v>93.14</v>
      </c>
      <c r="CX16" s="249">
        <v>0.4</v>
      </c>
      <c r="CY16" s="253">
        <v>96.91</v>
      </c>
      <c r="CZ16" s="253">
        <v>0.41</v>
      </c>
      <c r="DA16" s="248">
        <v>104.46</v>
      </c>
      <c r="DB16" s="249">
        <v>0.44</v>
      </c>
      <c r="DC16" s="253">
        <v>112</v>
      </c>
      <c r="DD16" s="253">
        <v>0.48</v>
      </c>
      <c r="DE16" s="251">
        <v>0</v>
      </c>
      <c r="DF16" s="253">
        <v>0</v>
      </c>
      <c r="DG16" s="248">
        <v>0</v>
      </c>
      <c r="DH16" s="249">
        <v>0</v>
      </c>
      <c r="DI16" s="253">
        <v>0</v>
      </c>
      <c r="DJ16" s="253">
        <v>0</v>
      </c>
      <c r="DK16" s="248">
        <v>0</v>
      </c>
      <c r="DL16" s="249">
        <v>0</v>
      </c>
      <c r="DM16" s="253">
        <v>0.05</v>
      </c>
      <c r="DN16" s="253">
        <v>0</v>
      </c>
      <c r="DO16" s="248">
        <v>0.75</v>
      </c>
      <c r="DP16" s="249">
        <v>0</v>
      </c>
      <c r="DQ16" s="253">
        <v>1.72</v>
      </c>
      <c r="DR16" s="253">
        <v>0.01</v>
      </c>
      <c r="DS16" s="256">
        <v>73.39582933851591</v>
      </c>
      <c r="DT16" s="257">
        <v>72.707000048809618</v>
      </c>
      <c r="DU16" s="258">
        <v>75.153343106041589</v>
      </c>
      <c r="DV16" s="259">
        <v>73.752057497789039</v>
      </c>
      <c r="DW16" s="260">
        <v>9</v>
      </c>
      <c r="DX16" s="261">
        <v>44.11</v>
      </c>
      <c r="DY16" s="240">
        <v>64.248634146341473</v>
      </c>
      <c r="DZ16" s="262">
        <v>2.7907792246817098</v>
      </c>
      <c r="EA16" s="262">
        <v>-0.89731436967849731</v>
      </c>
      <c r="EB16" s="262">
        <v>-1.1237829923629761</v>
      </c>
      <c r="EC16" s="262">
        <v>-0.78014206886291504</v>
      </c>
      <c r="ED16" s="262">
        <v>-0.68909555673599243</v>
      </c>
      <c r="EE16" s="262" t="s">
        <v>478</v>
      </c>
      <c r="EF16" s="262">
        <v>9.5504160149286046E-2</v>
      </c>
      <c r="EG16" s="262">
        <v>4.896142433234421</v>
      </c>
      <c r="EH16" s="262">
        <v>26.7</v>
      </c>
      <c r="EI16" s="262">
        <v>1.7939302907110599</v>
      </c>
      <c r="EJ16" s="262">
        <v>-5.5</v>
      </c>
      <c r="EK16" s="262">
        <v>0</v>
      </c>
      <c r="EL16" s="263">
        <v>76.2</v>
      </c>
    </row>
    <row r="17" spans="1:142" x14ac:dyDescent="0.2">
      <c r="A17" s="236" t="s">
        <v>252</v>
      </c>
      <c r="B17" s="237" t="s">
        <v>645</v>
      </c>
      <c r="C17" s="238" t="s">
        <v>1074</v>
      </c>
      <c r="D17" s="239">
        <v>8.0976879999999998</v>
      </c>
      <c r="E17" s="240">
        <v>53.536997226862781</v>
      </c>
      <c r="F17" s="241">
        <v>46.463002773137227</v>
      </c>
      <c r="G17" s="242">
        <v>3.1591358781634176</v>
      </c>
      <c r="H17" s="243">
        <v>72.371865224774325</v>
      </c>
      <c r="I17" s="251">
        <v>18550.011298102901</v>
      </c>
      <c r="J17" s="249">
        <v>2290.7805332533017</v>
      </c>
      <c r="K17" s="253">
        <v>4539.5040624048261</v>
      </c>
      <c r="L17" s="253">
        <v>24.471705108174667</v>
      </c>
      <c r="M17" s="248">
        <v>1478.2040253175751</v>
      </c>
      <c r="N17" s="253">
        <v>7.9687500000000009</v>
      </c>
      <c r="O17" s="248">
        <v>3073.7805548426541</v>
      </c>
      <c r="P17" s="249">
        <f t="shared" si="3"/>
        <v>16.57023548636333</v>
      </c>
      <c r="Q17" s="254">
        <v>2981.8656550599999</v>
      </c>
      <c r="R17" s="199">
        <v>77974.765625</v>
      </c>
      <c r="S17" s="251">
        <v>675.94</v>
      </c>
      <c r="T17" s="252">
        <v>20.99</v>
      </c>
      <c r="U17" s="253">
        <v>3.35</v>
      </c>
      <c r="V17" s="252">
        <v>0.01</v>
      </c>
      <c r="W17" s="253">
        <v>111.95</v>
      </c>
      <c r="X17" s="252" t="s">
        <v>992</v>
      </c>
      <c r="Y17" s="254">
        <v>812.24000000000012</v>
      </c>
      <c r="Z17" s="253">
        <f t="shared" si="0"/>
        <v>83.219245543189189</v>
      </c>
      <c r="AA17" s="253">
        <f t="shared" si="0"/>
        <v>2.5842115630848022</v>
      </c>
      <c r="AB17" s="253">
        <f t="shared" si="0"/>
        <v>0.41243967300305323</v>
      </c>
      <c r="AC17" s="253">
        <f t="shared" si="0"/>
        <v>1.2311632029941887E-3</v>
      </c>
      <c r="AD17" s="253">
        <f t="shared" si="0"/>
        <v>13.782872057519942</v>
      </c>
      <c r="AE17" s="253" t="str">
        <f t="shared" si="0"/>
        <v>---</v>
      </c>
      <c r="AF17" s="251">
        <f t="shared" si="1"/>
        <v>0.86687019137802002</v>
      </c>
      <c r="AG17" s="252">
        <f t="shared" si="1"/>
        <v>2.6918965170021947E-2</v>
      </c>
      <c r="AH17" s="253">
        <f t="shared" si="1"/>
        <v>4.2962617112707741E-3</v>
      </c>
      <c r="AI17" s="252">
        <f t="shared" si="1"/>
        <v>1.2824661824688876E-5</v>
      </c>
      <c r="AJ17" s="253">
        <f t="shared" si="1"/>
        <v>0.14357208912739197</v>
      </c>
      <c r="AK17" s="252">
        <f t="shared" si="1"/>
        <v>0</v>
      </c>
      <c r="AL17" s="254">
        <f t="shared" si="1"/>
        <v>1.0416703320485294</v>
      </c>
      <c r="AM17" s="255">
        <v>14.890172818612202</v>
      </c>
      <c r="AN17" s="249">
        <v>0.46238531151088857</v>
      </c>
      <c r="AO17" s="249">
        <v>7.3796607601785469E-2</v>
      </c>
      <c r="AP17" s="249">
        <v>2.2028838090085214E-4</v>
      </c>
      <c r="AQ17" s="249">
        <v>2.4661284241850399</v>
      </c>
      <c r="AR17" s="249" t="s">
        <v>1026</v>
      </c>
      <c r="AS17" s="254">
        <v>17.892703450290817</v>
      </c>
      <c r="AT17" s="255">
        <v>45.727111306897037</v>
      </c>
      <c r="AU17" s="249">
        <v>1.4199663673281189</v>
      </c>
      <c r="AV17" s="249">
        <v>0.22662636162692706</v>
      </c>
      <c r="AW17" s="249">
        <v>6.7649660187142407E-4</v>
      </c>
      <c r="AX17" s="249">
        <v>7.5733794579505922</v>
      </c>
      <c r="AY17" s="249" t="s">
        <v>1026</v>
      </c>
      <c r="AZ17" s="254">
        <v>54.947759990404556</v>
      </c>
      <c r="BA17" s="255">
        <f t="shared" si="4"/>
        <v>21.9905093398771</v>
      </c>
      <c r="BB17" s="249">
        <f t="shared" si="2"/>
        <v>0.6828724310501233</v>
      </c>
      <c r="BC17" s="249">
        <f t="shared" si="2"/>
        <v>0.10898630986269238</v>
      </c>
      <c r="BD17" s="249">
        <f t="shared" si="2"/>
        <v>3.2533226824684293E-4</v>
      </c>
      <c r="BE17" s="249">
        <f t="shared" si="2"/>
        <v>3.6420947430234065</v>
      </c>
      <c r="BF17" s="249" t="str">
        <f t="shared" si="2"/>
        <v>---</v>
      </c>
      <c r="BG17" s="254">
        <f t="shared" si="2"/>
        <v>26.424788156081576</v>
      </c>
      <c r="BH17" s="255">
        <v>22.668358611427752</v>
      </c>
      <c r="BI17" s="249">
        <v>0.70392171975895557</v>
      </c>
      <c r="BJ17" s="249">
        <v>0.11234577232932356</v>
      </c>
      <c r="BK17" s="249">
        <v>3.3536051441589122E-4</v>
      </c>
      <c r="BL17" s="249">
        <v>3.7543609588859024</v>
      </c>
      <c r="BM17" s="249" t="s">
        <v>1026</v>
      </c>
      <c r="BN17" s="254">
        <v>27.239322422916352</v>
      </c>
      <c r="BO17" s="251">
        <v>1773.17</v>
      </c>
      <c r="BP17" s="253">
        <v>2.27</v>
      </c>
      <c r="BQ17" s="248">
        <v>3331.35</v>
      </c>
      <c r="BR17" s="249">
        <v>4.2699999999999996</v>
      </c>
      <c r="BS17" s="253">
        <v>4939.3</v>
      </c>
      <c r="BT17" s="253">
        <v>6.33</v>
      </c>
      <c r="BU17" s="248">
        <v>7258.04</v>
      </c>
      <c r="BV17" s="249">
        <v>9.31</v>
      </c>
      <c r="BW17" s="253">
        <v>9207</v>
      </c>
      <c r="BX17" s="253">
        <v>11.81</v>
      </c>
      <c r="BY17" s="248">
        <v>11405.22</v>
      </c>
      <c r="BZ17" s="249">
        <v>14.63</v>
      </c>
      <c r="CA17" s="253">
        <v>12115.48</v>
      </c>
      <c r="CB17" s="254">
        <v>15.54</v>
      </c>
      <c r="CC17" s="251">
        <v>37.46</v>
      </c>
      <c r="CD17" s="253">
        <v>0.05</v>
      </c>
      <c r="CE17" s="248">
        <v>284.32</v>
      </c>
      <c r="CF17" s="249">
        <v>0.36</v>
      </c>
      <c r="CG17" s="253">
        <v>575.55999999999995</v>
      </c>
      <c r="CH17" s="253">
        <v>0.74</v>
      </c>
      <c r="CI17" s="248">
        <v>1230</v>
      </c>
      <c r="CJ17" s="249">
        <v>1.58</v>
      </c>
      <c r="CK17" s="253">
        <v>1639.16</v>
      </c>
      <c r="CL17" s="253">
        <v>2.1</v>
      </c>
      <c r="CM17" s="248">
        <v>1932.04</v>
      </c>
      <c r="CN17" s="249">
        <v>2.48</v>
      </c>
      <c r="CO17" s="253">
        <v>2155.35</v>
      </c>
      <c r="CP17" s="254">
        <v>2.76</v>
      </c>
      <c r="CQ17" s="251">
        <v>22.67</v>
      </c>
      <c r="CR17" s="253">
        <v>0.03</v>
      </c>
      <c r="CS17" s="248">
        <v>51.06</v>
      </c>
      <c r="CT17" s="249">
        <v>7.0000000000000007E-2</v>
      </c>
      <c r="CU17" s="253">
        <v>66.33</v>
      </c>
      <c r="CV17" s="253">
        <v>0.09</v>
      </c>
      <c r="CW17" s="248">
        <v>83.75</v>
      </c>
      <c r="CX17" s="249">
        <v>0.11</v>
      </c>
      <c r="CY17" s="253">
        <v>96.83</v>
      </c>
      <c r="CZ17" s="253">
        <v>0.12</v>
      </c>
      <c r="DA17" s="248">
        <v>109.97</v>
      </c>
      <c r="DB17" s="249">
        <v>0.14000000000000001</v>
      </c>
      <c r="DC17" s="253">
        <v>122.16</v>
      </c>
      <c r="DD17" s="253">
        <v>0.16</v>
      </c>
      <c r="DE17" s="251">
        <v>0</v>
      </c>
      <c r="DF17" s="253">
        <v>0</v>
      </c>
      <c r="DG17" s="248">
        <v>0</v>
      </c>
      <c r="DH17" s="249">
        <v>0</v>
      </c>
      <c r="DI17" s="253">
        <v>0</v>
      </c>
      <c r="DJ17" s="253">
        <v>0</v>
      </c>
      <c r="DK17" s="248">
        <v>0.04</v>
      </c>
      <c r="DL17" s="249">
        <v>0</v>
      </c>
      <c r="DM17" s="253">
        <v>0.23</v>
      </c>
      <c r="DN17" s="253">
        <v>0</v>
      </c>
      <c r="DO17" s="248">
        <v>0.85</v>
      </c>
      <c r="DP17" s="249">
        <v>0</v>
      </c>
      <c r="DQ17" s="253">
        <v>1.63</v>
      </c>
      <c r="DR17" s="253">
        <v>0</v>
      </c>
      <c r="DS17" s="256">
        <v>73.073820071749367</v>
      </c>
      <c r="DT17" s="257">
        <v>75.727063503326832</v>
      </c>
      <c r="DU17" s="258">
        <v>72.431227230289551</v>
      </c>
      <c r="DV17" s="259">
        <v>73.744036935121912</v>
      </c>
      <c r="DW17" s="260">
        <v>10</v>
      </c>
      <c r="DX17" s="261">
        <v>56.95</v>
      </c>
      <c r="DY17" s="240">
        <v>73.493439024390256</v>
      </c>
      <c r="DZ17" s="262">
        <v>2.0188624283781</v>
      </c>
      <c r="EA17" s="262">
        <v>-1.2284866571426392</v>
      </c>
      <c r="EB17" s="262">
        <v>-0.74367678165435791</v>
      </c>
      <c r="EC17" s="262">
        <v>-0.50730293989181519</v>
      </c>
      <c r="ED17" s="262">
        <v>-0.95028030872344971</v>
      </c>
      <c r="EE17" s="262">
        <v>3.9854055571147908</v>
      </c>
      <c r="EF17" s="262">
        <v>1.063839388107181</v>
      </c>
      <c r="EG17" s="262">
        <v>1.7725568056474743</v>
      </c>
      <c r="EH17" s="262">
        <v>48.87</v>
      </c>
      <c r="EI17" s="262">
        <v>1.9107713827361599</v>
      </c>
      <c r="EJ17" s="262">
        <v>-5.9</v>
      </c>
      <c r="EK17" s="262" t="s">
        <v>478</v>
      </c>
      <c r="EL17" s="263">
        <v>34.9</v>
      </c>
    </row>
    <row r="18" spans="1:142" x14ac:dyDescent="0.2">
      <c r="A18" s="236" t="s">
        <v>66</v>
      </c>
      <c r="B18" s="237" t="s">
        <v>662</v>
      </c>
      <c r="C18" s="238" t="s">
        <v>1076</v>
      </c>
      <c r="D18" s="239">
        <v>0.88106499999999999</v>
      </c>
      <c r="E18" s="240">
        <v>52.976000635594424</v>
      </c>
      <c r="F18" s="241">
        <v>47.023999364405576</v>
      </c>
      <c r="G18" s="242">
        <v>1.4401995956751332</v>
      </c>
      <c r="H18" s="243">
        <v>48.224685276409417</v>
      </c>
      <c r="I18" s="251">
        <v>4027.9135440425762</v>
      </c>
      <c r="J18" s="249">
        <v>4375.4060217456881</v>
      </c>
      <c r="K18" s="253">
        <v>825.46448668210712</v>
      </c>
      <c r="L18" s="253">
        <v>20.493599916090496</v>
      </c>
      <c r="M18" s="248">
        <v>304.81074628000437</v>
      </c>
      <c r="N18" s="253">
        <v>7.5674600000000014</v>
      </c>
      <c r="O18" s="248">
        <v>359.31279126029438</v>
      </c>
      <c r="P18" s="249">
        <f t="shared" si="3"/>
        <v>8.9205686103101804</v>
      </c>
      <c r="Q18" s="254">
        <v>940.86344965808496</v>
      </c>
      <c r="R18" s="253">
        <v>11571.0380859375</v>
      </c>
      <c r="S18" s="251">
        <v>1.52</v>
      </c>
      <c r="T18" s="252">
        <v>45.22</v>
      </c>
      <c r="U18" s="253">
        <v>85.05</v>
      </c>
      <c r="V18" s="252">
        <v>0.03</v>
      </c>
      <c r="W18" s="253">
        <v>0</v>
      </c>
      <c r="X18" s="252">
        <v>0</v>
      </c>
      <c r="Y18" s="254">
        <v>131.82</v>
      </c>
      <c r="Z18" s="253">
        <f t="shared" si="0"/>
        <v>1.153087543620088</v>
      </c>
      <c r="AA18" s="253">
        <f t="shared" si="0"/>
        <v>34.304354422697621</v>
      </c>
      <c r="AB18" s="253">
        <f t="shared" si="0"/>
        <v>64.519799726900317</v>
      </c>
      <c r="AC18" s="253">
        <f t="shared" si="0"/>
        <v>2.2758306781975421E-2</v>
      </c>
      <c r="AD18" s="253">
        <f t="shared" si="0"/>
        <v>0</v>
      </c>
      <c r="AE18" s="253">
        <f t="shared" si="0"/>
        <v>0</v>
      </c>
      <c r="AF18" s="251">
        <f t="shared" si="1"/>
        <v>1.3136245760415262E-2</v>
      </c>
      <c r="AG18" s="252">
        <f t="shared" si="1"/>
        <v>0.39080331137235402</v>
      </c>
      <c r="AH18" s="253">
        <f t="shared" si="1"/>
        <v>0.73502480389691971</v>
      </c>
      <c r="AI18" s="252">
        <f t="shared" si="1"/>
        <v>2.5926800842924856E-4</v>
      </c>
      <c r="AJ18" s="253">
        <f t="shared" si="1"/>
        <v>0</v>
      </c>
      <c r="AK18" s="252">
        <f t="shared" si="1"/>
        <v>0</v>
      </c>
      <c r="AL18" s="254">
        <f t="shared" si="1"/>
        <v>1.1392236290381181</v>
      </c>
      <c r="AM18" s="255">
        <v>0.18413875151789105</v>
      </c>
      <c r="AN18" s="249">
        <v>5.4781278576572587</v>
      </c>
      <c r="AO18" s="249">
        <v>10.303290010918838</v>
      </c>
      <c r="AP18" s="249">
        <v>3.6343174641689019E-3</v>
      </c>
      <c r="AQ18" s="249">
        <v>0</v>
      </c>
      <c r="AR18" s="249">
        <v>0</v>
      </c>
      <c r="AS18" s="254">
        <v>15.969190937558157</v>
      </c>
      <c r="AT18" s="255">
        <v>0.49867008251858086</v>
      </c>
      <c r="AU18" s="249">
        <v>14.835434954927781</v>
      </c>
      <c r="AV18" s="249">
        <v>27.902559551450857</v>
      </c>
      <c r="AW18" s="249">
        <v>9.8421726812877794E-3</v>
      </c>
      <c r="AX18" s="249">
        <v>0</v>
      </c>
      <c r="AY18" s="249">
        <v>0</v>
      </c>
      <c r="AZ18" s="254">
        <v>43.246506761578509</v>
      </c>
      <c r="BA18" s="255">
        <f t="shared" si="4"/>
        <v>0.4230297492801689</v>
      </c>
      <c r="BB18" s="249">
        <f t="shared" si="2"/>
        <v>12.585135041085024</v>
      </c>
      <c r="BC18" s="249">
        <f t="shared" si="2"/>
        <v>23.670184326498926</v>
      </c>
      <c r="BD18" s="249">
        <f t="shared" si="2"/>
        <v>8.3492713673717547E-3</v>
      </c>
      <c r="BE18" s="249">
        <f t="shared" si="2"/>
        <v>0</v>
      </c>
      <c r="BF18" s="249">
        <f t="shared" si="2"/>
        <v>0</v>
      </c>
      <c r="BG18" s="254">
        <f t="shared" si="2"/>
        <v>36.686698388231491</v>
      </c>
      <c r="BH18" s="255">
        <v>0.16155373030511247</v>
      </c>
      <c r="BI18" s="249">
        <v>4.8062234765770953</v>
      </c>
      <c r="BJ18" s="249">
        <v>9.0395689226643512</v>
      </c>
      <c r="BK18" s="249">
        <v>3.1885604665482722E-3</v>
      </c>
      <c r="BL18" s="249">
        <v>0</v>
      </c>
      <c r="BM18" s="249">
        <v>0</v>
      </c>
      <c r="BN18" s="254">
        <v>14.010534690013108</v>
      </c>
      <c r="BO18" s="251">
        <v>1.48</v>
      </c>
      <c r="BP18" s="253">
        <v>0.01</v>
      </c>
      <c r="BQ18" s="248">
        <v>8.5500000000000007</v>
      </c>
      <c r="BR18" s="249">
        <v>7.0000000000000007E-2</v>
      </c>
      <c r="BS18" s="253">
        <v>25.05</v>
      </c>
      <c r="BT18" s="253">
        <v>0.22</v>
      </c>
      <c r="BU18" s="248">
        <v>78.48</v>
      </c>
      <c r="BV18" s="249">
        <v>0.68</v>
      </c>
      <c r="BW18" s="253">
        <v>152.97</v>
      </c>
      <c r="BX18" s="253">
        <v>1.32</v>
      </c>
      <c r="BY18" s="248">
        <v>261.3</v>
      </c>
      <c r="BZ18" s="249">
        <v>2.2599999999999998</v>
      </c>
      <c r="CA18" s="253">
        <v>339.67</v>
      </c>
      <c r="CB18" s="254">
        <v>2.94</v>
      </c>
      <c r="CC18" s="251">
        <v>307.98</v>
      </c>
      <c r="CD18" s="253">
        <v>2.66</v>
      </c>
      <c r="CE18" s="248">
        <v>753.59</v>
      </c>
      <c r="CF18" s="249">
        <v>6.51</v>
      </c>
      <c r="CG18" s="253">
        <v>961.3</v>
      </c>
      <c r="CH18" s="253">
        <v>8.31</v>
      </c>
      <c r="CI18" s="248">
        <v>1172.67</v>
      </c>
      <c r="CJ18" s="249">
        <v>10.130000000000001</v>
      </c>
      <c r="CK18" s="253">
        <v>1288.3699999999999</v>
      </c>
      <c r="CL18" s="253">
        <v>11.13</v>
      </c>
      <c r="CM18" s="248">
        <v>1386.68</v>
      </c>
      <c r="CN18" s="249">
        <v>11.98</v>
      </c>
      <c r="CO18" s="253">
        <v>1484.99</v>
      </c>
      <c r="CP18" s="254">
        <v>12.83</v>
      </c>
      <c r="CQ18" s="251">
        <v>646.89</v>
      </c>
      <c r="CR18" s="253">
        <v>5.59</v>
      </c>
      <c r="CS18" s="248">
        <v>818.52</v>
      </c>
      <c r="CT18" s="249">
        <v>7.07</v>
      </c>
      <c r="CU18" s="253">
        <v>907.78</v>
      </c>
      <c r="CV18" s="253">
        <v>7.85</v>
      </c>
      <c r="CW18" s="248">
        <v>1025.8499999999999</v>
      </c>
      <c r="CX18" s="249">
        <v>8.8699999999999992</v>
      </c>
      <c r="CY18" s="253">
        <v>1042.6400000000001</v>
      </c>
      <c r="CZ18" s="253">
        <v>9.01</v>
      </c>
      <c r="DA18" s="248">
        <v>1076.23</v>
      </c>
      <c r="DB18" s="249">
        <v>9.3000000000000007</v>
      </c>
      <c r="DC18" s="253">
        <v>1109.81</v>
      </c>
      <c r="DD18" s="253">
        <v>9.59</v>
      </c>
      <c r="DE18" s="251">
        <v>0</v>
      </c>
      <c r="DF18" s="253">
        <v>0</v>
      </c>
      <c r="DG18" s="248">
        <v>0</v>
      </c>
      <c r="DH18" s="249">
        <v>0</v>
      </c>
      <c r="DI18" s="253">
        <v>0</v>
      </c>
      <c r="DJ18" s="253">
        <v>0</v>
      </c>
      <c r="DK18" s="248">
        <v>0.11</v>
      </c>
      <c r="DL18" s="249">
        <v>0</v>
      </c>
      <c r="DM18" s="253">
        <v>2.04</v>
      </c>
      <c r="DN18" s="253">
        <v>0.02</v>
      </c>
      <c r="DO18" s="248">
        <v>6.19</v>
      </c>
      <c r="DP18" s="249">
        <v>0.05</v>
      </c>
      <c r="DQ18" s="253">
        <v>10.31</v>
      </c>
      <c r="DR18" s="253">
        <v>0.09</v>
      </c>
      <c r="DS18" s="256">
        <v>74.723040322955939</v>
      </c>
      <c r="DT18" s="257">
        <v>71.118308952649826</v>
      </c>
      <c r="DU18" s="258">
        <v>70.842016545899213</v>
      </c>
      <c r="DV18" s="259">
        <v>72.227788607168321</v>
      </c>
      <c r="DW18" s="260">
        <v>11</v>
      </c>
      <c r="DX18" s="261">
        <v>42.83</v>
      </c>
      <c r="DY18" s="240">
        <v>69.744731707317072</v>
      </c>
      <c r="DZ18" s="262">
        <v>0.72024172744279602</v>
      </c>
      <c r="EA18" s="262">
        <v>-0.84139895439147949</v>
      </c>
      <c r="EB18" s="262">
        <v>-0.95745861530303955</v>
      </c>
      <c r="EC18" s="262">
        <v>-0.81189316511154175</v>
      </c>
      <c r="ED18" s="262">
        <v>-0.40324515104293823</v>
      </c>
      <c r="EE18" s="262" t="s">
        <v>478</v>
      </c>
      <c r="EF18" s="262">
        <v>1.4999366690720799</v>
      </c>
      <c r="EG18" s="262">
        <v>0.28616462346760069</v>
      </c>
      <c r="EH18" s="262">
        <v>53.08</v>
      </c>
      <c r="EI18" s="262" t="s">
        <v>478</v>
      </c>
      <c r="EJ18" s="262">
        <v>-0.5</v>
      </c>
      <c r="EK18" s="262">
        <v>9.9</v>
      </c>
      <c r="EL18" s="263" t="s">
        <v>478</v>
      </c>
    </row>
    <row r="19" spans="1:142" x14ac:dyDescent="0.2">
      <c r="A19" s="236" t="s">
        <v>262</v>
      </c>
      <c r="B19" s="237" t="s">
        <v>646</v>
      </c>
      <c r="C19" s="238" t="s">
        <v>1074</v>
      </c>
      <c r="D19" s="239">
        <v>2.7149999999999999</v>
      </c>
      <c r="E19" s="240">
        <v>54.335985267034992</v>
      </c>
      <c r="F19" s="241">
        <v>45.664014732965008</v>
      </c>
      <c r="G19" s="242">
        <v>0.65069277039601803</v>
      </c>
      <c r="H19" s="243">
        <v>250.69252077562328</v>
      </c>
      <c r="I19" s="251">
        <v>14362.262584907787</v>
      </c>
      <c r="J19" s="249">
        <v>5289.9678029126289</v>
      </c>
      <c r="K19" s="253">
        <v>2823.0408524008235</v>
      </c>
      <c r="L19" s="253">
        <v>19.655961835479481</v>
      </c>
      <c r="M19" s="248">
        <v>1513.9361526589391</v>
      </c>
      <c r="N19" s="253">
        <v>10.541069999999999</v>
      </c>
      <c r="O19" s="248">
        <v>1219.4771507158532</v>
      </c>
      <c r="P19" s="249">
        <f t="shared" si="3"/>
        <v>8.4908428843050761</v>
      </c>
      <c r="Q19" s="254">
        <v>1818.3639420699999</v>
      </c>
      <c r="R19" s="199">
        <v>70711.375</v>
      </c>
      <c r="S19" s="251">
        <v>48.75</v>
      </c>
      <c r="T19" s="252">
        <v>307.49</v>
      </c>
      <c r="U19" s="253">
        <v>95.42</v>
      </c>
      <c r="V19" s="252">
        <v>0.1</v>
      </c>
      <c r="W19" s="253">
        <v>10.35</v>
      </c>
      <c r="X19" s="252" t="s">
        <v>992</v>
      </c>
      <c r="Y19" s="254">
        <v>462.11000000000007</v>
      </c>
      <c r="Z19" s="253">
        <f t="shared" si="0"/>
        <v>10.549436281404859</v>
      </c>
      <c r="AA19" s="253">
        <f t="shared" si="0"/>
        <v>66.540434095778053</v>
      </c>
      <c r="AB19" s="253">
        <f t="shared" si="0"/>
        <v>20.648763281469776</v>
      </c>
      <c r="AC19" s="253">
        <f t="shared" si="0"/>
        <v>2.1639869295189455E-2</v>
      </c>
      <c r="AD19" s="253">
        <f t="shared" si="0"/>
        <v>2.2397264720521086</v>
      </c>
      <c r="AE19" s="253" t="str">
        <f t="shared" si="0"/>
        <v>---</v>
      </c>
      <c r="AF19" s="251">
        <f t="shared" si="1"/>
        <v>6.8942231713073038E-2</v>
      </c>
      <c r="AG19" s="252">
        <f t="shared" si="1"/>
        <v>0.4348522426554427</v>
      </c>
      <c r="AH19" s="253">
        <f t="shared" si="1"/>
        <v>0.13494292820638829</v>
      </c>
      <c r="AI19" s="252">
        <f t="shared" si="1"/>
        <v>1.4141996248835496E-4</v>
      </c>
      <c r="AJ19" s="253">
        <f t="shared" si="1"/>
        <v>1.4636966117544737E-2</v>
      </c>
      <c r="AK19" s="252">
        <f t="shared" si="1"/>
        <v>0</v>
      </c>
      <c r="AL19" s="254">
        <f t="shared" si="1"/>
        <v>0.6535157886549372</v>
      </c>
      <c r="AM19" s="255">
        <v>1.7268613013000187</v>
      </c>
      <c r="AN19" s="249">
        <v>10.892155518702415</v>
      </c>
      <c r="AO19" s="249">
        <v>3.3800431870779031</v>
      </c>
      <c r="AP19" s="249">
        <v>3.5422795924102946E-3</v>
      </c>
      <c r="AQ19" s="249">
        <v>0.36662593781446545</v>
      </c>
      <c r="AR19" s="249" t="s">
        <v>1026</v>
      </c>
      <c r="AS19" s="254">
        <v>16.369228224487216</v>
      </c>
      <c r="AT19" s="255">
        <v>3.220082954910612</v>
      </c>
      <c r="AU19" s="249">
        <v>20.310631954983879</v>
      </c>
      <c r="AV19" s="249">
        <v>6.3027757037450378</v>
      </c>
      <c r="AW19" s="249">
        <v>6.6052983690474097E-3</v>
      </c>
      <c r="AX19" s="249">
        <v>0.68364838119640681</v>
      </c>
      <c r="AY19" s="249" t="s">
        <v>1026</v>
      </c>
      <c r="AZ19" s="254">
        <v>30.523744293204985</v>
      </c>
      <c r="BA19" s="255">
        <f t="shared" si="4"/>
        <v>3.9976148771121252</v>
      </c>
      <c r="BB19" s="249">
        <f t="shared" si="2"/>
        <v>25.214904585911945</v>
      </c>
      <c r="BC19" s="249">
        <f t="shared" si="2"/>
        <v>7.8246648528008</v>
      </c>
      <c r="BD19" s="249">
        <f t="shared" si="2"/>
        <v>8.2002356453582063E-3</v>
      </c>
      <c r="BE19" s="249">
        <f t="shared" si="2"/>
        <v>0.84872438929457417</v>
      </c>
      <c r="BF19" s="249" t="str">
        <f t="shared" si="2"/>
        <v>---</v>
      </c>
      <c r="BG19" s="254">
        <f t="shared" si="2"/>
        <v>37.894108940764809</v>
      </c>
      <c r="BH19" s="255">
        <v>2.6809814510786922</v>
      </c>
      <c r="BI19" s="249">
        <v>16.910256131121791</v>
      </c>
      <c r="BJ19" s="249">
        <v>5.2475743602446947</v>
      </c>
      <c r="BK19" s="249">
        <v>5.4994491304178311E-3</v>
      </c>
      <c r="BL19" s="249">
        <v>0.56919298499824555</v>
      </c>
      <c r="BM19" s="249" t="s">
        <v>1026</v>
      </c>
      <c r="BN19" s="254">
        <v>25.413504376573844</v>
      </c>
      <c r="BO19" s="251">
        <v>63.35</v>
      </c>
      <c r="BP19" s="253">
        <v>0.09</v>
      </c>
      <c r="BQ19" s="248">
        <v>416.4</v>
      </c>
      <c r="BR19" s="249">
        <v>0.59</v>
      </c>
      <c r="BS19" s="253">
        <v>1113.04</v>
      </c>
      <c r="BT19" s="253">
        <v>1.57</v>
      </c>
      <c r="BU19" s="248">
        <v>2806</v>
      </c>
      <c r="BV19" s="249">
        <v>3.97</v>
      </c>
      <c r="BW19" s="253">
        <v>4642.74</v>
      </c>
      <c r="BX19" s="253">
        <v>6.57</v>
      </c>
      <c r="BY19" s="248">
        <v>6674.65</v>
      </c>
      <c r="BZ19" s="249">
        <v>9.44</v>
      </c>
      <c r="CA19" s="253">
        <v>8037.02</v>
      </c>
      <c r="CB19" s="254">
        <v>11.37</v>
      </c>
      <c r="CC19" s="251">
        <v>1127.0899999999999</v>
      </c>
      <c r="CD19" s="253">
        <v>1.59</v>
      </c>
      <c r="CE19" s="248">
        <v>2618.48</v>
      </c>
      <c r="CF19" s="249">
        <v>3.7</v>
      </c>
      <c r="CG19" s="253">
        <v>8541.92</v>
      </c>
      <c r="CH19" s="253">
        <v>12.08</v>
      </c>
      <c r="CI19" s="248">
        <v>18059.98</v>
      </c>
      <c r="CJ19" s="249">
        <v>25.54</v>
      </c>
      <c r="CK19" s="253">
        <v>21419.59</v>
      </c>
      <c r="CL19" s="253">
        <v>30.29</v>
      </c>
      <c r="CM19" s="248">
        <v>24091.7</v>
      </c>
      <c r="CN19" s="249">
        <v>34.07</v>
      </c>
      <c r="CO19" s="253">
        <v>24819.62</v>
      </c>
      <c r="CP19" s="254">
        <v>35.1</v>
      </c>
      <c r="CQ19" s="251">
        <v>715.94</v>
      </c>
      <c r="CR19" s="253">
        <v>1.01</v>
      </c>
      <c r="CS19" s="248">
        <v>1118.76</v>
      </c>
      <c r="CT19" s="249">
        <v>1.58</v>
      </c>
      <c r="CU19" s="253">
        <v>1372.97</v>
      </c>
      <c r="CV19" s="253">
        <v>1.94</v>
      </c>
      <c r="CW19" s="248">
        <v>1727.17</v>
      </c>
      <c r="CX19" s="249">
        <v>2.44</v>
      </c>
      <c r="CY19" s="253">
        <v>1821.28</v>
      </c>
      <c r="CZ19" s="253">
        <v>2.58</v>
      </c>
      <c r="DA19" s="248">
        <v>2009.49</v>
      </c>
      <c r="DB19" s="249">
        <v>2.84</v>
      </c>
      <c r="DC19" s="253">
        <v>2197.71</v>
      </c>
      <c r="DD19" s="253">
        <v>3.11</v>
      </c>
      <c r="DE19" s="251">
        <v>0</v>
      </c>
      <c r="DF19" s="253">
        <v>0</v>
      </c>
      <c r="DG19" s="248">
        <v>0</v>
      </c>
      <c r="DH19" s="249">
        <v>0</v>
      </c>
      <c r="DI19" s="253">
        <v>0</v>
      </c>
      <c r="DJ19" s="253">
        <v>0</v>
      </c>
      <c r="DK19" s="248">
        <v>0</v>
      </c>
      <c r="DL19" s="249">
        <v>0</v>
      </c>
      <c r="DM19" s="253">
        <v>0.28000000000000003</v>
      </c>
      <c r="DN19" s="253">
        <v>0</v>
      </c>
      <c r="DO19" s="248">
        <v>16.440000000000001</v>
      </c>
      <c r="DP19" s="249">
        <v>0.02</v>
      </c>
      <c r="DQ19" s="253">
        <v>37.83</v>
      </c>
      <c r="DR19" s="253">
        <v>0.05</v>
      </c>
      <c r="DS19" s="256">
        <v>73.121467827021746</v>
      </c>
      <c r="DT19" s="257">
        <v>74.97805418678233</v>
      </c>
      <c r="DU19" s="258">
        <v>68.529795374364213</v>
      </c>
      <c r="DV19" s="259">
        <v>72.209772462722754</v>
      </c>
      <c r="DW19" s="260">
        <v>12</v>
      </c>
      <c r="DX19" s="261">
        <v>45.51</v>
      </c>
      <c r="DY19" s="240">
        <v>73.282487804878059</v>
      </c>
      <c r="DZ19" s="262">
        <v>0.26536097912622097</v>
      </c>
      <c r="EA19" s="262">
        <v>-0.38703241944313049</v>
      </c>
      <c r="EB19" s="262">
        <v>-1.6090983524918556E-2</v>
      </c>
      <c r="EC19" s="262">
        <v>0.49796345829963684</v>
      </c>
      <c r="ED19" s="262">
        <v>-0.36755746603012085</v>
      </c>
      <c r="EE19" s="262">
        <v>6.224469947481035</v>
      </c>
      <c r="EF19" s="262">
        <v>2.6601457397436623</v>
      </c>
      <c r="EG19" s="262">
        <v>9.8681412165036164</v>
      </c>
      <c r="EH19" s="262">
        <v>58.26</v>
      </c>
      <c r="EI19" s="262">
        <v>1.9265639725449299</v>
      </c>
      <c r="EJ19" s="262">
        <v>-3.4</v>
      </c>
      <c r="EK19" s="262">
        <v>0</v>
      </c>
      <c r="EL19" s="263">
        <v>60.5</v>
      </c>
    </row>
    <row r="20" spans="1:142" x14ac:dyDescent="0.2">
      <c r="A20" s="236" t="s">
        <v>25</v>
      </c>
      <c r="B20" s="237" t="s">
        <v>668</v>
      </c>
      <c r="C20" s="238" t="s">
        <v>1076</v>
      </c>
      <c r="D20" s="239">
        <v>0.56123100000000004</v>
      </c>
      <c r="E20" s="240">
        <v>21.420947880640949</v>
      </c>
      <c r="F20" s="241">
        <v>78.579052119359048</v>
      </c>
      <c r="G20" s="242">
        <v>4.2505729603903548</v>
      </c>
      <c r="H20" s="243">
        <v>20.051125401929262</v>
      </c>
      <c r="I20" s="251">
        <v>1096.3969269114364</v>
      </c>
      <c r="J20" s="249">
        <v>1953.5573175954933</v>
      </c>
      <c r="K20" s="253">
        <v>146.60479726519853</v>
      </c>
      <c r="L20" s="253">
        <v>13.371507495755763</v>
      </c>
      <c r="M20" s="248">
        <v>198.9490068062612</v>
      </c>
      <c r="N20" s="253">
        <v>18.145710000000001</v>
      </c>
      <c r="O20" s="248">
        <v>47.118066836511503</v>
      </c>
      <c r="P20" s="249">
        <f t="shared" si="3"/>
        <v>4.2975372951147968</v>
      </c>
      <c r="Q20" s="254">
        <v>491.51751939814801</v>
      </c>
      <c r="R20" s="253">
        <v>3693.46533203125</v>
      </c>
      <c r="S20" s="251">
        <v>3.61</v>
      </c>
      <c r="T20" s="252">
        <v>21.24</v>
      </c>
      <c r="U20" s="253">
        <v>18.420000000000002</v>
      </c>
      <c r="V20" s="252">
        <v>0.13</v>
      </c>
      <c r="W20" s="253">
        <v>0</v>
      </c>
      <c r="X20" s="252">
        <v>0.1</v>
      </c>
      <c r="Y20" s="254">
        <v>43.4</v>
      </c>
      <c r="Z20" s="253">
        <f t="shared" si="0"/>
        <v>8.3179723502304146</v>
      </c>
      <c r="AA20" s="253">
        <f t="shared" si="0"/>
        <v>48.940092165898619</v>
      </c>
      <c r="AB20" s="253">
        <f t="shared" si="0"/>
        <v>42.442396313364064</v>
      </c>
      <c r="AC20" s="253">
        <f t="shared" si="0"/>
        <v>0.29953917050691248</v>
      </c>
      <c r="AD20" s="253">
        <f t="shared" si="0"/>
        <v>0</v>
      </c>
      <c r="AE20" s="253">
        <f t="shared" si="0"/>
        <v>0.2304147465437788</v>
      </c>
      <c r="AF20" s="251">
        <f t="shared" si="1"/>
        <v>9.7740189103511968E-2</v>
      </c>
      <c r="AG20" s="252">
        <f t="shared" si="1"/>
        <v>0.57506969987772694</v>
      </c>
      <c r="AH20" s="253">
        <f t="shared" si="1"/>
        <v>0.49871863802955418</v>
      </c>
      <c r="AI20" s="252">
        <f t="shared" si="1"/>
        <v>3.5197298015115118E-3</v>
      </c>
      <c r="AJ20" s="253">
        <f t="shared" si="1"/>
        <v>0</v>
      </c>
      <c r="AK20" s="252">
        <f t="shared" si="1"/>
        <v>2.7074844627011626E-3</v>
      </c>
      <c r="AL20" s="254">
        <f t="shared" si="1"/>
        <v>1.1750482568123044</v>
      </c>
      <c r="AM20" s="255">
        <v>2.4624023683684411</v>
      </c>
      <c r="AN20" s="249">
        <v>14.487929724140077</v>
      </c>
      <c r="AO20" s="249">
        <v>12.56439103195199</v>
      </c>
      <c r="AP20" s="249">
        <v>8.8673769498032504E-2</v>
      </c>
      <c r="AQ20" s="249">
        <v>0</v>
      </c>
      <c r="AR20" s="249">
        <v>6.8210591921563479E-2</v>
      </c>
      <c r="AS20" s="254">
        <v>29.603396893958546</v>
      </c>
      <c r="AT20" s="255">
        <v>1.8145353213627546</v>
      </c>
      <c r="AU20" s="249">
        <v>10.676102555608006</v>
      </c>
      <c r="AV20" s="249">
        <v>9.2586539112193744</v>
      </c>
      <c r="AW20" s="249">
        <v>6.5343377223589502E-2</v>
      </c>
      <c r="AX20" s="249">
        <v>0</v>
      </c>
      <c r="AY20" s="249">
        <v>5.026413632583808E-2</v>
      </c>
      <c r="AZ20" s="254">
        <v>21.814635165413723</v>
      </c>
      <c r="BA20" s="255">
        <f t="shared" si="4"/>
        <v>7.6616046505597142</v>
      </c>
      <c r="BB20" s="249">
        <f t="shared" si="2"/>
        <v>45.078250076977376</v>
      </c>
      <c r="BC20" s="249">
        <f t="shared" si="2"/>
        <v>39.093284671276997</v>
      </c>
      <c r="BD20" s="249">
        <f t="shared" si="2"/>
        <v>0.27590266054647172</v>
      </c>
      <c r="BE20" s="249">
        <f t="shared" si="2"/>
        <v>0</v>
      </c>
      <c r="BF20" s="249">
        <f t="shared" si="2"/>
        <v>0.21223281580497827</v>
      </c>
      <c r="BG20" s="254">
        <f t="shared" si="2"/>
        <v>92.109042059360561</v>
      </c>
      <c r="BH20" s="255">
        <v>0.73446008687958109</v>
      </c>
      <c r="BI20" s="249">
        <v>4.3213108712804162</v>
      </c>
      <c r="BJ20" s="249">
        <v>3.7475775070143729</v>
      </c>
      <c r="BK20" s="249">
        <v>2.6448701189569407E-2</v>
      </c>
      <c r="BL20" s="249">
        <v>0</v>
      </c>
      <c r="BM20" s="249">
        <v>2.0345154761207237E-2</v>
      </c>
      <c r="BN20" s="254">
        <v>8.8297971663639387</v>
      </c>
      <c r="BO20" s="251">
        <v>13.15</v>
      </c>
      <c r="BP20" s="253">
        <v>0.36</v>
      </c>
      <c r="BQ20" s="248">
        <v>29.16</v>
      </c>
      <c r="BR20" s="249">
        <v>0.79</v>
      </c>
      <c r="BS20" s="253">
        <v>48.82</v>
      </c>
      <c r="BT20" s="253">
        <v>1.32</v>
      </c>
      <c r="BU20" s="248">
        <v>89.12</v>
      </c>
      <c r="BV20" s="249">
        <v>2.41</v>
      </c>
      <c r="BW20" s="253">
        <v>132.36000000000001</v>
      </c>
      <c r="BX20" s="253">
        <v>3.58</v>
      </c>
      <c r="BY20" s="248">
        <v>180.43</v>
      </c>
      <c r="BZ20" s="249">
        <v>4.8899999999999997</v>
      </c>
      <c r="CA20" s="253">
        <v>210.31</v>
      </c>
      <c r="CB20" s="254">
        <v>5.69</v>
      </c>
      <c r="CC20" s="251">
        <v>52.89</v>
      </c>
      <c r="CD20" s="253">
        <v>1.43</v>
      </c>
      <c r="CE20" s="248">
        <v>481.55</v>
      </c>
      <c r="CF20" s="249">
        <v>13.04</v>
      </c>
      <c r="CG20" s="253">
        <v>741.67</v>
      </c>
      <c r="CH20" s="253">
        <v>20.079999999999998</v>
      </c>
      <c r="CI20" s="248">
        <v>884.7</v>
      </c>
      <c r="CJ20" s="249">
        <v>23.95</v>
      </c>
      <c r="CK20" s="253">
        <v>985.64</v>
      </c>
      <c r="CL20" s="253">
        <v>26.69</v>
      </c>
      <c r="CM20" s="248">
        <v>1022.88</v>
      </c>
      <c r="CN20" s="249">
        <v>27.69</v>
      </c>
      <c r="CO20" s="253">
        <v>1060.1099999999999</v>
      </c>
      <c r="CP20" s="254">
        <v>28.7</v>
      </c>
      <c r="CQ20" s="251">
        <v>127.46</v>
      </c>
      <c r="CR20" s="253">
        <v>3.45</v>
      </c>
      <c r="CS20" s="248">
        <v>229.9</v>
      </c>
      <c r="CT20" s="249">
        <v>6.22</v>
      </c>
      <c r="CU20" s="253">
        <v>256.02999999999997</v>
      </c>
      <c r="CV20" s="253">
        <v>6.93</v>
      </c>
      <c r="CW20" s="248">
        <v>300.01</v>
      </c>
      <c r="CX20" s="249">
        <v>8.1199999999999992</v>
      </c>
      <c r="CY20" s="253">
        <v>300.05</v>
      </c>
      <c r="CZ20" s="253">
        <v>8.1199999999999992</v>
      </c>
      <c r="DA20" s="248">
        <v>300.14</v>
      </c>
      <c r="DB20" s="249">
        <v>8.1300000000000008</v>
      </c>
      <c r="DC20" s="253">
        <v>300.23</v>
      </c>
      <c r="DD20" s="253">
        <v>8.1300000000000008</v>
      </c>
      <c r="DE20" s="251">
        <v>0.05</v>
      </c>
      <c r="DF20" s="253">
        <v>0</v>
      </c>
      <c r="DG20" s="248">
        <v>0.95</v>
      </c>
      <c r="DH20" s="249">
        <v>0.03</v>
      </c>
      <c r="DI20" s="253">
        <v>2.54</v>
      </c>
      <c r="DJ20" s="253">
        <v>7.0000000000000007E-2</v>
      </c>
      <c r="DK20" s="248">
        <v>7.33</v>
      </c>
      <c r="DL20" s="249">
        <v>0.2</v>
      </c>
      <c r="DM20" s="253">
        <v>13.74</v>
      </c>
      <c r="DN20" s="253">
        <v>0.37</v>
      </c>
      <c r="DO20" s="248">
        <v>22.2</v>
      </c>
      <c r="DP20" s="249">
        <v>0.6</v>
      </c>
      <c r="DQ20" s="253">
        <v>27.36</v>
      </c>
      <c r="DR20" s="253">
        <v>0.74</v>
      </c>
      <c r="DS20" s="256">
        <v>75.692219110008452</v>
      </c>
      <c r="DT20" s="257">
        <v>70.406293546495149</v>
      </c>
      <c r="DU20" s="258">
        <v>66.300448912827449</v>
      </c>
      <c r="DV20" s="259">
        <v>70.799653856443683</v>
      </c>
      <c r="DW20" s="260">
        <v>13</v>
      </c>
      <c r="DX20" s="261" t="s">
        <v>478</v>
      </c>
      <c r="DY20" s="240">
        <v>67.507073170731715</v>
      </c>
      <c r="DZ20" s="262">
        <v>2.09454835854274</v>
      </c>
      <c r="EA20" s="262">
        <v>-0.60345649719238281</v>
      </c>
      <c r="EB20" s="262">
        <v>-0.85506123304367065</v>
      </c>
      <c r="EC20" s="262">
        <v>-1.8821204081177711E-2</v>
      </c>
      <c r="ED20" s="262">
        <v>-0.4515451192855835</v>
      </c>
      <c r="EE20" s="262" t="s">
        <v>478</v>
      </c>
      <c r="EF20" s="262">
        <v>0.38310599167627513</v>
      </c>
      <c r="EG20" s="262" t="s">
        <v>478</v>
      </c>
      <c r="EH20" s="262">
        <v>31.63</v>
      </c>
      <c r="EI20" s="262" t="s">
        <v>478</v>
      </c>
      <c r="EJ20" s="262">
        <v>-1.6</v>
      </c>
      <c r="EK20" s="262">
        <v>0</v>
      </c>
      <c r="EL20" s="263" t="s">
        <v>478</v>
      </c>
    </row>
    <row r="21" spans="1:142" x14ac:dyDescent="0.2">
      <c r="A21" s="236" t="s">
        <v>140</v>
      </c>
      <c r="B21" s="237" t="s">
        <v>592</v>
      </c>
      <c r="C21" s="238" t="s">
        <v>1077</v>
      </c>
      <c r="D21" s="239">
        <v>11.032328</v>
      </c>
      <c r="E21" s="240">
        <v>77.342995966037265</v>
      </c>
      <c r="F21" s="241">
        <v>22.657004033962732</v>
      </c>
      <c r="G21" s="242">
        <v>-0.10192006149634851</v>
      </c>
      <c r="H21" s="243">
        <v>85.588269976726139</v>
      </c>
      <c r="I21" s="251">
        <v>241720.74104769793</v>
      </c>
      <c r="J21" s="249">
        <v>21956.411536072173</v>
      </c>
      <c r="K21" s="253">
        <v>29345.137246805658</v>
      </c>
      <c r="L21" s="253">
        <v>12.140098991759702</v>
      </c>
      <c r="M21" s="248">
        <v>67604.722749035311</v>
      </c>
      <c r="N21" s="253">
        <v>27.968109999999999</v>
      </c>
      <c r="O21" s="248">
        <v>27104.34005995913</v>
      </c>
      <c r="P21" s="249">
        <f t="shared" si="3"/>
        <v>11.213079995733889</v>
      </c>
      <c r="Q21" s="254">
        <v>1419.6450256600001</v>
      </c>
      <c r="R21" s="253">
        <v>1181282.5</v>
      </c>
      <c r="S21" s="251">
        <v>5109.1099999999997</v>
      </c>
      <c r="T21" s="252">
        <v>0</v>
      </c>
      <c r="U21" s="253">
        <v>0</v>
      </c>
      <c r="V21" s="252">
        <v>3.98</v>
      </c>
      <c r="W21" s="253">
        <v>55.33</v>
      </c>
      <c r="X21" s="252" t="s">
        <v>992</v>
      </c>
      <c r="Y21" s="254">
        <v>5168.4199999999992</v>
      </c>
      <c r="Z21" s="253">
        <f t="shared" ref="Z21:AE63" si="5">IFERROR((S21*100)/$Y21,"---")</f>
        <v>98.85245394143665</v>
      </c>
      <c r="AA21" s="253">
        <f t="shared" si="5"/>
        <v>0</v>
      </c>
      <c r="AB21" s="253">
        <f t="shared" si="5"/>
        <v>0</v>
      </c>
      <c r="AC21" s="253">
        <f t="shared" si="5"/>
        <v>7.7006125663162062E-2</v>
      </c>
      <c r="AD21" s="253">
        <f t="shared" si="5"/>
        <v>1.0705399329001901</v>
      </c>
      <c r="AE21" s="253" t="str">
        <f t="shared" si="5"/>
        <v>---</v>
      </c>
      <c r="AF21" s="251">
        <f t="shared" si="1"/>
        <v>0.43250534905917926</v>
      </c>
      <c r="AG21" s="252">
        <f t="shared" si="1"/>
        <v>0</v>
      </c>
      <c r="AH21" s="253">
        <f t="shared" si="1"/>
        <v>0</v>
      </c>
      <c r="AI21" s="252">
        <f t="shared" si="1"/>
        <v>3.3692194712103162E-4</v>
      </c>
      <c r="AJ21" s="253">
        <f t="shared" si="1"/>
        <v>4.6838922950268036E-3</v>
      </c>
      <c r="AK21" s="252">
        <f t="shared" si="1"/>
        <v>0</v>
      </c>
      <c r="AL21" s="254">
        <f t="shared" si="1"/>
        <v>0.4375261633013271</v>
      </c>
      <c r="AM21" s="255">
        <v>17.410414396873023</v>
      </c>
      <c r="AN21" s="249">
        <v>0</v>
      </c>
      <c r="AO21" s="249">
        <v>0</v>
      </c>
      <c r="AP21" s="249">
        <v>1.3562724094716032E-2</v>
      </c>
      <c r="AQ21" s="249">
        <v>0.18854912667352713</v>
      </c>
      <c r="AR21" s="249" t="s">
        <v>1026</v>
      </c>
      <c r="AS21" s="254">
        <v>17.612526247641263</v>
      </c>
      <c r="AT21" s="255">
        <v>7.5573270509017867</v>
      </c>
      <c r="AU21" s="249">
        <v>0</v>
      </c>
      <c r="AV21" s="249">
        <v>0</v>
      </c>
      <c r="AW21" s="249">
        <v>5.8871626687601389E-3</v>
      </c>
      <c r="AX21" s="249">
        <v>8.1843394588567459E-2</v>
      </c>
      <c r="AY21" s="249" t="s">
        <v>1026</v>
      </c>
      <c r="AZ21" s="254">
        <v>7.6450576081591146</v>
      </c>
      <c r="BA21" s="255">
        <f t="shared" si="4"/>
        <v>18.849785638380538</v>
      </c>
      <c r="BB21" s="249">
        <f t="shared" si="4"/>
        <v>0</v>
      </c>
      <c r="BC21" s="249">
        <f t="shared" si="4"/>
        <v>0</v>
      </c>
      <c r="BD21" s="249">
        <f t="shared" si="4"/>
        <v>1.4683995224364822E-2</v>
      </c>
      <c r="BE21" s="249">
        <f t="shared" si="4"/>
        <v>0.20413704918696121</v>
      </c>
      <c r="BF21" s="249" t="str">
        <f t="shared" si="4"/>
        <v>---</v>
      </c>
      <c r="BG21" s="254">
        <f t="shared" si="4"/>
        <v>19.068606682791863</v>
      </c>
      <c r="BH21" s="255">
        <v>359.88644398093453</v>
      </c>
      <c r="BI21" s="249">
        <v>0</v>
      </c>
      <c r="BJ21" s="249">
        <v>0</v>
      </c>
      <c r="BK21" s="249">
        <v>0.28035177301802455</v>
      </c>
      <c r="BL21" s="249">
        <v>3.8974531661023359</v>
      </c>
      <c r="BM21" s="249" t="s">
        <v>1026</v>
      </c>
      <c r="BN21" s="254">
        <v>364.06424892005481</v>
      </c>
      <c r="BO21" s="251">
        <v>13157.33</v>
      </c>
      <c r="BP21" s="253">
        <v>1.1100000000000001</v>
      </c>
      <c r="BQ21" s="248">
        <v>26571.55</v>
      </c>
      <c r="BR21" s="249">
        <v>2.25</v>
      </c>
      <c r="BS21" s="253">
        <v>42768.44</v>
      </c>
      <c r="BT21" s="253">
        <v>3.62</v>
      </c>
      <c r="BU21" s="248">
        <v>70638.710000000006</v>
      </c>
      <c r="BV21" s="249">
        <v>5.98</v>
      </c>
      <c r="BW21" s="253">
        <v>96312.47</v>
      </c>
      <c r="BX21" s="253">
        <v>8.15</v>
      </c>
      <c r="BY21" s="248">
        <v>123419.21</v>
      </c>
      <c r="BZ21" s="249">
        <v>10.45</v>
      </c>
      <c r="CA21" s="253">
        <v>138723.69</v>
      </c>
      <c r="CB21" s="254">
        <v>11.74</v>
      </c>
      <c r="CC21" s="251">
        <v>0</v>
      </c>
      <c r="CD21" s="253">
        <v>0</v>
      </c>
      <c r="CE21" s="248">
        <v>0</v>
      </c>
      <c r="CF21" s="249">
        <v>0</v>
      </c>
      <c r="CG21" s="253">
        <v>0</v>
      </c>
      <c r="CH21" s="253">
        <v>0</v>
      </c>
      <c r="CI21" s="248">
        <v>0</v>
      </c>
      <c r="CJ21" s="249">
        <v>0</v>
      </c>
      <c r="CK21" s="253">
        <v>0</v>
      </c>
      <c r="CL21" s="253">
        <v>0</v>
      </c>
      <c r="CM21" s="248">
        <v>0</v>
      </c>
      <c r="CN21" s="249">
        <v>0</v>
      </c>
      <c r="CO21" s="253">
        <v>0</v>
      </c>
      <c r="CP21" s="254">
        <v>0</v>
      </c>
      <c r="CQ21" s="251">
        <v>0</v>
      </c>
      <c r="CR21" s="253">
        <v>0</v>
      </c>
      <c r="CS21" s="248">
        <v>0</v>
      </c>
      <c r="CT21" s="249">
        <v>0</v>
      </c>
      <c r="CU21" s="253">
        <v>0</v>
      </c>
      <c r="CV21" s="253">
        <v>0</v>
      </c>
      <c r="CW21" s="248">
        <v>0</v>
      </c>
      <c r="CX21" s="249">
        <v>0</v>
      </c>
      <c r="CY21" s="253">
        <v>0</v>
      </c>
      <c r="CZ21" s="253">
        <v>0</v>
      </c>
      <c r="DA21" s="248">
        <v>0</v>
      </c>
      <c r="DB21" s="249">
        <v>0</v>
      </c>
      <c r="DC21" s="253">
        <v>0</v>
      </c>
      <c r="DD21" s="253">
        <v>0</v>
      </c>
      <c r="DE21" s="251">
        <v>0</v>
      </c>
      <c r="DF21" s="253">
        <v>0</v>
      </c>
      <c r="DG21" s="248">
        <v>0</v>
      </c>
      <c r="DH21" s="249">
        <v>0</v>
      </c>
      <c r="DI21" s="253">
        <v>8.1199999999999992</v>
      </c>
      <c r="DJ21" s="253">
        <v>0</v>
      </c>
      <c r="DK21" s="248">
        <v>80.760000000000005</v>
      </c>
      <c r="DL21" s="249">
        <v>0.01</v>
      </c>
      <c r="DM21" s="253">
        <v>370.77</v>
      </c>
      <c r="DN21" s="253">
        <v>0.03</v>
      </c>
      <c r="DO21" s="248">
        <v>1023.61</v>
      </c>
      <c r="DP21" s="249">
        <v>0.09</v>
      </c>
      <c r="DQ21" s="253">
        <v>1610.91</v>
      </c>
      <c r="DR21" s="253">
        <v>0.14000000000000001</v>
      </c>
      <c r="DS21" s="256">
        <v>67.717507367104162</v>
      </c>
      <c r="DT21" s="257">
        <v>83.223898744576388</v>
      </c>
      <c r="DU21" s="258">
        <v>59.341971542088068</v>
      </c>
      <c r="DV21" s="259">
        <v>70.094459217922875</v>
      </c>
      <c r="DW21" s="260">
        <v>14</v>
      </c>
      <c r="DX21" s="261">
        <v>34.270000000000003</v>
      </c>
      <c r="DY21" s="240">
        <v>80.634146341463421</v>
      </c>
      <c r="DZ21" s="262">
        <v>-0.54637631556386101</v>
      </c>
      <c r="EA21" s="262">
        <v>0.43818497657775879</v>
      </c>
      <c r="EB21" s="262">
        <v>0.44898754358291626</v>
      </c>
      <c r="EC21" s="262">
        <v>0.65381836891174316</v>
      </c>
      <c r="ED21" s="262">
        <v>-0.10656367987394333</v>
      </c>
      <c r="EE21" s="262">
        <v>8.1490489012420753</v>
      </c>
      <c r="EF21" s="262">
        <v>7.7749203071981112</v>
      </c>
      <c r="EG21" s="262">
        <v>16.329310344827586</v>
      </c>
      <c r="EH21" s="262">
        <v>73.28</v>
      </c>
      <c r="EI21" s="262">
        <v>5.3891553844196194</v>
      </c>
      <c r="EJ21" s="262">
        <v>-2.8</v>
      </c>
      <c r="EK21" s="262" t="s">
        <v>478</v>
      </c>
      <c r="EL21" s="263" t="s">
        <v>478</v>
      </c>
    </row>
    <row r="22" spans="1:142" x14ac:dyDescent="0.2">
      <c r="A22" s="236" t="s">
        <v>100</v>
      </c>
      <c r="B22" s="237" t="s">
        <v>550</v>
      </c>
      <c r="C22" s="238" t="s">
        <v>1076</v>
      </c>
      <c r="D22" s="239">
        <v>6.7697269999999996</v>
      </c>
      <c r="E22" s="240">
        <v>36.469003846093059</v>
      </c>
      <c r="F22" s="241">
        <v>63.530996153906948</v>
      </c>
      <c r="G22" s="242">
        <v>4.9126895554471455</v>
      </c>
      <c r="H22" s="243">
        <v>29.331572790294626</v>
      </c>
      <c r="I22" s="251">
        <v>11141.187664021192</v>
      </c>
      <c r="J22" s="249">
        <v>1660.7060305440746</v>
      </c>
      <c r="K22" s="253">
        <v>3550.0581369723081</v>
      </c>
      <c r="L22" s="253">
        <v>31.864270166067598</v>
      </c>
      <c r="M22" s="248">
        <v>502.89872760995337</v>
      </c>
      <c r="N22" s="253">
        <v>4.5138699999999998</v>
      </c>
      <c r="O22" s="248">
        <v>1680.7885469125488</v>
      </c>
      <c r="P22" s="249">
        <f t="shared" si="3"/>
        <v>15.086260079258922</v>
      </c>
      <c r="Q22" s="254">
        <v>721.63306679999994</v>
      </c>
      <c r="R22" s="253">
        <v>21925.615234375</v>
      </c>
      <c r="S22" s="251">
        <v>5.03</v>
      </c>
      <c r="T22" s="252">
        <v>0.35</v>
      </c>
      <c r="U22" s="253">
        <v>0</v>
      </c>
      <c r="V22" s="252">
        <v>0</v>
      </c>
      <c r="W22" s="253">
        <v>219.52</v>
      </c>
      <c r="X22" s="252" t="s">
        <v>992</v>
      </c>
      <c r="Y22" s="254">
        <v>224.9</v>
      </c>
      <c r="Z22" s="253">
        <f t="shared" si="5"/>
        <v>2.2365495775900399</v>
      </c>
      <c r="AA22" s="253">
        <f t="shared" si="5"/>
        <v>0.15562472209871053</v>
      </c>
      <c r="AB22" s="253">
        <f t="shared" si="5"/>
        <v>0</v>
      </c>
      <c r="AC22" s="253">
        <f t="shared" si="5"/>
        <v>0</v>
      </c>
      <c r="AD22" s="253">
        <f t="shared" si="5"/>
        <v>97.607825700311253</v>
      </c>
      <c r="AE22" s="253" t="str">
        <f t="shared" si="5"/>
        <v>---</v>
      </c>
      <c r="AF22" s="251">
        <f t="shared" si="1"/>
        <v>2.294120345646658E-2</v>
      </c>
      <c r="AG22" s="252">
        <f t="shared" si="1"/>
        <v>1.5963064035314715E-3</v>
      </c>
      <c r="AH22" s="253">
        <f t="shared" si="1"/>
        <v>0</v>
      </c>
      <c r="AI22" s="252">
        <f t="shared" si="1"/>
        <v>0</v>
      </c>
      <c r="AJ22" s="253">
        <f t="shared" si="1"/>
        <v>1.0012033762949391</v>
      </c>
      <c r="AK22" s="252">
        <f t="shared" si="1"/>
        <v>0</v>
      </c>
      <c r="AL22" s="254">
        <f t="shared" si="1"/>
        <v>1.0257408861549371</v>
      </c>
      <c r="AM22" s="255">
        <v>0.14168782047862097</v>
      </c>
      <c r="AN22" s="249">
        <v>9.8589934726674624E-3</v>
      </c>
      <c r="AO22" s="249">
        <v>0</v>
      </c>
      <c r="AP22" s="249">
        <v>0</v>
      </c>
      <c r="AQ22" s="249">
        <v>6.1835607060570323</v>
      </c>
      <c r="AR22" s="249" t="s">
        <v>1026</v>
      </c>
      <c r="AS22" s="254">
        <v>6.3351075200083207</v>
      </c>
      <c r="AT22" s="255">
        <v>1.00020137730419</v>
      </c>
      <c r="AU22" s="249">
        <v>6.9596517307448591E-2</v>
      </c>
      <c r="AV22" s="249">
        <v>0</v>
      </c>
      <c r="AW22" s="249">
        <v>0</v>
      </c>
      <c r="AX22" s="249">
        <v>43.650935655231763</v>
      </c>
      <c r="AY22" s="249" t="s">
        <v>1026</v>
      </c>
      <c r="AZ22" s="254">
        <v>44.720733549843402</v>
      </c>
      <c r="BA22" s="255">
        <f t="shared" si="4"/>
        <v>0.29926429527614518</v>
      </c>
      <c r="BB22" s="249">
        <f t="shared" si="4"/>
        <v>2.0823559313449466E-2</v>
      </c>
      <c r="BC22" s="249">
        <f t="shared" si="4"/>
        <v>0</v>
      </c>
      <c r="BD22" s="249">
        <f t="shared" si="4"/>
        <v>0</v>
      </c>
      <c r="BE22" s="249">
        <f t="shared" si="4"/>
        <v>13.060536401395506</v>
      </c>
      <c r="BF22" s="249" t="str">
        <f t="shared" si="4"/>
        <v>---</v>
      </c>
      <c r="BG22" s="254">
        <f t="shared" si="4"/>
        <v>13.380624255985099</v>
      </c>
      <c r="BH22" s="255">
        <v>0.69703014335318159</v>
      </c>
      <c r="BI22" s="249">
        <v>4.850110341423728E-2</v>
      </c>
      <c r="BJ22" s="249">
        <v>0</v>
      </c>
      <c r="BK22" s="249">
        <v>0</v>
      </c>
      <c r="BL22" s="249">
        <v>30.419892061409627</v>
      </c>
      <c r="BM22" s="249" t="s">
        <v>1026</v>
      </c>
      <c r="BN22" s="254">
        <v>31.165423308177044</v>
      </c>
      <c r="BO22" s="251">
        <v>16.34</v>
      </c>
      <c r="BP22" s="253">
        <v>7.0000000000000007E-2</v>
      </c>
      <c r="BQ22" s="248">
        <v>41.11</v>
      </c>
      <c r="BR22" s="249">
        <v>0.19</v>
      </c>
      <c r="BS22" s="253">
        <v>76.5</v>
      </c>
      <c r="BT22" s="253">
        <v>0.35</v>
      </c>
      <c r="BU22" s="248">
        <v>160.22</v>
      </c>
      <c r="BV22" s="249">
        <v>0.73</v>
      </c>
      <c r="BW22" s="253">
        <v>259.29000000000002</v>
      </c>
      <c r="BX22" s="253">
        <v>1.18</v>
      </c>
      <c r="BY22" s="248">
        <v>390.37</v>
      </c>
      <c r="BZ22" s="249">
        <v>1.78</v>
      </c>
      <c r="CA22" s="253">
        <v>486.4</v>
      </c>
      <c r="CB22" s="254">
        <v>2.2200000000000002</v>
      </c>
      <c r="CC22" s="251">
        <v>2.52</v>
      </c>
      <c r="CD22" s="253">
        <v>0.01</v>
      </c>
      <c r="CE22" s="248">
        <v>4.25</v>
      </c>
      <c r="CF22" s="249">
        <v>0.02</v>
      </c>
      <c r="CG22" s="253">
        <v>5.18</v>
      </c>
      <c r="CH22" s="253">
        <v>0.02</v>
      </c>
      <c r="CI22" s="248">
        <v>6.26</v>
      </c>
      <c r="CJ22" s="249">
        <v>0.03</v>
      </c>
      <c r="CK22" s="253">
        <v>7.44</v>
      </c>
      <c r="CL22" s="253">
        <v>0.03</v>
      </c>
      <c r="CM22" s="248">
        <v>7.84</v>
      </c>
      <c r="CN22" s="249">
        <v>0.04</v>
      </c>
      <c r="CO22" s="253">
        <v>8.23</v>
      </c>
      <c r="CP22" s="254">
        <v>0.04</v>
      </c>
      <c r="CQ22" s="251">
        <v>0</v>
      </c>
      <c r="CR22" s="253">
        <v>0</v>
      </c>
      <c r="CS22" s="248">
        <v>0</v>
      </c>
      <c r="CT22" s="249">
        <v>0</v>
      </c>
      <c r="CU22" s="253">
        <v>0</v>
      </c>
      <c r="CV22" s="253">
        <v>0</v>
      </c>
      <c r="CW22" s="248">
        <v>0</v>
      </c>
      <c r="CX22" s="249">
        <v>0</v>
      </c>
      <c r="CY22" s="253">
        <v>0</v>
      </c>
      <c r="CZ22" s="253">
        <v>0</v>
      </c>
      <c r="DA22" s="248">
        <v>0</v>
      </c>
      <c r="DB22" s="249">
        <v>0</v>
      </c>
      <c r="DC22" s="253">
        <v>0</v>
      </c>
      <c r="DD22" s="253">
        <v>0</v>
      </c>
      <c r="DE22" s="251">
        <v>0</v>
      </c>
      <c r="DF22" s="253">
        <v>0</v>
      </c>
      <c r="DG22" s="248">
        <v>0</v>
      </c>
      <c r="DH22" s="249">
        <v>0</v>
      </c>
      <c r="DI22" s="253">
        <v>0</v>
      </c>
      <c r="DJ22" s="253">
        <v>0</v>
      </c>
      <c r="DK22" s="248">
        <v>0</v>
      </c>
      <c r="DL22" s="249">
        <v>0</v>
      </c>
      <c r="DM22" s="253">
        <v>0</v>
      </c>
      <c r="DN22" s="253">
        <v>0</v>
      </c>
      <c r="DO22" s="248">
        <v>0</v>
      </c>
      <c r="DP22" s="249">
        <v>0</v>
      </c>
      <c r="DQ22" s="253">
        <v>0</v>
      </c>
      <c r="DR22" s="253">
        <v>0</v>
      </c>
      <c r="DS22" s="256">
        <v>68.9811402801773</v>
      </c>
      <c r="DT22" s="257">
        <v>69.889530692849661</v>
      </c>
      <c r="DU22" s="258">
        <v>71.064475956883314</v>
      </c>
      <c r="DV22" s="259">
        <v>69.978382309970087</v>
      </c>
      <c r="DW22" s="260">
        <v>15</v>
      </c>
      <c r="DX22" s="261">
        <v>36.74</v>
      </c>
      <c r="DY22" s="240">
        <v>67.805926829268302</v>
      </c>
      <c r="DZ22" s="262">
        <v>1.8471622249594899</v>
      </c>
      <c r="EA22" s="262">
        <v>-0.76938045024871826</v>
      </c>
      <c r="EB22" s="262">
        <v>-0.75852054357528687</v>
      </c>
      <c r="EC22" s="262">
        <v>-1.5876858234405518</v>
      </c>
      <c r="ED22" s="262">
        <v>-0.89936977624893188</v>
      </c>
      <c r="EE22" s="262" t="s">
        <v>478</v>
      </c>
      <c r="EF22" s="262">
        <v>0.29298328427182391</v>
      </c>
      <c r="EG22" s="262">
        <v>1.8345588235294117</v>
      </c>
      <c r="EH22" s="262">
        <v>40.369999999999997</v>
      </c>
      <c r="EI22" s="262">
        <v>1.2785371369885699</v>
      </c>
      <c r="EJ22" s="262">
        <v>-4.3</v>
      </c>
      <c r="EK22" s="262">
        <v>0</v>
      </c>
      <c r="EL22" s="263">
        <v>79.3</v>
      </c>
    </row>
    <row r="23" spans="1:142" x14ac:dyDescent="0.2">
      <c r="A23" s="236" t="s">
        <v>29</v>
      </c>
      <c r="B23" s="237" t="s">
        <v>561</v>
      </c>
      <c r="C23" s="238" t="s">
        <v>1076</v>
      </c>
      <c r="D23" s="239">
        <v>98.393574000000001</v>
      </c>
      <c r="E23" s="240">
        <v>44.633000118483345</v>
      </c>
      <c r="F23" s="241">
        <v>55.366999881516655</v>
      </c>
      <c r="G23" s="242">
        <v>1.3334317148082744</v>
      </c>
      <c r="H23" s="243">
        <v>329.99152832276889</v>
      </c>
      <c r="I23" s="251">
        <v>272017.37729172461</v>
      </c>
      <c r="J23" s="249">
        <v>2765.0845865803162</v>
      </c>
      <c r="K23" s="253">
        <v>55644.769143056394</v>
      </c>
      <c r="L23" s="253">
        <v>20.456328818794635</v>
      </c>
      <c r="M23" s="248">
        <v>11419.153490017952</v>
      </c>
      <c r="N23" s="253">
        <v>4.1979499999999996</v>
      </c>
      <c r="O23" s="248">
        <v>105564.23297370515</v>
      </c>
      <c r="P23" s="249">
        <f t="shared" si="3"/>
        <v>38.807900445453136</v>
      </c>
      <c r="Q23" s="254">
        <v>75688.608402740007</v>
      </c>
      <c r="R23" s="253">
        <v>566948.625</v>
      </c>
      <c r="S23" s="251">
        <v>703.46</v>
      </c>
      <c r="T23" s="252">
        <v>4071.51</v>
      </c>
      <c r="U23" s="253">
        <v>2541.62</v>
      </c>
      <c r="V23" s="252">
        <v>30.63</v>
      </c>
      <c r="W23" s="253">
        <v>545.42999999999995</v>
      </c>
      <c r="X23" s="252">
        <v>557.6</v>
      </c>
      <c r="Y23" s="254">
        <v>7892.6500000000005</v>
      </c>
      <c r="Z23" s="253">
        <f t="shared" si="5"/>
        <v>8.9128492964973738</v>
      </c>
      <c r="AA23" s="253">
        <f t="shared" si="5"/>
        <v>51.586095924689424</v>
      </c>
      <c r="AB23" s="253">
        <f t="shared" si="5"/>
        <v>32.202365491945038</v>
      </c>
      <c r="AC23" s="253">
        <f t="shared" si="5"/>
        <v>0.38808258316281602</v>
      </c>
      <c r="AD23" s="253">
        <f t="shared" si="5"/>
        <v>6.9106067037053451</v>
      </c>
      <c r="AE23" s="253">
        <f t="shared" si="5"/>
        <v>7.06480079567699</v>
      </c>
      <c r="AF23" s="251">
        <f t="shared" si="1"/>
        <v>0.12407826194128262</v>
      </c>
      <c r="AG23" s="252">
        <f t="shared" si="1"/>
        <v>0.71814443504470982</v>
      </c>
      <c r="AH23" s="253">
        <f t="shared" si="1"/>
        <v>0.44829811519518187</v>
      </c>
      <c r="AI23" s="252">
        <f t="shared" si="1"/>
        <v>5.4026059239494582E-3</v>
      </c>
      <c r="AJ23" s="253">
        <f t="shared" si="1"/>
        <v>9.6204484136459448E-2</v>
      </c>
      <c r="AK23" s="252">
        <f t="shared" si="1"/>
        <v>9.835106311440478E-2</v>
      </c>
      <c r="AL23" s="254">
        <f t="shared" si="1"/>
        <v>1.3921279022415833</v>
      </c>
      <c r="AM23" s="255">
        <v>1.2641978946691002</v>
      </c>
      <c r="AN23" s="249">
        <v>7.3169680864927482</v>
      </c>
      <c r="AO23" s="249">
        <v>4.5675811745499075</v>
      </c>
      <c r="AP23" s="249">
        <v>5.5045605313329166E-2</v>
      </c>
      <c r="AQ23" s="249">
        <v>0.98019995122589376</v>
      </c>
      <c r="AR23" s="249">
        <v>1.0020708299938734</v>
      </c>
      <c r="AS23" s="254">
        <v>14.183992712250978</v>
      </c>
      <c r="AT23" s="255">
        <v>6.1603515585890785</v>
      </c>
      <c r="AU23" s="249">
        <v>35.655094780529126</v>
      </c>
      <c r="AV23" s="249">
        <v>22.257516743441236</v>
      </c>
      <c r="AW23" s="249">
        <v>0.26823354311486575</v>
      </c>
      <c r="AX23" s="249">
        <v>4.7764486262207386</v>
      </c>
      <c r="AY23" s="249">
        <v>4.8830239517090801</v>
      </c>
      <c r="AZ23" s="254">
        <v>69.117645251895041</v>
      </c>
      <c r="BA23" s="255">
        <f t="shared" si="4"/>
        <v>0.66638100821063506</v>
      </c>
      <c r="BB23" s="249">
        <f t="shared" si="4"/>
        <v>3.8569029351202384</v>
      </c>
      <c r="BC23" s="249">
        <f t="shared" si="4"/>
        <v>2.4076526001312288</v>
      </c>
      <c r="BD23" s="249">
        <f t="shared" si="4"/>
        <v>2.9015509455394412E-2</v>
      </c>
      <c r="BE23" s="249">
        <f t="shared" si="4"/>
        <v>0.51668068306417791</v>
      </c>
      <c r="BF23" s="249">
        <f t="shared" si="4"/>
        <v>0.52820920902147972</v>
      </c>
      <c r="BG23" s="254">
        <f t="shared" si="4"/>
        <v>7.4766327359816751</v>
      </c>
      <c r="BH23" s="255">
        <v>0.92941330914274556</v>
      </c>
      <c r="BI23" s="249">
        <v>5.3792903396181444</v>
      </c>
      <c r="BJ23" s="249">
        <v>3.3579954152096558</v>
      </c>
      <c r="BK23" s="249">
        <v>4.0468441217755509E-2</v>
      </c>
      <c r="BL23" s="249">
        <v>0.72062363347699609</v>
      </c>
      <c r="BM23" s="249">
        <v>0.73670267133596068</v>
      </c>
      <c r="BN23" s="254">
        <v>10.427791138665297</v>
      </c>
      <c r="BO23" s="251">
        <v>2472.7800000000002</v>
      </c>
      <c r="BP23" s="253">
        <v>0.44</v>
      </c>
      <c r="BQ23" s="248">
        <v>4926.74</v>
      </c>
      <c r="BR23" s="249">
        <v>0.87</v>
      </c>
      <c r="BS23" s="253">
        <v>7671.05</v>
      </c>
      <c r="BT23" s="253">
        <v>1.35</v>
      </c>
      <c r="BU23" s="248">
        <v>12925.88</v>
      </c>
      <c r="BV23" s="249">
        <v>2.2799999999999998</v>
      </c>
      <c r="BW23" s="253">
        <v>19062.02</v>
      </c>
      <c r="BX23" s="253">
        <v>3.36</v>
      </c>
      <c r="BY23" s="248">
        <v>27735.79</v>
      </c>
      <c r="BZ23" s="249">
        <v>4.8899999999999997</v>
      </c>
      <c r="CA23" s="253">
        <v>33693.25</v>
      </c>
      <c r="CB23" s="254">
        <v>5.94</v>
      </c>
      <c r="CC23" s="251">
        <v>13456.31</v>
      </c>
      <c r="CD23" s="253">
        <v>2.37</v>
      </c>
      <c r="CE23" s="248">
        <v>18350.419999999998</v>
      </c>
      <c r="CF23" s="249">
        <v>3.24</v>
      </c>
      <c r="CG23" s="253">
        <v>21890.05</v>
      </c>
      <c r="CH23" s="253">
        <v>3.86</v>
      </c>
      <c r="CI23" s="248">
        <v>26833.42</v>
      </c>
      <c r="CJ23" s="249">
        <v>4.7300000000000004</v>
      </c>
      <c r="CK23" s="253">
        <v>29207.14</v>
      </c>
      <c r="CL23" s="253">
        <v>5.15</v>
      </c>
      <c r="CM23" s="248">
        <v>32395.48</v>
      </c>
      <c r="CN23" s="249">
        <v>5.71</v>
      </c>
      <c r="CO23" s="253">
        <v>35583.82</v>
      </c>
      <c r="CP23" s="254">
        <v>6.28</v>
      </c>
      <c r="CQ23" s="251">
        <v>2485.84</v>
      </c>
      <c r="CR23" s="253">
        <v>0.44</v>
      </c>
      <c r="CS23" s="248">
        <v>3118.53</v>
      </c>
      <c r="CT23" s="249">
        <v>0.55000000000000004</v>
      </c>
      <c r="CU23" s="253">
        <v>3827.86</v>
      </c>
      <c r="CV23" s="253">
        <v>0.68</v>
      </c>
      <c r="CW23" s="248">
        <v>4008.12</v>
      </c>
      <c r="CX23" s="249">
        <v>0.71</v>
      </c>
      <c r="CY23" s="253">
        <v>4308.5600000000004</v>
      </c>
      <c r="CZ23" s="253">
        <v>0.76</v>
      </c>
      <c r="DA23" s="248">
        <v>4909.43</v>
      </c>
      <c r="DB23" s="249">
        <v>0.87</v>
      </c>
      <c r="DC23" s="253">
        <v>5040.6000000000004</v>
      </c>
      <c r="DD23" s="253">
        <v>0.89</v>
      </c>
      <c r="DE23" s="251">
        <v>46.77</v>
      </c>
      <c r="DF23" s="253">
        <v>0.01</v>
      </c>
      <c r="DG23" s="248">
        <v>112.12</v>
      </c>
      <c r="DH23" s="249">
        <v>0.02</v>
      </c>
      <c r="DI23" s="253">
        <v>304.05</v>
      </c>
      <c r="DJ23" s="253">
        <v>0.05</v>
      </c>
      <c r="DK23" s="248">
        <v>1486.56</v>
      </c>
      <c r="DL23" s="249">
        <v>0.26</v>
      </c>
      <c r="DM23" s="253">
        <v>3058.34</v>
      </c>
      <c r="DN23" s="253">
        <v>0.54</v>
      </c>
      <c r="DO23" s="248">
        <v>5650.38</v>
      </c>
      <c r="DP23" s="249">
        <v>1</v>
      </c>
      <c r="DQ23" s="253">
        <v>8916.9599999999991</v>
      </c>
      <c r="DR23" s="253">
        <v>1.57</v>
      </c>
      <c r="DS23" s="256">
        <v>66.885482928428161</v>
      </c>
      <c r="DT23" s="257">
        <v>68.179806107934439</v>
      </c>
      <c r="DU23" s="258">
        <v>73.95381236734076</v>
      </c>
      <c r="DV23" s="259">
        <v>69.673033801234453</v>
      </c>
      <c r="DW23" s="260">
        <v>16</v>
      </c>
      <c r="DX23" s="261">
        <v>42.98</v>
      </c>
      <c r="DY23" s="240">
        <v>68.553731707317084</v>
      </c>
      <c r="DZ23" s="262">
        <v>1.72921487410298</v>
      </c>
      <c r="EA23" s="262">
        <v>-0.4270918071269989</v>
      </c>
      <c r="EB23" s="262">
        <v>5.9292584657669067E-2</v>
      </c>
      <c r="EC23" s="262">
        <v>-1.2128278613090515E-2</v>
      </c>
      <c r="ED23" s="262">
        <v>-0.40074402093887329</v>
      </c>
      <c r="EE23" s="262">
        <v>14.636579160402452</v>
      </c>
      <c r="EF23" s="262">
        <v>0.87314829037980501</v>
      </c>
      <c r="EG23" s="262">
        <v>17.027139874739039</v>
      </c>
      <c r="EH23" s="262">
        <v>44.02</v>
      </c>
      <c r="EI23" s="262">
        <v>1.2963230678422799</v>
      </c>
      <c r="EJ23" s="262">
        <v>-1.9</v>
      </c>
      <c r="EK23" s="262">
        <v>0</v>
      </c>
      <c r="EL23" s="263">
        <v>40.9</v>
      </c>
    </row>
    <row r="24" spans="1:142" x14ac:dyDescent="0.2">
      <c r="A24" s="236" t="s">
        <v>294</v>
      </c>
      <c r="B24" s="237" t="s">
        <v>644</v>
      </c>
      <c r="C24" s="238" t="s">
        <v>1074</v>
      </c>
      <c r="D24" s="239">
        <v>10.317461</v>
      </c>
      <c r="E24" s="240">
        <v>56.167995207348007</v>
      </c>
      <c r="F24" s="241">
        <v>43.832004792651993</v>
      </c>
      <c r="G24" s="242">
        <v>3.7933387321687313</v>
      </c>
      <c r="H24" s="243">
        <v>374.3636066763425</v>
      </c>
      <c r="I24" s="251">
        <v>8459.3266597565689</v>
      </c>
      <c r="J24" s="249">
        <v>819.90391432122385</v>
      </c>
      <c r="K24" s="253" t="s">
        <v>1026</v>
      </c>
      <c r="L24" s="253" t="s">
        <v>478</v>
      </c>
      <c r="M24" s="248">
        <v>367.50585999345014</v>
      </c>
      <c r="N24" s="253">
        <v>4.3443866725442861</v>
      </c>
      <c r="O24" s="248">
        <v>1929.2294371569715</v>
      </c>
      <c r="P24" s="249">
        <f t="shared" si="3"/>
        <v>22.80594561189919</v>
      </c>
      <c r="Q24" s="254">
        <v>1735.63119517577</v>
      </c>
      <c r="R24" s="253">
        <v>28268.615234375</v>
      </c>
      <c r="S24" s="251">
        <v>119.53</v>
      </c>
      <c r="T24" s="252">
        <v>40.65</v>
      </c>
      <c r="U24" s="253">
        <v>10.51</v>
      </c>
      <c r="V24" s="252">
        <v>0.12</v>
      </c>
      <c r="W24" s="253">
        <v>32.76</v>
      </c>
      <c r="X24" s="252" t="s">
        <v>992</v>
      </c>
      <c r="Y24" s="254">
        <v>203.57</v>
      </c>
      <c r="Z24" s="253">
        <f t="shared" si="5"/>
        <v>58.716903276514223</v>
      </c>
      <c r="AA24" s="253">
        <f t="shared" si="5"/>
        <v>19.968561182885495</v>
      </c>
      <c r="AB24" s="253">
        <f t="shared" si="5"/>
        <v>5.162843248022793</v>
      </c>
      <c r="AC24" s="253">
        <f t="shared" si="5"/>
        <v>5.8947782089698877E-2</v>
      </c>
      <c r="AD24" s="253">
        <f t="shared" si="5"/>
        <v>16.092744510487794</v>
      </c>
      <c r="AE24" s="253" t="str">
        <f t="shared" si="5"/>
        <v>---</v>
      </c>
      <c r="AF24" s="251">
        <f t="shared" si="1"/>
        <v>0.42283641773386188</v>
      </c>
      <c r="AG24" s="252">
        <f t="shared" si="1"/>
        <v>0.14379904945102892</v>
      </c>
      <c r="AH24" s="253">
        <f t="shared" si="1"/>
        <v>3.7179040829774017E-2</v>
      </c>
      <c r="AI24" s="252">
        <f t="shared" si="1"/>
        <v>4.2449903896982699E-4</v>
      </c>
      <c r="AJ24" s="253">
        <f t="shared" si="1"/>
        <v>0.11588823763876278</v>
      </c>
      <c r="AK24" s="252">
        <f t="shared" si="1"/>
        <v>0</v>
      </c>
      <c r="AL24" s="254">
        <f t="shared" si="1"/>
        <v>0.72012724469239742</v>
      </c>
      <c r="AM24" s="255" t="s">
        <v>1026</v>
      </c>
      <c r="AN24" s="249" t="s">
        <v>1026</v>
      </c>
      <c r="AO24" s="249" t="s">
        <v>1026</v>
      </c>
      <c r="AP24" s="249" t="s">
        <v>1026</v>
      </c>
      <c r="AQ24" s="249" t="s">
        <v>1026</v>
      </c>
      <c r="AR24" s="249" t="s">
        <v>1026</v>
      </c>
      <c r="AS24" s="254" t="s">
        <v>1026</v>
      </c>
      <c r="AT24" s="255">
        <v>32.524651444232838</v>
      </c>
      <c r="AU24" s="249">
        <v>11.061048115185015</v>
      </c>
      <c r="AV24" s="249">
        <v>2.8598183441720666</v>
      </c>
      <c r="AW24" s="249">
        <v>3.2652540561431777E-2</v>
      </c>
      <c r="AX24" s="249">
        <v>8.9141435732708754</v>
      </c>
      <c r="AY24" s="249" t="s">
        <v>1026</v>
      </c>
      <c r="AZ24" s="254">
        <v>55.39231401742223</v>
      </c>
      <c r="BA24" s="255">
        <f t="shared" si="4"/>
        <v>6.1957379302767945</v>
      </c>
      <c r="BB24" s="249">
        <f t="shared" si="4"/>
        <v>2.1070588711265095</v>
      </c>
      <c r="BC24" s="249">
        <f t="shared" si="4"/>
        <v>0.54477709066518121</v>
      </c>
      <c r="BD24" s="249">
        <f t="shared" si="4"/>
        <v>6.2200999885653422E-3</v>
      </c>
      <c r="BE24" s="249">
        <f t="shared" si="4"/>
        <v>1.6980872968783385</v>
      </c>
      <c r="BF24" s="249" t="str">
        <f t="shared" si="4"/>
        <v>---</v>
      </c>
      <c r="BG24" s="254">
        <f t="shared" si="4"/>
        <v>10.551881288935389</v>
      </c>
      <c r="BH24" s="255">
        <v>6.886831737769902</v>
      </c>
      <c r="BI24" s="249">
        <v>2.3420874269250107</v>
      </c>
      <c r="BJ24" s="249">
        <v>0.60554339131566692</v>
      </c>
      <c r="BK24" s="249">
        <v>6.9139112233948643E-3</v>
      </c>
      <c r="BL24" s="249">
        <v>1.887497763986798</v>
      </c>
      <c r="BM24" s="249" t="s">
        <v>1026</v>
      </c>
      <c r="BN24" s="254">
        <v>11.728874231220772</v>
      </c>
      <c r="BO24" s="251">
        <v>488.86</v>
      </c>
      <c r="BP24" s="253">
        <v>1.73</v>
      </c>
      <c r="BQ24" s="248">
        <v>1200.28</v>
      </c>
      <c r="BR24" s="249">
        <v>4.25</v>
      </c>
      <c r="BS24" s="253">
        <v>2041.09</v>
      </c>
      <c r="BT24" s="253">
        <v>7.22</v>
      </c>
      <c r="BU24" s="248">
        <v>3450.31</v>
      </c>
      <c r="BV24" s="249">
        <v>12.21</v>
      </c>
      <c r="BW24" s="253">
        <v>4647.6899999999996</v>
      </c>
      <c r="BX24" s="253">
        <v>16.440000000000001</v>
      </c>
      <c r="BY24" s="248">
        <v>5879.48</v>
      </c>
      <c r="BZ24" s="249">
        <v>20.8</v>
      </c>
      <c r="CA24" s="253">
        <v>6732.54</v>
      </c>
      <c r="CB24" s="254">
        <v>23.82</v>
      </c>
      <c r="CC24" s="251">
        <v>161.33000000000001</v>
      </c>
      <c r="CD24" s="253">
        <v>0.56999999999999995</v>
      </c>
      <c r="CE24" s="248">
        <v>418.42</v>
      </c>
      <c r="CF24" s="249">
        <v>1.48</v>
      </c>
      <c r="CG24" s="253">
        <v>822.42</v>
      </c>
      <c r="CH24" s="253">
        <v>2.91</v>
      </c>
      <c r="CI24" s="248">
        <v>1918.58</v>
      </c>
      <c r="CJ24" s="249">
        <v>6.79</v>
      </c>
      <c r="CK24" s="253">
        <v>2634.78</v>
      </c>
      <c r="CL24" s="253">
        <v>9.32</v>
      </c>
      <c r="CM24" s="248">
        <v>3205.53</v>
      </c>
      <c r="CN24" s="249">
        <v>11.34</v>
      </c>
      <c r="CO24" s="253">
        <v>3456.45</v>
      </c>
      <c r="CP24" s="254">
        <v>12.23</v>
      </c>
      <c r="CQ24" s="251">
        <v>53.17</v>
      </c>
      <c r="CR24" s="253">
        <v>0.19</v>
      </c>
      <c r="CS24" s="248">
        <v>102.68</v>
      </c>
      <c r="CT24" s="249">
        <v>0.36</v>
      </c>
      <c r="CU24" s="253">
        <v>138.19</v>
      </c>
      <c r="CV24" s="253">
        <v>0.49</v>
      </c>
      <c r="CW24" s="248">
        <v>213.49</v>
      </c>
      <c r="CX24" s="249">
        <v>0.76</v>
      </c>
      <c r="CY24" s="253">
        <v>258.62</v>
      </c>
      <c r="CZ24" s="253">
        <v>0.91</v>
      </c>
      <c r="DA24" s="248">
        <v>302.63</v>
      </c>
      <c r="DB24" s="249">
        <v>1.07</v>
      </c>
      <c r="DC24" s="253">
        <v>312.66000000000003</v>
      </c>
      <c r="DD24" s="253">
        <v>1.1100000000000001</v>
      </c>
      <c r="DE24" s="251">
        <v>0</v>
      </c>
      <c r="DF24" s="253">
        <v>0</v>
      </c>
      <c r="DG24" s="248">
        <v>0</v>
      </c>
      <c r="DH24" s="249">
        <v>0</v>
      </c>
      <c r="DI24" s="253">
        <v>0</v>
      </c>
      <c r="DJ24" s="253">
        <v>0</v>
      </c>
      <c r="DK24" s="248">
        <v>0.04</v>
      </c>
      <c r="DL24" s="249">
        <v>0</v>
      </c>
      <c r="DM24" s="253">
        <v>0.81</v>
      </c>
      <c r="DN24" s="253">
        <v>0</v>
      </c>
      <c r="DO24" s="248">
        <v>4.29</v>
      </c>
      <c r="DP24" s="249">
        <v>0.02</v>
      </c>
      <c r="DQ24" s="253">
        <v>10.96</v>
      </c>
      <c r="DR24" s="253">
        <v>0.04</v>
      </c>
      <c r="DS24" s="256">
        <v>65.679862796027749</v>
      </c>
      <c r="DT24" s="257">
        <v>69.726516225525984</v>
      </c>
      <c r="DU24" s="258">
        <v>72.484703415211555</v>
      </c>
      <c r="DV24" s="259">
        <v>69.297027478921763</v>
      </c>
      <c r="DW24" s="260">
        <v>17</v>
      </c>
      <c r="DX24" s="261">
        <v>59.21</v>
      </c>
      <c r="DY24" s="240">
        <v>62.702658536585382</v>
      </c>
      <c r="DZ24" s="262">
        <v>1.4024371691562001</v>
      </c>
      <c r="EA24" s="262">
        <v>-1.2992122173309326</v>
      </c>
      <c r="EB24" s="262">
        <v>-1.5304287672042847</v>
      </c>
      <c r="EC24" s="262">
        <v>-0.78955459594726563</v>
      </c>
      <c r="ED24" s="262">
        <v>-1.1548581123352051</v>
      </c>
      <c r="EE24" s="262">
        <v>4.3175487465181055</v>
      </c>
      <c r="EF24" s="262">
        <v>0.21417141586839658</v>
      </c>
      <c r="EG24" s="262">
        <v>9.223674096848578</v>
      </c>
      <c r="EH24" s="262">
        <v>19.010000000000002</v>
      </c>
      <c r="EI24" s="262">
        <v>0.67599422949147503</v>
      </c>
      <c r="EJ24" s="262">
        <v>-2.7</v>
      </c>
      <c r="EK24" s="262" t="s">
        <v>478</v>
      </c>
      <c r="EL24" s="263">
        <v>70.099999999999994</v>
      </c>
    </row>
    <row r="25" spans="1:142" x14ac:dyDescent="0.2">
      <c r="A25" s="236" t="s">
        <v>296</v>
      </c>
      <c r="B25" s="237" t="s">
        <v>627</v>
      </c>
      <c r="C25" s="238" t="s">
        <v>1074</v>
      </c>
      <c r="D25" s="239">
        <v>0.28464400000000001</v>
      </c>
      <c r="E25" s="240">
        <v>31.652169025168281</v>
      </c>
      <c r="F25" s="241">
        <v>68.347830974831723</v>
      </c>
      <c r="G25" s="242">
        <v>0.13328004105420957</v>
      </c>
      <c r="H25" s="243">
        <v>661.96279069767445</v>
      </c>
      <c r="I25" s="251">
        <v>4224.8500000000004</v>
      </c>
      <c r="J25" s="249">
        <v>14917.149505156751</v>
      </c>
      <c r="K25" s="253">
        <v>778.21410476599408</v>
      </c>
      <c r="L25" s="253">
        <v>18.419922713610994</v>
      </c>
      <c r="M25" s="248">
        <v>652.96662192999997</v>
      </c>
      <c r="N25" s="253">
        <v>15.455379999999998</v>
      </c>
      <c r="O25" s="248">
        <v>371.913737825</v>
      </c>
      <c r="P25" s="249">
        <f t="shared" si="3"/>
        <v>8.8030045522326219</v>
      </c>
      <c r="Q25" s="254">
        <v>680.95787896000002</v>
      </c>
      <c r="R25" s="199">
        <v>14036.5166015625</v>
      </c>
      <c r="S25" s="251">
        <v>22.82</v>
      </c>
      <c r="T25" s="252">
        <v>35.47</v>
      </c>
      <c r="U25" s="253">
        <v>45.25</v>
      </c>
      <c r="V25" s="252">
        <v>0.04</v>
      </c>
      <c r="W25" s="253">
        <v>0</v>
      </c>
      <c r="X25" s="252" t="s">
        <v>992</v>
      </c>
      <c r="Y25" s="254">
        <v>103.58</v>
      </c>
      <c r="Z25" s="253">
        <f t="shared" si="5"/>
        <v>22.031280169916972</v>
      </c>
      <c r="AA25" s="253">
        <f t="shared" si="5"/>
        <v>34.244062560339835</v>
      </c>
      <c r="AB25" s="253">
        <f t="shared" si="5"/>
        <v>43.686039776018539</v>
      </c>
      <c r="AC25" s="253">
        <f t="shared" si="5"/>
        <v>3.8617493724657267E-2</v>
      </c>
      <c r="AD25" s="253">
        <f t="shared" si="5"/>
        <v>0</v>
      </c>
      <c r="AE25" s="253" t="str">
        <f t="shared" si="5"/>
        <v>---</v>
      </c>
      <c r="AF25" s="251">
        <f t="shared" si="1"/>
        <v>0.16257594849038082</v>
      </c>
      <c r="AG25" s="252">
        <f t="shared" si="1"/>
        <v>0.25269802335468039</v>
      </c>
      <c r="AH25" s="253">
        <f t="shared" si="1"/>
        <v>0.32237342985055789</v>
      </c>
      <c r="AI25" s="252">
        <f t="shared" si="1"/>
        <v>2.8497098771320035E-4</v>
      </c>
      <c r="AJ25" s="253">
        <f t="shared" si="1"/>
        <v>0</v>
      </c>
      <c r="AK25" s="252">
        <f t="shared" si="1"/>
        <v>0</v>
      </c>
      <c r="AL25" s="254">
        <f t="shared" si="1"/>
        <v>0.73793237268333223</v>
      </c>
      <c r="AM25" s="255">
        <v>2.9323549727824432</v>
      </c>
      <c r="AN25" s="249">
        <v>4.5578716426202126</v>
      </c>
      <c r="AO25" s="249">
        <v>5.8145952023841172</v>
      </c>
      <c r="AP25" s="249">
        <v>5.139973659566071E-3</v>
      </c>
      <c r="AQ25" s="249">
        <v>0</v>
      </c>
      <c r="AR25" s="249" t="s">
        <v>1026</v>
      </c>
      <c r="AS25" s="254">
        <v>13.309961791446339</v>
      </c>
      <c r="AT25" s="255">
        <v>3.4948187600386067</v>
      </c>
      <c r="AU25" s="249">
        <v>5.4321306493676325</v>
      </c>
      <c r="AV25" s="249">
        <v>6.9299101179556066</v>
      </c>
      <c r="AW25" s="249">
        <v>6.1258873970878296E-3</v>
      </c>
      <c r="AX25" s="249">
        <v>0</v>
      </c>
      <c r="AY25" s="249" t="s">
        <v>1026</v>
      </c>
      <c r="AZ25" s="254">
        <v>15.862985414758931</v>
      </c>
      <c r="BA25" s="255">
        <f t="shared" si="4"/>
        <v>6.1358314251724968</v>
      </c>
      <c r="BB25" s="249">
        <f t="shared" si="4"/>
        <v>9.5371577848759177</v>
      </c>
      <c r="BC25" s="249">
        <f t="shared" si="4"/>
        <v>12.166799824235559</v>
      </c>
      <c r="BD25" s="249">
        <f t="shared" si="4"/>
        <v>1.0755182165070107E-2</v>
      </c>
      <c r="BE25" s="249">
        <f t="shared" si="4"/>
        <v>0</v>
      </c>
      <c r="BF25" s="249" t="str">
        <f t="shared" si="4"/>
        <v>---</v>
      </c>
      <c r="BG25" s="254">
        <f t="shared" si="4"/>
        <v>27.850544216449048</v>
      </c>
      <c r="BH25" s="255">
        <v>3.3511617539181837</v>
      </c>
      <c r="BI25" s="249">
        <v>5.2088390627290959</v>
      </c>
      <c r="BJ25" s="249">
        <v>6.6450512429797461</v>
      </c>
      <c r="BK25" s="249">
        <v>5.8740784468329253E-3</v>
      </c>
      <c r="BL25" s="249">
        <v>0</v>
      </c>
      <c r="BM25" s="249" t="s">
        <v>1026</v>
      </c>
      <c r="BN25" s="254">
        <v>15.210926138073861</v>
      </c>
      <c r="BO25" s="251">
        <v>35.97</v>
      </c>
      <c r="BP25" s="253">
        <v>0.26</v>
      </c>
      <c r="BQ25" s="248">
        <v>186.24</v>
      </c>
      <c r="BR25" s="249">
        <v>1.33</v>
      </c>
      <c r="BS25" s="253">
        <v>499.03</v>
      </c>
      <c r="BT25" s="253">
        <v>3.56</v>
      </c>
      <c r="BU25" s="248">
        <v>1244.1600000000001</v>
      </c>
      <c r="BV25" s="249">
        <v>8.86</v>
      </c>
      <c r="BW25" s="253">
        <v>1978.38</v>
      </c>
      <c r="BX25" s="253">
        <v>14.09</v>
      </c>
      <c r="BY25" s="248">
        <v>2782.22</v>
      </c>
      <c r="BZ25" s="249">
        <v>19.82</v>
      </c>
      <c r="CA25" s="253">
        <v>3201.05</v>
      </c>
      <c r="CB25" s="254">
        <v>22.81</v>
      </c>
      <c r="CC25" s="251">
        <v>81.36</v>
      </c>
      <c r="CD25" s="253">
        <v>0.57999999999999996</v>
      </c>
      <c r="CE25" s="248">
        <v>559.01</v>
      </c>
      <c r="CF25" s="249">
        <v>3.98</v>
      </c>
      <c r="CG25" s="253">
        <v>1013.51</v>
      </c>
      <c r="CH25" s="253">
        <v>7.22</v>
      </c>
      <c r="CI25" s="248">
        <v>1738.23</v>
      </c>
      <c r="CJ25" s="249">
        <v>12.38</v>
      </c>
      <c r="CK25" s="253">
        <v>2157.0300000000002</v>
      </c>
      <c r="CL25" s="253">
        <v>15.37</v>
      </c>
      <c r="CM25" s="248">
        <v>2443.84</v>
      </c>
      <c r="CN25" s="249">
        <v>17.41</v>
      </c>
      <c r="CO25" s="253">
        <v>2730.64</v>
      </c>
      <c r="CP25" s="254">
        <v>19.45</v>
      </c>
      <c r="CQ25" s="251">
        <v>126.58</v>
      </c>
      <c r="CR25" s="253">
        <v>0.9</v>
      </c>
      <c r="CS25" s="248">
        <v>639.79</v>
      </c>
      <c r="CT25" s="249">
        <v>4.5599999999999996</v>
      </c>
      <c r="CU25" s="253">
        <v>1483.82</v>
      </c>
      <c r="CV25" s="253">
        <v>10.57</v>
      </c>
      <c r="CW25" s="248">
        <v>2108.37</v>
      </c>
      <c r="CX25" s="249">
        <v>15.02</v>
      </c>
      <c r="CY25" s="253">
        <v>2356.67</v>
      </c>
      <c r="CZ25" s="253">
        <v>16.79</v>
      </c>
      <c r="DA25" s="248">
        <v>2654.5</v>
      </c>
      <c r="DB25" s="249">
        <v>18.91</v>
      </c>
      <c r="DC25" s="253">
        <v>2940.48</v>
      </c>
      <c r="DD25" s="253">
        <v>20.95</v>
      </c>
      <c r="DE25" s="251">
        <v>0</v>
      </c>
      <c r="DF25" s="253">
        <v>0</v>
      </c>
      <c r="DG25" s="248">
        <v>0</v>
      </c>
      <c r="DH25" s="249">
        <v>0</v>
      </c>
      <c r="DI25" s="253">
        <v>0</v>
      </c>
      <c r="DJ25" s="253">
        <v>0</v>
      </c>
      <c r="DK25" s="248">
        <v>0</v>
      </c>
      <c r="DL25" s="249">
        <v>0</v>
      </c>
      <c r="DM25" s="253">
        <v>0</v>
      </c>
      <c r="DN25" s="253">
        <v>0</v>
      </c>
      <c r="DO25" s="248">
        <v>0</v>
      </c>
      <c r="DP25" s="249">
        <v>0</v>
      </c>
      <c r="DQ25" s="253">
        <v>0</v>
      </c>
      <c r="DR25" s="253">
        <v>0</v>
      </c>
      <c r="DS25" s="256">
        <v>72.063698548254933</v>
      </c>
      <c r="DT25" s="257">
        <v>70.889953223301646</v>
      </c>
      <c r="DU25" s="258">
        <v>64.186120026319955</v>
      </c>
      <c r="DV25" s="259">
        <v>69.046590599292173</v>
      </c>
      <c r="DW25" s="260">
        <v>18</v>
      </c>
      <c r="DX25" s="261" t="s">
        <v>478</v>
      </c>
      <c r="DY25" s="240">
        <v>75.132024390243899</v>
      </c>
      <c r="DZ25" s="262">
        <v>0.50117650446845996</v>
      </c>
      <c r="EA25" s="262">
        <v>0.99901491403579712</v>
      </c>
      <c r="EB25" s="262">
        <v>1.3450701236724854</v>
      </c>
      <c r="EC25" s="262">
        <v>1.1830390691757202</v>
      </c>
      <c r="ED25" s="262">
        <v>1.6100748777389526</v>
      </c>
      <c r="EE25" s="262" t="s">
        <v>478</v>
      </c>
      <c r="EF25" s="262">
        <v>5.3619523816316921</v>
      </c>
      <c r="EG25" s="262">
        <v>126.25</v>
      </c>
      <c r="EH25" s="262">
        <v>45.5</v>
      </c>
      <c r="EI25" s="262" t="s">
        <v>478</v>
      </c>
      <c r="EJ25" s="262" t="s">
        <v>1069</v>
      </c>
      <c r="EK25" s="262" t="s">
        <v>478</v>
      </c>
      <c r="EL25" s="263" t="s">
        <v>478</v>
      </c>
    </row>
    <row r="26" spans="1:142" x14ac:dyDescent="0.2">
      <c r="A26" s="236" t="s">
        <v>260</v>
      </c>
      <c r="B26" s="237" t="s">
        <v>636</v>
      </c>
      <c r="C26" s="238" t="s">
        <v>1074</v>
      </c>
      <c r="D26" s="239">
        <v>10.403760999999999</v>
      </c>
      <c r="E26" s="240">
        <v>77.081999480764694</v>
      </c>
      <c r="F26" s="241">
        <v>22.918000519235303</v>
      </c>
      <c r="G26" s="242">
        <v>2.5919262677866142</v>
      </c>
      <c r="H26" s="243">
        <v>215.30962334437086</v>
      </c>
      <c r="I26" s="251">
        <v>60613.625980400371</v>
      </c>
      <c r="J26" s="249">
        <v>5878.9967209499164</v>
      </c>
      <c r="K26" s="253">
        <v>8754.6744676118069</v>
      </c>
      <c r="L26" s="253">
        <v>14.44340991981351</v>
      </c>
      <c r="M26" s="248">
        <v>4267.7993439173915</v>
      </c>
      <c r="N26" s="253">
        <v>7.0409899999999999</v>
      </c>
      <c r="O26" s="248">
        <v>10206.25601785328</v>
      </c>
      <c r="P26" s="249">
        <f t="shared" si="3"/>
        <v>16.838220536671916</v>
      </c>
      <c r="Q26" s="254">
        <v>4678.5889771289194</v>
      </c>
      <c r="R26" s="253">
        <v>202173.265625</v>
      </c>
      <c r="S26" s="251">
        <v>363.87</v>
      </c>
      <c r="T26" s="252">
        <v>509.16</v>
      </c>
      <c r="U26" s="253">
        <v>40.19</v>
      </c>
      <c r="V26" s="252">
        <v>0.24</v>
      </c>
      <c r="W26" s="253">
        <v>100.83</v>
      </c>
      <c r="X26" s="252" t="s">
        <v>992</v>
      </c>
      <c r="Y26" s="254">
        <v>1014.2900000000001</v>
      </c>
      <c r="Z26" s="253">
        <f t="shared" si="5"/>
        <v>35.874355460469886</v>
      </c>
      <c r="AA26" s="253">
        <f t="shared" si="5"/>
        <v>50.198661132417747</v>
      </c>
      <c r="AB26" s="253">
        <f t="shared" si="5"/>
        <v>3.9623776237565189</v>
      </c>
      <c r="AC26" s="253">
        <f t="shared" si="5"/>
        <v>2.3661871851245696E-2</v>
      </c>
      <c r="AD26" s="253">
        <f t="shared" si="5"/>
        <v>9.9409439115045988</v>
      </c>
      <c r="AE26" s="253" t="str">
        <f t="shared" si="5"/>
        <v>---</v>
      </c>
      <c r="AF26" s="251">
        <f t="shared" si="1"/>
        <v>0.17997928602237762</v>
      </c>
      <c r="AG26" s="252">
        <f t="shared" si="1"/>
        <v>0.2518433871194487</v>
      </c>
      <c r="AH26" s="253">
        <f t="shared" si="1"/>
        <v>1.9878988389368059E-2</v>
      </c>
      <c r="AI26" s="252">
        <f t="shared" si="1"/>
        <v>1.1871005756278514E-4</v>
      </c>
      <c r="AJ26" s="253">
        <f t="shared" si="1"/>
        <v>4.9873062933565103E-2</v>
      </c>
      <c r="AK26" s="252">
        <f t="shared" si="1"/>
        <v>0</v>
      </c>
      <c r="AL26" s="254">
        <f t="shared" si="1"/>
        <v>0.50169343452232229</v>
      </c>
      <c r="AM26" s="255">
        <v>4.156293890151467</v>
      </c>
      <c r="AN26" s="249">
        <v>5.8158644491426088</v>
      </c>
      <c r="AO26" s="249">
        <v>0.45906903961631201</v>
      </c>
      <c r="AP26" s="249">
        <v>2.741392622739858E-3</v>
      </c>
      <c r="AQ26" s="249">
        <v>1.1517275756285827</v>
      </c>
      <c r="AR26" s="249" t="s">
        <v>1026</v>
      </c>
      <c r="AS26" s="254">
        <v>11.585696347161711</v>
      </c>
      <c r="AT26" s="255">
        <v>8.5259397332866538</v>
      </c>
      <c r="AU26" s="249">
        <v>11.930270356446623</v>
      </c>
      <c r="AV26" s="249">
        <v>0.94170312991120608</v>
      </c>
      <c r="AW26" s="249">
        <v>5.6235071206441768E-3</v>
      </c>
      <c r="AX26" s="249">
        <v>2.3625759290606352</v>
      </c>
      <c r="AY26" s="249" t="s">
        <v>1026</v>
      </c>
      <c r="AZ26" s="254">
        <v>23.766112655825765</v>
      </c>
      <c r="BA26" s="255">
        <f t="shared" si="4"/>
        <v>3.5651662996058584</v>
      </c>
      <c r="BB26" s="249">
        <f t="shared" si="4"/>
        <v>4.9887049581095413</v>
      </c>
      <c r="BC26" s="249">
        <f t="shared" si="4"/>
        <v>0.3937780899254113</v>
      </c>
      <c r="BD26" s="249">
        <f t="shared" si="4"/>
        <v>2.3514989196839692E-3</v>
      </c>
      <c r="BE26" s="249">
        <f t="shared" si="4"/>
        <v>0.98792348363222759</v>
      </c>
      <c r="BF26" s="249" t="str">
        <f t="shared" si="4"/>
        <v>---</v>
      </c>
      <c r="BG26" s="254">
        <f t="shared" si="4"/>
        <v>9.9379243301927218</v>
      </c>
      <c r="BH26" s="255">
        <v>7.7773448742508231</v>
      </c>
      <c r="BI26" s="249">
        <v>10.882768340818284</v>
      </c>
      <c r="BJ26" s="249">
        <v>0.85901967872080831</v>
      </c>
      <c r="BK26" s="249">
        <v>5.1297517515052002E-3</v>
      </c>
      <c r="BL26" s="249">
        <v>2.1551369546011223</v>
      </c>
      <c r="BM26" s="249" t="s">
        <v>1026</v>
      </c>
      <c r="BN26" s="254">
        <v>21.679399600142542</v>
      </c>
      <c r="BO26" s="251">
        <v>1551.49</v>
      </c>
      <c r="BP26" s="253">
        <v>0.77</v>
      </c>
      <c r="BQ26" s="248">
        <v>3321.6</v>
      </c>
      <c r="BR26" s="249">
        <v>1.64</v>
      </c>
      <c r="BS26" s="253">
        <v>5294.05</v>
      </c>
      <c r="BT26" s="253">
        <v>2.62</v>
      </c>
      <c r="BU26" s="248">
        <v>8553.66</v>
      </c>
      <c r="BV26" s="249">
        <v>4.2300000000000004</v>
      </c>
      <c r="BW26" s="253">
        <v>11614.71</v>
      </c>
      <c r="BX26" s="253">
        <v>5.74</v>
      </c>
      <c r="BY26" s="248">
        <v>14874.53</v>
      </c>
      <c r="BZ26" s="249">
        <v>7.36</v>
      </c>
      <c r="CA26" s="253">
        <v>16981.48</v>
      </c>
      <c r="CB26" s="254">
        <v>8.4</v>
      </c>
      <c r="CC26" s="251">
        <v>1455.33</v>
      </c>
      <c r="CD26" s="253">
        <v>0.72</v>
      </c>
      <c r="CE26" s="248">
        <v>6992.64</v>
      </c>
      <c r="CF26" s="249">
        <v>3.46</v>
      </c>
      <c r="CG26" s="253">
        <v>16523.64</v>
      </c>
      <c r="CH26" s="253">
        <v>8.17</v>
      </c>
      <c r="CI26" s="248">
        <v>23386.37</v>
      </c>
      <c r="CJ26" s="249">
        <v>11.57</v>
      </c>
      <c r="CK26" s="253">
        <v>28441.88</v>
      </c>
      <c r="CL26" s="253">
        <v>14.07</v>
      </c>
      <c r="CM26" s="248">
        <v>29879.85</v>
      </c>
      <c r="CN26" s="249">
        <v>14.78</v>
      </c>
      <c r="CO26" s="253">
        <v>31317.81</v>
      </c>
      <c r="CP26" s="254">
        <v>15.49</v>
      </c>
      <c r="CQ26" s="251">
        <v>211.88</v>
      </c>
      <c r="CR26" s="253">
        <v>0.1</v>
      </c>
      <c r="CS26" s="248">
        <v>463.33</v>
      </c>
      <c r="CT26" s="249">
        <v>0.23</v>
      </c>
      <c r="CU26" s="253">
        <v>681.37</v>
      </c>
      <c r="CV26" s="253">
        <v>0.34</v>
      </c>
      <c r="CW26" s="248">
        <v>710.34</v>
      </c>
      <c r="CX26" s="249">
        <v>0.35</v>
      </c>
      <c r="CY26" s="253">
        <v>758.62</v>
      </c>
      <c r="CZ26" s="253">
        <v>0.38</v>
      </c>
      <c r="DA26" s="248">
        <v>855.18</v>
      </c>
      <c r="DB26" s="249">
        <v>0.42</v>
      </c>
      <c r="DC26" s="253">
        <v>897.09</v>
      </c>
      <c r="DD26" s="253">
        <v>0.44</v>
      </c>
      <c r="DE26" s="251">
        <v>0</v>
      </c>
      <c r="DF26" s="253">
        <v>0</v>
      </c>
      <c r="DG26" s="248">
        <v>0</v>
      </c>
      <c r="DH26" s="249">
        <v>0</v>
      </c>
      <c r="DI26" s="253">
        <v>0</v>
      </c>
      <c r="DJ26" s="253">
        <v>0</v>
      </c>
      <c r="DK26" s="248">
        <v>0</v>
      </c>
      <c r="DL26" s="249">
        <v>0</v>
      </c>
      <c r="DM26" s="253">
        <v>2.1</v>
      </c>
      <c r="DN26" s="253">
        <v>0</v>
      </c>
      <c r="DO26" s="248">
        <v>29.8</v>
      </c>
      <c r="DP26" s="249">
        <v>0.01</v>
      </c>
      <c r="DQ26" s="253">
        <v>76.23</v>
      </c>
      <c r="DR26" s="253">
        <v>0.04</v>
      </c>
      <c r="DS26" s="256">
        <v>67.442541854379925</v>
      </c>
      <c r="DT26" s="257">
        <v>72.519227033268521</v>
      </c>
      <c r="DU26" s="258">
        <v>66.869058862501134</v>
      </c>
      <c r="DV26" s="259">
        <v>68.94360925004986</v>
      </c>
      <c r="DW26" s="260">
        <v>19</v>
      </c>
      <c r="DX26" s="261">
        <v>47.2</v>
      </c>
      <c r="DY26" s="240">
        <v>73.23297560975611</v>
      </c>
      <c r="DZ26" s="262">
        <v>1.22958658922447</v>
      </c>
      <c r="EA26" s="262">
        <v>-0.53252327442169189</v>
      </c>
      <c r="EB26" s="262">
        <v>-0.49194324016571045</v>
      </c>
      <c r="EC26" s="262">
        <v>8.4205761551856995E-2</v>
      </c>
      <c r="ED26" s="262">
        <v>-0.84626591205596924</v>
      </c>
      <c r="EE26" s="262">
        <v>0.20809248554913293</v>
      </c>
      <c r="EF26" s="262">
        <v>2.0929084416904926</v>
      </c>
      <c r="EG26" s="262">
        <v>26.061904761904763</v>
      </c>
      <c r="EH26" s="262">
        <v>53.24</v>
      </c>
      <c r="EI26" s="262">
        <v>1.47327151773773</v>
      </c>
      <c r="EJ26" s="262">
        <v>-6</v>
      </c>
      <c r="EK26" s="262" t="s">
        <v>478</v>
      </c>
      <c r="EL26" s="263">
        <v>14.8</v>
      </c>
    </row>
    <row r="27" spans="1:142" x14ac:dyDescent="0.2">
      <c r="A27" s="236" t="s">
        <v>70</v>
      </c>
      <c r="B27" s="237" t="s">
        <v>531</v>
      </c>
      <c r="C27" s="238" t="s">
        <v>1078</v>
      </c>
      <c r="D27" s="239">
        <v>156.59496200000001</v>
      </c>
      <c r="E27" s="240">
        <v>32.753000061394054</v>
      </c>
      <c r="F27" s="241">
        <v>67.246999938605938</v>
      </c>
      <c r="G27" s="242">
        <v>3.5776009957367529</v>
      </c>
      <c r="H27" s="243">
        <v>1203.0034723822694</v>
      </c>
      <c r="I27" s="251">
        <v>129856.6054447896</v>
      </c>
      <c r="J27" s="249">
        <v>957.82426602890291</v>
      </c>
      <c r="K27" s="253">
        <v>34855.635886420307</v>
      </c>
      <c r="L27" s="253">
        <v>26.841634868731941</v>
      </c>
      <c r="M27" s="248">
        <v>6397.8271796960726</v>
      </c>
      <c r="N27" s="253">
        <v>4.9268400000000003</v>
      </c>
      <c r="O27" s="248">
        <v>53137.897636033362</v>
      </c>
      <c r="P27" s="249">
        <f t="shared" si="3"/>
        <v>40.920442555866515</v>
      </c>
      <c r="Q27" s="254">
        <v>17564.3796229</v>
      </c>
      <c r="R27" s="253">
        <v>381431.875</v>
      </c>
      <c r="S27" s="251">
        <v>126.46</v>
      </c>
      <c r="T27" s="252">
        <v>465.85</v>
      </c>
      <c r="U27" s="253">
        <v>23.35</v>
      </c>
      <c r="V27" s="252">
        <v>5.5</v>
      </c>
      <c r="W27" s="253">
        <v>2463.17</v>
      </c>
      <c r="X27" s="252" t="s">
        <v>992</v>
      </c>
      <c r="Y27" s="254">
        <v>3084.33</v>
      </c>
      <c r="Z27" s="253">
        <f t="shared" si="5"/>
        <v>4.1000800822220711</v>
      </c>
      <c r="AA27" s="253">
        <f t="shared" si="5"/>
        <v>15.103766458193514</v>
      </c>
      <c r="AB27" s="253">
        <f t="shared" si="5"/>
        <v>0.75705258516436313</v>
      </c>
      <c r="AC27" s="253">
        <f t="shared" si="5"/>
        <v>0.17832073740488211</v>
      </c>
      <c r="AD27" s="253">
        <f t="shared" si="5"/>
        <v>79.860780137015169</v>
      </c>
      <c r="AE27" s="253" t="str">
        <f t="shared" si="5"/>
        <v>---</v>
      </c>
      <c r="AF27" s="251">
        <f t="shared" si="1"/>
        <v>3.3154019967523686E-2</v>
      </c>
      <c r="AG27" s="252">
        <f t="shared" si="1"/>
        <v>0.12213190101115698</v>
      </c>
      <c r="AH27" s="253">
        <f t="shared" si="1"/>
        <v>6.1216698263615223E-3</v>
      </c>
      <c r="AI27" s="252">
        <f t="shared" si="1"/>
        <v>1.4419350768731637E-3</v>
      </c>
      <c r="AJ27" s="253">
        <f t="shared" si="1"/>
        <v>0.64576931332757648</v>
      </c>
      <c r="AK27" s="252">
        <f t="shared" si="1"/>
        <v>0</v>
      </c>
      <c r="AL27" s="254">
        <f t="shared" si="1"/>
        <v>0.80861883920949185</v>
      </c>
      <c r="AM27" s="255">
        <v>0.36281076728044598</v>
      </c>
      <c r="AN27" s="249">
        <v>1.3365126991744092</v>
      </c>
      <c r="AO27" s="249">
        <v>6.6990601107056888E-2</v>
      </c>
      <c r="AP27" s="249">
        <v>1.5779370710441665E-2</v>
      </c>
      <c r="AQ27" s="249">
        <v>7.0667768277888356</v>
      </c>
      <c r="AR27" s="249" t="s">
        <v>1026</v>
      </c>
      <c r="AS27" s="254">
        <v>8.8488702660611889</v>
      </c>
      <c r="AT27" s="255">
        <v>1.9766085648785445</v>
      </c>
      <c r="AU27" s="249">
        <v>7.2813783010332909</v>
      </c>
      <c r="AV27" s="249">
        <v>0.36496765767763734</v>
      </c>
      <c r="AW27" s="249">
        <v>8.5966685962612643E-2</v>
      </c>
      <c r="AX27" s="249">
        <v>38.500102156823381</v>
      </c>
      <c r="AY27" s="249" t="s">
        <v>1026</v>
      </c>
      <c r="AZ27" s="254">
        <v>48.209023366375462</v>
      </c>
      <c r="BA27" s="255">
        <f t="shared" si="4"/>
        <v>0.23798457527654643</v>
      </c>
      <c r="BB27" s="249">
        <f t="shared" si="4"/>
        <v>0.87668127781574534</v>
      </c>
      <c r="BC27" s="249">
        <f t="shared" si="4"/>
        <v>4.3942272914023084E-2</v>
      </c>
      <c r="BD27" s="249">
        <f t="shared" si="4"/>
        <v>1.0350428309512933E-2</v>
      </c>
      <c r="BE27" s="249">
        <f t="shared" si="4"/>
        <v>4.6354299089350857</v>
      </c>
      <c r="BF27" s="249" t="str">
        <f t="shared" si="4"/>
        <v>---</v>
      </c>
      <c r="BG27" s="254">
        <f t="shared" si="4"/>
        <v>5.8043884632509126</v>
      </c>
      <c r="BH27" s="255">
        <v>0.71997988380486044</v>
      </c>
      <c r="BI27" s="249">
        <v>2.6522428346551816</v>
      </c>
      <c r="BJ27" s="249">
        <v>0.13293950883159492</v>
      </c>
      <c r="BK27" s="249">
        <v>3.1313374671253613E-2</v>
      </c>
      <c r="BL27" s="249">
        <v>14.023666379816685</v>
      </c>
      <c r="BM27" s="249" t="s">
        <v>1026</v>
      </c>
      <c r="BN27" s="254">
        <v>17.560141981779577</v>
      </c>
      <c r="BO27" s="251">
        <v>321.27</v>
      </c>
      <c r="BP27" s="253">
        <v>0.08</v>
      </c>
      <c r="BQ27" s="248">
        <v>1197.3800000000001</v>
      </c>
      <c r="BR27" s="249">
        <v>0.31</v>
      </c>
      <c r="BS27" s="253">
        <v>2600.16</v>
      </c>
      <c r="BT27" s="253">
        <v>0.68</v>
      </c>
      <c r="BU27" s="248">
        <v>5980.3</v>
      </c>
      <c r="BV27" s="249">
        <v>1.57</v>
      </c>
      <c r="BW27" s="253">
        <v>9972.0499999999993</v>
      </c>
      <c r="BX27" s="253">
        <v>2.61</v>
      </c>
      <c r="BY27" s="248">
        <v>14953.21</v>
      </c>
      <c r="BZ27" s="249">
        <v>3.92</v>
      </c>
      <c r="CA27" s="253">
        <v>18533.150000000001</v>
      </c>
      <c r="CB27" s="254">
        <v>4.8600000000000003</v>
      </c>
      <c r="CC27" s="251">
        <v>452.77</v>
      </c>
      <c r="CD27" s="253">
        <v>0.12</v>
      </c>
      <c r="CE27" s="248">
        <v>9705.84</v>
      </c>
      <c r="CF27" s="249">
        <v>2.54</v>
      </c>
      <c r="CG27" s="253">
        <v>13545.05</v>
      </c>
      <c r="CH27" s="253">
        <v>3.55</v>
      </c>
      <c r="CI27" s="248">
        <v>17810.98</v>
      </c>
      <c r="CJ27" s="249">
        <v>4.67</v>
      </c>
      <c r="CK27" s="253">
        <v>19852.02</v>
      </c>
      <c r="CL27" s="253">
        <v>5.2</v>
      </c>
      <c r="CM27" s="248">
        <v>23479.03</v>
      </c>
      <c r="CN27" s="249">
        <v>6.16</v>
      </c>
      <c r="CO27" s="253">
        <v>24083.06</v>
      </c>
      <c r="CP27" s="254">
        <v>6.31</v>
      </c>
      <c r="CQ27" s="251">
        <v>147.65</v>
      </c>
      <c r="CR27" s="253">
        <v>0.04</v>
      </c>
      <c r="CS27" s="248">
        <v>247.68</v>
      </c>
      <c r="CT27" s="249">
        <v>0.06</v>
      </c>
      <c r="CU27" s="253">
        <v>305.42</v>
      </c>
      <c r="CV27" s="253">
        <v>0.08</v>
      </c>
      <c r="CW27" s="248">
        <v>369.31</v>
      </c>
      <c r="CX27" s="249">
        <v>0.1</v>
      </c>
      <c r="CY27" s="253">
        <v>433.09</v>
      </c>
      <c r="CZ27" s="253">
        <v>0.11</v>
      </c>
      <c r="DA27" s="248">
        <v>461.97</v>
      </c>
      <c r="DB27" s="249">
        <v>0.12</v>
      </c>
      <c r="DC27" s="253">
        <v>490.85</v>
      </c>
      <c r="DD27" s="253">
        <v>0.13</v>
      </c>
      <c r="DE27" s="251">
        <v>0</v>
      </c>
      <c r="DF27" s="253">
        <v>0</v>
      </c>
      <c r="DG27" s="248">
        <v>0</v>
      </c>
      <c r="DH27" s="249">
        <v>0</v>
      </c>
      <c r="DI27" s="253">
        <v>0</v>
      </c>
      <c r="DJ27" s="253">
        <v>0</v>
      </c>
      <c r="DK27" s="248">
        <v>0</v>
      </c>
      <c r="DL27" s="249">
        <v>0</v>
      </c>
      <c r="DM27" s="253">
        <v>6.31</v>
      </c>
      <c r="DN27" s="253">
        <v>0</v>
      </c>
      <c r="DO27" s="248">
        <v>130.88999999999999</v>
      </c>
      <c r="DP27" s="249">
        <v>0.03</v>
      </c>
      <c r="DQ27" s="253">
        <v>349.24</v>
      </c>
      <c r="DR27" s="253">
        <v>0.09</v>
      </c>
      <c r="DS27" s="256">
        <v>63.632818609110686</v>
      </c>
      <c r="DT27" s="257">
        <v>69.922933751541336</v>
      </c>
      <c r="DU27" s="258">
        <v>71.562934045903077</v>
      </c>
      <c r="DV27" s="259">
        <v>68.372895468851709</v>
      </c>
      <c r="DW27" s="260">
        <v>20</v>
      </c>
      <c r="DX27" s="261">
        <v>32.119999999999997</v>
      </c>
      <c r="DY27" s="240">
        <v>70.294853658536596</v>
      </c>
      <c r="DZ27" s="262">
        <v>1.2204796594674701</v>
      </c>
      <c r="EA27" s="262">
        <v>-0.83167016506195068</v>
      </c>
      <c r="EB27" s="262">
        <v>-0.81985312700271606</v>
      </c>
      <c r="EC27" s="262">
        <v>-0.42340254783630371</v>
      </c>
      <c r="ED27" s="262">
        <v>-0.89083665609359741</v>
      </c>
      <c r="EE27" s="262">
        <v>0</v>
      </c>
      <c r="EF27" s="262">
        <v>0.37156390079170964</v>
      </c>
      <c r="EG27" s="262">
        <v>34.161904761904758</v>
      </c>
      <c r="EH27" s="262">
        <v>25.61</v>
      </c>
      <c r="EI27" s="262">
        <v>0.62129292274218806</v>
      </c>
      <c r="EJ27" s="262">
        <v>-2.8</v>
      </c>
      <c r="EK27" s="262">
        <v>6.54</v>
      </c>
      <c r="EL27" s="263">
        <v>61.6</v>
      </c>
    </row>
    <row r="28" spans="1:142" x14ac:dyDescent="0.2">
      <c r="A28" s="236" t="s">
        <v>106</v>
      </c>
      <c r="B28" s="237" t="s">
        <v>533</v>
      </c>
      <c r="C28" s="238" t="s">
        <v>1076</v>
      </c>
      <c r="D28" s="239">
        <v>15.135168999999999</v>
      </c>
      <c r="E28" s="240">
        <v>20.319000071951624</v>
      </c>
      <c r="F28" s="241">
        <v>79.680999928048379</v>
      </c>
      <c r="G28" s="242">
        <v>2.703288178849292</v>
      </c>
      <c r="H28" s="243">
        <v>85.741949920688867</v>
      </c>
      <c r="I28" s="251">
        <v>15249.684397078527</v>
      </c>
      <c r="J28" s="249">
        <v>1006.8397443356035</v>
      </c>
      <c r="K28" s="253">
        <v>2435.6449935277656</v>
      </c>
      <c r="L28" s="253">
        <v>15.971773120723579</v>
      </c>
      <c r="M28" s="248">
        <v>670.20532963032485</v>
      </c>
      <c r="N28" s="253">
        <v>4.3948800000000006</v>
      </c>
      <c r="O28" s="248">
        <v>1551.1930574213416</v>
      </c>
      <c r="P28" s="249">
        <f t="shared" si="3"/>
        <v>10.17196826524825</v>
      </c>
      <c r="Q28" s="254">
        <v>4516.2678755036804</v>
      </c>
      <c r="R28" s="253">
        <v>27390.494140625</v>
      </c>
      <c r="S28" s="251">
        <v>0</v>
      </c>
      <c r="T28" s="252">
        <v>0.01</v>
      </c>
      <c r="U28" s="253">
        <v>0</v>
      </c>
      <c r="V28" s="252">
        <v>0</v>
      </c>
      <c r="W28" s="253">
        <v>251.19</v>
      </c>
      <c r="X28" s="252" t="s">
        <v>992</v>
      </c>
      <c r="Y28" s="254">
        <v>251.2</v>
      </c>
      <c r="Z28" s="253">
        <f t="shared" si="5"/>
        <v>0</v>
      </c>
      <c r="AA28" s="253">
        <f t="shared" si="5"/>
        <v>3.9808917197452229E-3</v>
      </c>
      <c r="AB28" s="253">
        <f t="shared" si="5"/>
        <v>0</v>
      </c>
      <c r="AC28" s="253">
        <f t="shared" si="5"/>
        <v>0</v>
      </c>
      <c r="AD28" s="253">
        <f t="shared" si="5"/>
        <v>99.996019108280265</v>
      </c>
      <c r="AE28" s="253" t="str">
        <f t="shared" si="5"/>
        <v>---</v>
      </c>
      <c r="AF28" s="251">
        <f t="shared" si="1"/>
        <v>0</v>
      </c>
      <c r="AG28" s="252">
        <f t="shared" si="1"/>
        <v>3.6509016407879299E-5</v>
      </c>
      <c r="AH28" s="253">
        <f t="shared" si="1"/>
        <v>0</v>
      </c>
      <c r="AI28" s="252">
        <f t="shared" si="1"/>
        <v>0</v>
      </c>
      <c r="AJ28" s="253">
        <f t="shared" si="1"/>
        <v>0.91706998314952015</v>
      </c>
      <c r="AK28" s="252">
        <f t="shared" si="1"/>
        <v>0</v>
      </c>
      <c r="AL28" s="254">
        <f t="shared" si="1"/>
        <v>0.91710649216592799</v>
      </c>
      <c r="AM28" s="255">
        <v>0</v>
      </c>
      <c r="AN28" s="249">
        <v>4.1056886478008819E-4</v>
      </c>
      <c r="AO28" s="249">
        <v>0</v>
      </c>
      <c r="AP28" s="249">
        <v>0</v>
      </c>
      <c r="AQ28" s="249">
        <v>10.313079314411036</v>
      </c>
      <c r="AR28" s="249" t="s">
        <v>1026</v>
      </c>
      <c r="AS28" s="254">
        <v>10.313489883275816</v>
      </c>
      <c r="AT28" s="255">
        <v>0</v>
      </c>
      <c r="AU28" s="249">
        <v>1.4920800473961985E-3</v>
      </c>
      <c r="AV28" s="249">
        <v>0</v>
      </c>
      <c r="AW28" s="249">
        <v>0</v>
      </c>
      <c r="AX28" s="249">
        <v>37.479558710545113</v>
      </c>
      <c r="AY28" s="249" t="s">
        <v>1026</v>
      </c>
      <c r="AZ28" s="254">
        <v>37.481050790592505</v>
      </c>
      <c r="BA28" s="255">
        <f t="shared" si="4"/>
        <v>0</v>
      </c>
      <c r="BB28" s="249">
        <f t="shared" si="4"/>
        <v>6.4466508228342063E-4</v>
      </c>
      <c r="BC28" s="249">
        <f t="shared" si="4"/>
        <v>0</v>
      </c>
      <c r="BD28" s="249">
        <f t="shared" si="4"/>
        <v>0</v>
      </c>
      <c r="BE28" s="249">
        <f t="shared" si="4"/>
        <v>16.193342201877243</v>
      </c>
      <c r="BF28" s="249" t="str">
        <f t="shared" si="4"/>
        <v>---</v>
      </c>
      <c r="BG28" s="254">
        <f t="shared" si="4"/>
        <v>16.193986866959527</v>
      </c>
      <c r="BH28" s="255">
        <v>0</v>
      </c>
      <c r="BI28" s="249">
        <v>2.2142176406851732E-4</v>
      </c>
      <c r="BJ28" s="249">
        <v>0</v>
      </c>
      <c r="BK28" s="249">
        <v>0</v>
      </c>
      <c r="BL28" s="249">
        <v>5.5618932916370873</v>
      </c>
      <c r="BM28" s="249" t="s">
        <v>1026</v>
      </c>
      <c r="BN28" s="254">
        <v>5.5621147134011553</v>
      </c>
      <c r="BO28" s="251">
        <v>0</v>
      </c>
      <c r="BP28" s="253">
        <v>0</v>
      </c>
      <c r="BQ28" s="248">
        <v>0.03</v>
      </c>
      <c r="BR28" s="249">
        <v>0</v>
      </c>
      <c r="BS28" s="253">
        <v>0.03</v>
      </c>
      <c r="BT28" s="253">
        <v>0</v>
      </c>
      <c r="BU28" s="248">
        <v>0.04</v>
      </c>
      <c r="BV28" s="249">
        <v>0</v>
      </c>
      <c r="BW28" s="253">
        <v>0.04</v>
      </c>
      <c r="BX28" s="253">
        <v>0</v>
      </c>
      <c r="BY28" s="248">
        <v>0.05</v>
      </c>
      <c r="BZ28" s="249">
        <v>0</v>
      </c>
      <c r="CA28" s="253">
        <v>0.06</v>
      </c>
      <c r="CB28" s="254">
        <v>0</v>
      </c>
      <c r="CC28" s="251">
        <v>0</v>
      </c>
      <c r="CD28" s="253">
        <v>0</v>
      </c>
      <c r="CE28" s="248">
        <v>0.14000000000000001</v>
      </c>
      <c r="CF28" s="249">
        <v>0</v>
      </c>
      <c r="CG28" s="253">
        <v>0.24</v>
      </c>
      <c r="CH28" s="253">
        <v>0</v>
      </c>
      <c r="CI28" s="248">
        <v>0.33</v>
      </c>
      <c r="CJ28" s="249">
        <v>0</v>
      </c>
      <c r="CK28" s="253">
        <v>0.35</v>
      </c>
      <c r="CL28" s="253">
        <v>0</v>
      </c>
      <c r="CM28" s="248">
        <v>0.4</v>
      </c>
      <c r="CN28" s="249">
        <v>0</v>
      </c>
      <c r="CO28" s="253">
        <v>0.44</v>
      </c>
      <c r="CP28" s="254">
        <v>0</v>
      </c>
      <c r="CQ28" s="251">
        <v>0.01</v>
      </c>
      <c r="CR28" s="253">
        <v>0</v>
      </c>
      <c r="CS28" s="248">
        <v>0.01</v>
      </c>
      <c r="CT28" s="249">
        <v>0</v>
      </c>
      <c r="CU28" s="253">
        <v>0.02</v>
      </c>
      <c r="CV28" s="253">
        <v>0</v>
      </c>
      <c r="CW28" s="248">
        <v>0.02</v>
      </c>
      <c r="CX28" s="249">
        <v>0</v>
      </c>
      <c r="CY28" s="253">
        <v>0.02</v>
      </c>
      <c r="CZ28" s="253">
        <v>0</v>
      </c>
      <c r="DA28" s="248">
        <v>0.02</v>
      </c>
      <c r="DB28" s="249">
        <v>0</v>
      </c>
      <c r="DC28" s="253">
        <v>0.02</v>
      </c>
      <c r="DD28" s="253">
        <v>0</v>
      </c>
      <c r="DE28" s="251">
        <v>0</v>
      </c>
      <c r="DF28" s="253">
        <v>0</v>
      </c>
      <c r="DG28" s="248">
        <v>0</v>
      </c>
      <c r="DH28" s="249">
        <v>0</v>
      </c>
      <c r="DI28" s="253">
        <v>0</v>
      </c>
      <c r="DJ28" s="253">
        <v>0</v>
      </c>
      <c r="DK28" s="248">
        <v>0</v>
      </c>
      <c r="DL28" s="249">
        <v>0</v>
      </c>
      <c r="DM28" s="253">
        <v>0</v>
      </c>
      <c r="DN28" s="253">
        <v>0</v>
      </c>
      <c r="DO28" s="248">
        <v>0</v>
      </c>
      <c r="DP28" s="249">
        <v>0</v>
      </c>
      <c r="DQ28" s="253">
        <v>0</v>
      </c>
      <c r="DR28" s="253">
        <v>0</v>
      </c>
      <c r="DS28" s="256">
        <v>68.941989685934828</v>
      </c>
      <c r="DT28" s="257">
        <v>62.8604287171054</v>
      </c>
      <c r="DU28" s="258">
        <v>69.892464738993539</v>
      </c>
      <c r="DV28" s="259">
        <v>67.231627714011253</v>
      </c>
      <c r="DW28" s="260">
        <v>21</v>
      </c>
      <c r="DX28" s="261">
        <v>36.03</v>
      </c>
      <c r="DY28" s="240">
        <v>71.408829268292692</v>
      </c>
      <c r="DZ28" s="262">
        <v>1.80354667449324</v>
      </c>
      <c r="EA28" s="262">
        <v>-0.98978906869888306</v>
      </c>
      <c r="EB28" s="262">
        <v>-0.92247426509857178</v>
      </c>
      <c r="EC28" s="262">
        <v>-0.97991943359375</v>
      </c>
      <c r="ED28" s="262">
        <v>-1.0130703449249268</v>
      </c>
      <c r="EE28" s="262">
        <v>2.184235517568851</v>
      </c>
      <c r="EF28" s="262">
        <v>0.29101288408555531</v>
      </c>
      <c r="EG28" s="262">
        <v>1.810945273631841</v>
      </c>
      <c r="EH28" s="262">
        <v>35.44</v>
      </c>
      <c r="EI28" s="262">
        <v>1.0346082918272299</v>
      </c>
      <c r="EJ28" s="262">
        <v>-13.7</v>
      </c>
      <c r="EK28" s="262">
        <v>0</v>
      </c>
      <c r="EL28" s="263">
        <v>78.900000000000006</v>
      </c>
    </row>
    <row r="29" spans="1:142" x14ac:dyDescent="0.2">
      <c r="A29" s="236" t="s">
        <v>134</v>
      </c>
      <c r="B29" s="237" t="s">
        <v>557</v>
      </c>
      <c r="C29" s="238" t="s">
        <v>1076</v>
      </c>
      <c r="D29" s="239">
        <v>53.259017999999998</v>
      </c>
      <c r="E29" s="240">
        <v>33.006999866201063</v>
      </c>
      <c r="F29" s="241">
        <v>66.993000133798944</v>
      </c>
      <c r="G29" s="242">
        <v>2.5140568794762306</v>
      </c>
      <c r="H29" s="243">
        <v>81.524312326838</v>
      </c>
      <c r="I29" s="251" t="s">
        <v>1026</v>
      </c>
      <c r="J29" s="249" t="s">
        <v>478</v>
      </c>
      <c r="K29" s="253" t="s">
        <v>1026</v>
      </c>
      <c r="L29" s="253">
        <v>11.675804491917493</v>
      </c>
      <c r="M29" s="248" t="s">
        <v>1026</v>
      </c>
      <c r="N29" s="253">
        <v>1.7450599999999998</v>
      </c>
      <c r="O29" s="248">
        <v>0</v>
      </c>
      <c r="P29" s="249">
        <f t="shared" si="3"/>
        <v>0</v>
      </c>
      <c r="Q29" s="254">
        <v>6964.0239054096801</v>
      </c>
      <c r="R29" s="253">
        <v>195390.078125</v>
      </c>
      <c r="S29" s="251">
        <v>35.57</v>
      </c>
      <c r="T29" s="252">
        <v>41.76</v>
      </c>
      <c r="U29" s="253">
        <v>40.61</v>
      </c>
      <c r="V29" s="252">
        <v>3.27</v>
      </c>
      <c r="W29" s="253">
        <v>1956.65</v>
      </c>
      <c r="X29" s="252" t="s">
        <v>992</v>
      </c>
      <c r="Y29" s="254">
        <v>2077.86</v>
      </c>
      <c r="Z29" s="253">
        <f t="shared" si="5"/>
        <v>1.7118573917395781</v>
      </c>
      <c r="AA29" s="253">
        <f t="shared" si="5"/>
        <v>2.009760041581242</v>
      </c>
      <c r="AB29" s="253">
        <f t="shared" si="5"/>
        <v>1.9544146381373142</v>
      </c>
      <c r="AC29" s="253">
        <f t="shared" si="5"/>
        <v>0.15737345153186449</v>
      </c>
      <c r="AD29" s="253">
        <f t="shared" si="5"/>
        <v>94.166594477009994</v>
      </c>
      <c r="AE29" s="253" t="str">
        <f t="shared" si="5"/>
        <v>---</v>
      </c>
      <c r="AF29" s="251">
        <f t="shared" si="1"/>
        <v>1.8204609129253861E-2</v>
      </c>
      <c r="AG29" s="252">
        <f t="shared" si="1"/>
        <v>2.1372630791049792E-2</v>
      </c>
      <c r="AH29" s="253">
        <f t="shared" si="1"/>
        <v>2.0784064569552972E-2</v>
      </c>
      <c r="AI29" s="252">
        <f t="shared" si="1"/>
        <v>1.6735752559083534E-3</v>
      </c>
      <c r="AJ29" s="253">
        <f t="shared" si="1"/>
        <v>1.0014070411232658</v>
      </c>
      <c r="AK29" s="252">
        <f t="shared" si="1"/>
        <v>0</v>
      </c>
      <c r="AL29" s="254">
        <f t="shared" si="1"/>
        <v>1.0634419208690309</v>
      </c>
      <c r="AM29" s="255" t="s">
        <v>1026</v>
      </c>
      <c r="AN29" s="249" t="s">
        <v>1026</v>
      </c>
      <c r="AO29" s="249" t="s">
        <v>1026</v>
      </c>
      <c r="AP29" s="249" t="s">
        <v>1026</v>
      </c>
      <c r="AQ29" s="249" t="s">
        <v>1026</v>
      </c>
      <c r="AR29" s="249" t="s">
        <v>1026</v>
      </c>
      <c r="AS29" s="254" t="s">
        <v>1026</v>
      </c>
      <c r="AT29" s="255" t="s">
        <v>1026</v>
      </c>
      <c r="AU29" s="249" t="s">
        <v>1026</v>
      </c>
      <c r="AV29" s="249" t="s">
        <v>1026</v>
      </c>
      <c r="AW29" s="249" t="s">
        <v>1026</v>
      </c>
      <c r="AX29" s="249" t="s">
        <v>1026</v>
      </c>
      <c r="AY29" s="249" t="s">
        <v>1026</v>
      </c>
      <c r="AZ29" s="254" t="s">
        <v>1026</v>
      </c>
      <c r="BA29" s="255" t="str">
        <f t="shared" si="4"/>
        <v>---</v>
      </c>
      <c r="BB29" s="249" t="str">
        <f t="shared" si="4"/>
        <v>---</v>
      </c>
      <c r="BC29" s="249" t="str">
        <f t="shared" si="4"/>
        <v>---</v>
      </c>
      <c r="BD29" s="249" t="str">
        <f t="shared" si="4"/>
        <v>---</v>
      </c>
      <c r="BE29" s="249" t="str">
        <f t="shared" si="4"/>
        <v>---</v>
      </c>
      <c r="BF29" s="249" t="str">
        <f t="shared" si="4"/>
        <v>---</v>
      </c>
      <c r="BG29" s="254" t="str">
        <f t="shared" si="4"/>
        <v>---</v>
      </c>
      <c r="BH29" s="255">
        <v>0.51076791928254428</v>
      </c>
      <c r="BI29" s="249">
        <v>0.59965331203933225</v>
      </c>
      <c r="BJ29" s="249">
        <v>0.58313987073556717</v>
      </c>
      <c r="BK29" s="249">
        <v>4.6955611359401732E-2</v>
      </c>
      <c r="BL29" s="249">
        <v>28.096543414793089</v>
      </c>
      <c r="BM29" s="249" t="s">
        <v>1026</v>
      </c>
      <c r="BN29" s="254">
        <v>29.837060128209934</v>
      </c>
      <c r="BO29" s="251">
        <v>123.05</v>
      </c>
      <c r="BP29" s="253">
        <v>0.06</v>
      </c>
      <c r="BQ29" s="248">
        <v>317.23</v>
      </c>
      <c r="BR29" s="249">
        <v>0.16</v>
      </c>
      <c r="BS29" s="253">
        <v>593.76</v>
      </c>
      <c r="BT29" s="253">
        <v>0.3</v>
      </c>
      <c r="BU29" s="248">
        <v>1220.76</v>
      </c>
      <c r="BV29" s="249">
        <v>0.62</v>
      </c>
      <c r="BW29" s="253">
        <v>1892.89</v>
      </c>
      <c r="BX29" s="253">
        <v>0.97</v>
      </c>
      <c r="BY29" s="248">
        <v>2755.72</v>
      </c>
      <c r="BZ29" s="249">
        <v>1.41</v>
      </c>
      <c r="CA29" s="253">
        <v>3316.49</v>
      </c>
      <c r="CB29" s="254">
        <v>1.7</v>
      </c>
      <c r="CC29" s="251">
        <v>245.37</v>
      </c>
      <c r="CD29" s="253">
        <v>0.13</v>
      </c>
      <c r="CE29" s="248">
        <v>352.48</v>
      </c>
      <c r="CF29" s="249">
        <v>0.18</v>
      </c>
      <c r="CG29" s="253">
        <v>418.69</v>
      </c>
      <c r="CH29" s="253">
        <v>0.21</v>
      </c>
      <c r="CI29" s="248">
        <v>467.52</v>
      </c>
      <c r="CJ29" s="249">
        <v>0.24</v>
      </c>
      <c r="CK29" s="253">
        <v>509.1</v>
      </c>
      <c r="CL29" s="253">
        <v>0.26</v>
      </c>
      <c r="CM29" s="248">
        <v>589.11</v>
      </c>
      <c r="CN29" s="249">
        <v>0.3</v>
      </c>
      <c r="CO29" s="253">
        <v>592</v>
      </c>
      <c r="CP29" s="254">
        <v>0.3</v>
      </c>
      <c r="CQ29" s="251">
        <v>240.52</v>
      </c>
      <c r="CR29" s="253">
        <v>0.12</v>
      </c>
      <c r="CS29" s="248">
        <v>479.07</v>
      </c>
      <c r="CT29" s="249">
        <v>0.25</v>
      </c>
      <c r="CU29" s="253">
        <v>570.46</v>
      </c>
      <c r="CV29" s="253">
        <v>0.28999999999999998</v>
      </c>
      <c r="CW29" s="248">
        <v>602.73</v>
      </c>
      <c r="CX29" s="249">
        <v>0.31</v>
      </c>
      <c r="CY29" s="253">
        <v>623.86</v>
      </c>
      <c r="CZ29" s="253">
        <v>0.32</v>
      </c>
      <c r="DA29" s="248">
        <v>666.12</v>
      </c>
      <c r="DB29" s="249">
        <v>0.34</v>
      </c>
      <c r="DC29" s="253">
        <v>708.38</v>
      </c>
      <c r="DD29" s="253">
        <v>0.36</v>
      </c>
      <c r="DE29" s="251">
        <v>0</v>
      </c>
      <c r="DF29" s="253">
        <v>0</v>
      </c>
      <c r="DG29" s="248">
        <v>0</v>
      </c>
      <c r="DH29" s="249">
        <v>0</v>
      </c>
      <c r="DI29" s="253">
        <v>0</v>
      </c>
      <c r="DJ29" s="253">
        <v>0</v>
      </c>
      <c r="DK29" s="248">
        <v>14.25</v>
      </c>
      <c r="DL29" s="249">
        <v>0.01</v>
      </c>
      <c r="DM29" s="253">
        <v>154.55000000000001</v>
      </c>
      <c r="DN29" s="253">
        <v>0.08</v>
      </c>
      <c r="DO29" s="248">
        <v>578.54</v>
      </c>
      <c r="DP29" s="249">
        <v>0.3</v>
      </c>
      <c r="DQ29" s="253">
        <v>1139.9100000000001</v>
      </c>
      <c r="DR29" s="253">
        <v>0.57999999999999996</v>
      </c>
      <c r="DS29" s="256">
        <v>42.137227655655565</v>
      </c>
      <c r="DT29" s="257">
        <v>78.141223152522798</v>
      </c>
      <c r="DU29" s="258">
        <v>81.015354640447057</v>
      </c>
      <c r="DV29" s="259">
        <v>67.097935149541811</v>
      </c>
      <c r="DW29" s="260">
        <v>22</v>
      </c>
      <c r="DX29" s="261" t="s">
        <v>478</v>
      </c>
      <c r="DY29" s="240">
        <v>64.932463414634157</v>
      </c>
      <c r="DZ29" s="262">
        <v>0.87067294558667296</v>
      </c>
      <c r="EA29" s="262">
        <v>-1.2201098203659058</v>
      </c>
      <c r="EB29" s="262">
        <v>-1.5096619129180908</v>
      </c>
      <c r="EC29" s="262">
        <v>-1.4973899126052856</v>
      </c>
      <c r="ED29" s="262">
        <v>-1.06778883934021</v>
      </c>
      <c r="EE29" s="262">
        <v>0</v>
      </c>
      <c r="EF29" s="262">
        <v>0.17321274359931887</v>
      </c>
      <c r="EG29" s="262">
        <v>3.3130608175473579</v>
      </c>
      <c r="EH29" s="262">
        <v>27.44</v>
      </c>
      <c r="EI29" s="262">
        <v>1.7880846725921198</v>
      </c>
      <c r="EJ29" s="262">
        <v>-2.6</v>
      </c>
      <c r="EK29" s="262">
        <v>0</v>
      </c>
      <c r="EL29" s="263">
        <v>45.6</v>
      </c>
    </row>
    <row r="30" spans="1:142" x14ac:dyDescent="0.2">
      <c r="A30" s="236" t="s">
        <v>266</v>
      </c>
      <c r="B30" s="237" t="s">
        <v>637</v>
      </c>
      <c r="C30" s="238" t="s">
        <v>1074</v>
      </c>
      <c r="D30" s="239">
        <v>15.737878</v>
      </c>
      <c r="E30" s="240">
        <v>63.297999895538645</v>
      </c>
      <c r="F30" s="241">
        <v>36.702000104461355</v>
      </c>
      <c r="G30" s="242">
        <v>1.9052719975915751</v>
      </c>
      <c r="H30" s="243">
        <v>63.367200837493961</v>
      </c>
      <c r="I30" s="251">
        <v>90023.493747200002</v>
      </c>
      <c r="J30" s="249">
        <v>6002.8854588909635</v>
      </c>
      <c r="K30" s="253">
        <v>25600.400000000005</v>
      </c>
      <c r="L30" s="253">
        <v>28.437465526376833</v>
      </c>
      <c r="M30" s="248">
        <v>7857.4845953393578</v>
      </c>
      <c r="N30" s="253">
        <v>8.7282599999999988</v>
      </c>
      <c r="O30" s="248">
        <v>24098.362169902168</v>
      </c>
      <c r="P30" s="249">
        <f t="shared" si="3"/>
        <v>26.768970150807657</v>
      </c>
      <c r="Q30" s="254">
        <v>3328.0378722600003</v>
      </c>
      <c r="R30" s="199">
        <v>282704.875</v>
      </c>
      <c r="S30" s="251">
        <v>1248.8599999999999</v>
      </c>
      <c r="T30" s="252">
        <v>0</v>
      </c>
      <c r="U30" s="253">
        <v>0</v>
      </c>
      <c r="V30" s="252">
        <v>2.2400000000000002</v>
      </c>
      <c r="W30" s="253">
        <v>212.86</v>
      </c>
      <c r="X30" s="252" t="s">
        <v>992</v>
      </c>
      <c r="Y30" s="254">
        <v>1463.96</v>
      </c>
      <c r="Z30" s="253">
        <f t="shared" si="5"/>
        <v>85.306975600426227</v>
      </c>
      <c r="AA30" s="253">
        <f t="shared" si="5"/>
        <v>0</v>
      </c>
      <c r="AB30" s="253">
        <f t="shared" si="5"/>
        <v>0</v>
      </c>
      <c r="AC30" s="253">
        <f t="shared" si="5"/>
        <v>0.15300964507226975</v>
      </c>
      <c r="AD30" s="253">
        <f t="shared" si="5"/>
        <v>14.540014754501488</v>
      </c>
      <c r="AE30" s="253" t="str">
        <f t="shared" si="5"/>
        <v>---</v>
      </c>
      <c r="AF30" s="251">
        <f t="shared" si="1"/>
        <v>0.44175396692398744</v>
      </c>
      <c r="AG30" s="252">
        <f t="shared" si="1"/>
        <v>0</v>
      </c>
      <c r="AH30" s="253">
        <f t="shared" si="1"/>
        <v>0</v>
      </c>
      <c r="AI30" s="252">
        <f t="shared" si="1"/>
        <v>7.9234572803175063E-4</v>
      </c>
      <c r="AJ30" s="253">
        <f t="shared" si="1"/>
        <v>7.5294067709302859E-2</v>
      </c>
      <c r="AK30" s="252">
        <f t="shared" si="1"/>
        <v>0</v>
      </c>
      <c r="AL30" s="254">
        <f t="shared" si="1"/>
        <v>0.51784038036132196</v>
      </c>
      <c r="AM30" s="255">
        <v>4.8782831518257508</v>
      </c>
      <c r="AN30" s="249">
        <v>0</v>
      </c>
      <c r="AO30" s="249">
        <v>0</v>
      </c>
      <c r="AP30" s="249">
        <v>8.7498632833861965E-3</v>
      </c>
      <c r="AQ30" s="249">
        <v>0.83147138325963643</v>
      </c>
      <c r="AR30" s="249" t="s">
        <v>1026</v>
      </c>
      <c r="AS30" s="254">
        <v>5.7185043983687747</v>
      </c>
      <c r="AT30" s="255">
        <v>15.89389053006553</v>
      </c>
      <c r="AU30" s="249">
        <v>0</v>
      </c>
      <c r="AV30" s="249">
        <v>0</v>
      </c>
      <c r="AW30" s="249">
        <v>2.8507850989980297E-2</v>
      </c>
      <c r="AX30" s="249">
        <v>2.7090094471996453</v>
      </c>
      <c r="AY30" s="249" t="s">
        <v>1026</v>
      </c>
      <c r="AZ30" s="254">
        <v>18.631407828255156</v>
      </c>
      <c r="BA30" s="255">
        <f t="shared" si="4"/>
        <v>5.1823438920665446</v>
      </c>
      <c r="BB30" s="249">
        <f t="shared" si="4"/>
        <v>0</v>
      </c>
      <c r="BC30" s="249">
        <f t="shared" si="4"/>
        <v>0</v>
      </c>
      <c r="BD30" s="249">
        <f t="shared" si="4"/>
        <v>9.2952375111934587E-3</v>
      </c>
      <c r="BE30" s="249">
        <f t="shared" si="4"/>
        <v>0.88329654313957129</v>
      </c>
      <c r="BF30" s="249" t="str">
        <f t="shared" si="4"/>
        <v>---</v>
      </c>
      <c r="BG30" s="254">
        <f t="shared" si="4"/>
        <v>6.0749356727173103</v>
      </c>
      <c r="BH30" s="255">
        <v>37.525414311223734</v>
      </c>
      <c r="BI30" s="249">
        <v>0</v>
      </c>
      <c r="BJ30" s="249">
        <v>0</v>
      </c>
      <c r="BK30" s="249">
        <v>6.7306926362555586E-2</v>
      </c>
      <c r="BL30" s="249">
        <v>6.3959608685417777</v>
      </c>
      <c r="BM30" s="249" t="s">
        <v>1026</v>
      </c>
      <c r="BN30" s="254">
        <v>43.988682106128067</v>
      </c>
      <c r="BO30" s="251">
        <v>3714.63</v>
      </c>
      <c r="BP30" s="253">
        <v>1.31</v>
      </c>
      <c r="BQ30" s="248">
        <v>7238.97</v>
      </c>
      <c r="BR30" s="249">
        <v>2.56</v>
      </c>
      <c r="BS30" s="253">
        <v>11325.39</v>
      </c>
      <c r="BT30" s="253">
        <v>4.01</v>
      </c>
      <c r="BU30" s="248">
        <v>18890.810000000001</v>
      </c>
      <c r="BV30" s="249">
        <v>6.68</v>
      </c>
      <c r="BW30" s="253">
        <v>25870.7</v>
      </c>
      <c r="BX30" s="253">
        <v>9.15</v>
      </c>
      <c r="BY30" s="248">
        <v>33619.480000000003</v>
      </c>
      <c r="BZ30" s="249">
        <v>11.89</v>
      </c>
      <c r="CA30" s="253">
        <v>39093.550000000003</v>
      </c>
      <c r="CB30" s="254">
        <v>13.83</v>
      </c>
      <c r="CC30" s="251">
        <v>0</v>
      </c>
      <c r="CD30" s="253">
        <v>0</v>
      </c>
      <c r="CE30" s="248">
        <v>0</v>
      </c>
      <c r="CF30" s="249">
        <v>0</v>
      </c>
      <c r="CG30" s="253">
        <v>0</v>
      </c>
      <c r="CH30" s="253">
        <v>0</v>
      </c>
      <c r="CI30" s="248">
        <v>0</v>
      </c>
      <c r="CJ30" s="249">
        <v>0</v>
      </c>
      <c r="CK30" s="253">
        <v>0</v>
      </c>
      <c r="CL30" s="253">
        <v>0</v>
      </c>
      <c r="CM30" s="248">
        <v>0</v>
      </c>
      <c r="CN30" s="249">
        <v>0</v>
      </c>
      <c r="CO30" s="253">
        <v>0</v>
      </c>
      <c r="CP30" s="254">
        <v>0</v>
      </c>
      <c r="CQ30" s="251">
        <v>0</v>
      </c>
      <c r="CR30" s="253">
        <v>0</v>
      </c>
      <c r="CS30" s="248">
        <v>0</v>
      </c>
      <c r="CT30" s="249">
        <v>0</v>
      </c>
      <c r="CU30" s="253">
        <v>0</v>
      </c>
      <c r="CV30" s="253">
        <v>0</v>
      </c>
      <c r="CW30" s="248">
        <v>0</v>
      </c>
      <c r="CX30" s="249">
        <v>0</v>
      </c>
      <c r="CY30" s="253">
        <v>0</v>
      </c>
      <c r="CZ30" s="253">
        <v>0</v>
      </c>
      <c r="DA30" s="248">
        <v>0</v>
      </c>
      <c r="DB30" s="249">
        <v>0</v>
      </c>
      <c r="DC30" s="253">
        <v>0</v>
      </c>
      <c r="DD30" s="253">
        <v>0</v>
      </c>
      <c r="DE30" s="251">
        <v>0</v>
      </c>
      <c r="DF30" s="253">
        <v>0</v>
      </c>
      <c r="DG30" s="248">
        <v>0.37</v>
      </c>
      <c r="DH30" s="249">
        <v>0</v>
      </c>
      <c r="DI30" s="253">
        <v>4.42</v>
      </c>
      <c r="DJ30" s="253">
        <v>0</v>
      </c>
      <c r="DK30" s="248">
        <v>39.9</v>
      </c>
      <c r="DL30" s="249">
        <v>0.01</v>
      </c>
      <c r="DM30" s="253">
        <v>170.44</v>
      </c>
      <c r="DN30" s="253">
        <v>0.06</v>
      </c>
      <c r="DO30" s="248">
        <v>463.69</v>
      </c>
      <c r="DP30" s="249">
        <v>0.16</v>
      </c>
      <c r="DQ30" s="253">
        <v>816.72</v>
      </c>
      <c r="DR30" s="253">
        <v>0.28999999999999998</v>
      </c>
      <c r="DS30" s="256">
        <v>61.325698213913938</v>
      </c>
      <c r="DT30" s="257">
        <v>72.407700894141897</v>
      </c>
      <c r="DU30" s="258">
        <v>65.253663843213232</v>
      </c>
      <c r="DV30" s="259">
        <v>66.329020983756365</v>
      </c>
      <c r="DW30" s="260">
        <v>23</v>
      </c>
      <c r="DX30" s="261">
        <v>49.26</v>
      </c>
      <c r="DY30" s="240">
        <v>76.192560975609766</v>
      </c>
      <c r="DZ30" s="262">
        <v>1.5729615584005301</v>
      </c>
      <c r="EA30" s="262">
        <v>-0.95037126541137695</v>
      </c>
      <c r="EB30" s="262">
        <v>-0.48626500368118286</v>
      </c>
      <c r="EC30" s="262">
        <v>-0.28639298677444458</v>
      </c>
      <c r="ED30" s="262">
        <v>-0.60957825183868408</v>
      </c>
      <c r="EE30" s="262">
        <v>2.792855028125925</v>
      </c>
      <c r="EF30" s="262">
        <v>2.1755978506069433</v>
      </c>
      <c r="EG30" s="262">
        <v>2.241862567811935</v>
      </c>
      <c r="EH30" s="262">
        <v>58.54</v>
      </c>
      <c r="EI30" s="262">
        <v>1.88540623517874</v>
      </c>
      <c r="EJ30" s="262">
        <v>-2.2000000000000002</v>
      </c>
      <c r="EK30" s="262" t="s">
        <v>478</v>
      </c>
      <c r="EL30" s="263">
        <v>21.5</v>
      </c>
    </row>
    <row r="31" spans="1:142" x14ac:dyDescent="0.2">
      <c r="A31" s="236" t="s">
        <v>244</v>
      </c>
      <c r="B31" s="237" t="s">
        <v>655</v>
      </c>
      <c r="C31" s="238" t="s">
        <v>1074</v>
      </c>
      <c r="D31" s="239">
        <v>1.341151</v>
      </c>
      <c r="E31" s="240">
        <v>8.6659891391797039</v>
      </c>
      <c r="F31" s="241">
        <v>91.334010860820285</v>
      </c>
      <c r="G31" s="242">
        <v>-1.2007738823675558</v>
      </c>
      <c r="H31" s="243">
        <v>261.43294346978558</v>
      </c>
      <c r="I31" s="251">
        <v>24640.839007591767</v>
      </c>
      <c r="J31" s="249">
        <v>18372.904324413706</v>
      </c>
      <c r="K31" s="253">
        <v>2402.1328276582299</v>
      </c>
      <c r="L31" s="253">
        <v>9.7485837512194298</v>
      </c>
      <c r="M31" s="248">
        <v>2507.4517774125388</v>
      </c>
      <c r="N31" s="253">
        <v>10.176000000000002</v>
      </c>
      <c r="O31" s="248">
        <v>12003.868859465887</v>
      </c>
      <c r="P31" s="249">
        <f t="shared" si="3"/>
        <v>48.715341453136119</v>
      </c>
      <c r="Q31" s="254">
        <v>10600.451637260001</v>
      </c>
      <c r="R31" s="199">
        <v>68647.90625</v>
      </c>
      <c r="S31" s="251">
        <v>596.11</v>
      </c>
      <c r="T31" s="252">
        <v>12.62</v>
      </c>
      <c r="U31" s="253">
        <v>11.36</v>
      </c>
      <c r="V31" s="252">
        <v>0.01</v>
      </c>
      <c r="W31" s="253">
        <v>0.91</v>
      </c>
      <c r="X31" s="252" t="s">
        <v>992</v>
      </c>
      <c r="Y31" s="254">
        <v>621.01</v>
      </c>
      <c r="Z31" s="253">
        <f t="shared" si="5"/>
        <v>95.990402731034933</v>
      </c>
      <c r="AA31" s="253">
        <f t="shared" si="5"/>
        <v>2.0321733949533822</v>
      </c>
      <c r="AB31" s="253">
        <f t="shared" si="5"/>
        <v>1.8292781114635834</v>
      </c>
      <c r="AC31" s="253">
        <f t="shared" si="5"/>
        <v>1.6102800276968166E-3</v>
      </c>
      <c r="AD31" s="253">
        <f t="shared" si="5"/>
        <v>0.14653548252041029</v>
      </c>
      <c r="AE31" s="253" t="str">
        <f t="shared" si="5"/>
        <v>---</v>
      </c>
      <c r="AF31" s="251">
        <f t="shared" si="1"/>
        <v>0.86835860343519222</v>
      </c>
      <c r="AG31" s="252">
        <f t="shared" si="1"/>
        <v>1.8383663376477705E-2</v>
      </c>
      <c r="AH31" s="253">
        <f t="shared" si="1"/>
        <v>1.6548210456163767E-2</v>
      </c>
      <c r="AI31" s="252">
        <f t="shared" si="1"/>
        <v>1.4567086669158247E-5</v>
      </c>
      <c r="AJ31" s="253">
        <f t="shared" si="1"/>
        <v>1.3256048868934003E-3</v>
      </c>
      <c r="AK31" s="252">
        <f t="shared" si="1"/>
        <v>0</v>
      </c>
      <c r="AL31" s="254">
        <f t="shared" si="1"/>
        <v>0.90463064924139625</v>
      </c>
      <c r="AM31" s="255">
        <v>24.815863350118338</v>
      </c>
      <c r="AN31" s="249">
        <v>0.52536645162552786</v>
      </c>
      <c r="AO31" s="249">
        <v>0.47291306580554648</v>
      </c>
      <c r="AP31" s="249">
        <v>4.1629671285699514E-4</v>
      </c>
      <c r="AQ31" s="249">
        <v>3.7883000869986562E-2</v>
      </c>
      <c r="AR31" s="249" t="s">
        <v>1026</v>
      </c>
      <c r="AS31" s="254">
        <v>25.852442165132256</v>
      </c>
      <c r="AT31" s="255">
        <v>23.773537954741091</v>
      </c>
      <c r="AU31" s="249">
        <v>0.50329980874139424</v>
      </c>
      <c r="AV31" s="249">
        <v>0.45304959011903634</v>
      </c>
      <c r="AW31" s="249">
        <v>3.9881125890760244E-4</v>
      </c>
      <c r="AX31" s="249">
        <v>3.6291824560591823E-2</v>
      </c>
      <c r="AY31" s="249" t="s">
        <v>1026</v>
      </c>
      <c r="AZ31" s="254">
        <v>24.76657798942102</v>
      </c>
      <c r="BA31" s="255">
        <f t="shared" si="4"/>
        <v>4.9659822760386598</v>
      </c>
      <c r="BB31" s="249">
        <f t="shared" si="4"/>
        <v>0.10513277134020212</v>
      </c>
      <c r="BC31" s="249">
        <f t="shared" si="4"/>
        <v>9.4636155501164512E-2</v>
      </c>
      <c r="BD31" s="249">
        <f t="shared" si="4"/>
        <v>8.3306474912996927E-5</v>
      </c>
      <c r="BE31" s="249">
        <f t="shared" si="4"/>
        <v>7.5808892170827211E-3</v>
      </c>
      <c r="BF31" s="249" t="str">
        <f t="shared" si="4"/>
        <v>---</v>
      </c>
      <c r="BG31" s="254">
        <f t="shared" si="4"/>
        <v>5.1734153985720228</v>
      </c>
      <c r="BH31" s="255">
        <v>5.6234396457666609</v>
      </c>
      <c r="BI31" s="249">
        <v>0.11905153131062263</v>
      </c>
      <c r="BJ31" s="249">
        <v>0.10716524530021182</v>
      </c>
      <c r="BK31" s="249">
        <v>9.4335603257228714E-5</v>
      </c>
      <c r="BL31" s="249">
        <v>8.584539896407813E-3</v>
      </c>
      <c r="BM31" s="249" t="s">
        <v>1026</v>
      </c>
      <c r="BN31" s="254">
        <v>5.8583352978771606</v>
      </c>
      <c r="BO31" s="251">
        <v>2757.7</v>
      </c>
      <c r="BP31" s="253">
        <v>4.0199999999999996</v>
      </c>
      <c r="BQ31" s="248">
        <v>6343.57</v>
      </c>
      <c r="BR31" s="249">
        <v>9.24</v>
      </c>
      <c r="BS31" s="253">
        <v>9997.5499999999993</v>
      </c>
      <c r="BT31" s="253">
        <v>14.56</v>
      </c>
      <c r="BU31" s="248">
        <v>14962.22</v>
      </c>
      <c r="BV31" s="249">
        <v>21.8</v>
      </c>
      <c r="BW31" s="253">
        <v>18869.87</v>
      </c>
      <c r="BX31" s="253">
        <v>27.49</v>
      </c>
      <c r="BY31" s="248">
        <v>23390.95</v>
      </c>
      <c r="BZ31" s="249">
        <v>34.07</v>
      </c>
      <c r="CA31" s="253">
        <v>24921.83</v>
      </c>
      <c r="CB31" s="254">
        <v>36.299999999999997</v>
      </c>
      <c r="CC31" s="251">
        <v>12.04</v>
      </c>
      <c r="CD31" s="253">
        <v>0.02</v>
      </c>
      <c r="CE31" s="248">
        <v>122.66</v>
      </c>
      <c r="CF31" s="249">
        <v>0.18</v>
      </c>
      <c r="CG31" s="253">
        <v>233.25</v>
      </c>
      <c r="CH31" s="253">
        <v>0.34</v>
      </c>
      <c r="CI31" s="248">
        <v>1111.18</v>
      </c>
      <c r="CJ31" s="249">
        <v>1.62</v>
      </c>
      <c r="CK31" s="253">
        <v>1348.61</v>
      </c>
      <c r="CL31" s="253">
        <v>1.96</v>
      </c>
      <c r="CM31" s="248">
        <v>1511.67</v>
      </c>
      <c r="CN31" s="249">
        <v>2.2000000000000002</v>
      </c>
      <c r="CO31" s="253">
        <v>1579.18</v>
      </c>
      <c r="CP31" s="254">
        <v>2.2999999999999998</v>
      </c>
      <c r="CQ31" s="251">
        <v>29</v>
      </c>
      <c r="CR31" s="253">
        <v>0.04</v>
      </c>
      <c r="CS31" s="248">
        <v>219.04</v>
      </c>
      <c r="CT31" s="249">
        <v>0.32</v>
      </c>
      <c r="CU31" s="253">
        <v>305.64</v>
      </c>
      <c r="CV31" s="253">
        <v>0.45</v>
      </c>
      <c r="CW31" s="248">
        <v>446.76</v>
      </c>
      <c r="CX31" s="249">
        <v>0.65</v>
      </c>
      <c r="CY31" s="253">
        <v>563.32000000000005</v>
      </c>
      <c r="CZ31" s="253">
        <v>0.82</v>
      </c>
      <c r="DA31" s="248">
        <v>595.65</v>
      </c>
      <c r="DB31" s="249">
        <v>0.87</v>
      </c>
      <c r="DC31" s="253">
        <v>627.98</v>
      </c>
      <c r="DD31" s="253">
        <v>0.91</v>
      </c>
      <c r="DE31" s="251">
        <v>0</v>
      </c>
      <c r="DF31" s="253">
        <v>0</v>
      </c>
      <c r="DG31" s="248">
        <v>0</v>
      </c>
      <c r="DH31" s="249">
        <v>0</v>
      </c>
      <c r="DI31" s="253">
        <v>0</v>
      </c>
      <c r="DJ31" s="253">
        <v>0</v>
      </c>
      <c r="DK31" s="248">
        <v>0</v>
      </c>
      <c r="DL31" s="249">
        <v>0</v>
      </c>
      <c r="DM31" s="253">
        <v>0</v>
      </c>
      <c r="DN31" s="253">
        <v>0</v>
      </c>
      <c r="DO31" s="248">
        <v>0.17</v>
      </c>
      <c r="DP31" s="249">
        <v>0</v>
      </c>
      <c r="DQ31" s="253">
        <v>0.39</v>
      </c>
      <c r="DR31" s="253">
        <v>0</v>
      </c>
      <c r="DS31" s="256">
        <v>64.099592931849358</v>
      </c>
      <c r="DT31" s="257">
        <v>67.578602138548206</v>
      </c>
      <c r="DU31" s="258">
        <v>67.142709203181511</v>
      </c>
      <c r="DV31" s="259">
        <v>66.273634757859696</v>
      </c>
      <c r="DW31" s="260">
        <v>24</v>
      </c>
      <c r="DX31" s="261">
        <v>40.270000000000003</v>
      </c>
      <c r="DY31" s="240">
        <v>69.817146341463427</v>
      </c>
      <c r="DZ31" s="262">
        <v>0.27716092244367302</v>
      </c>
      <c r="EA31" s="262">
        <v>-0.22312884032726288</v>
      </c>
      <c r="EB31" s="262">
        <v>0.34887057542800903</v>
      </c>
      <c r="EC31" s="262">
        <v>0.44391617178916931</v>
      </c>
      <c r="ED31" s="262">
        <v>-0.35169988870620728</v>
      </c>
      <c r="EE31" s="262">
        <v>0</v>
      </c>
      <c r="EF31" s="262">
        <v>38.16113079260144</v>
      </c>
      <c r="EG31" s="262">
        <v>6.0312500000000009</v>
      </c>
      <c r="EH31" s="262">
        <v>52.28</v>
      </c>
      <c r="EI31" s="262">
        <v>3.0910502573821002</v>
      </c>
      <c r="EJ31" s="262">
        <v>-3.5</v>
      </c>
      <c r="EK31" s="262">
        <v>0</v>
      </c>
      <c r="EL31" s="263">
        <v>24.7</v>
      </c>
    </row>
    <row r="32" spans="1:142" x14ac:dyDescent="0.2">
      <c r="A32" s="236" t="s">
        <v>274</v>
      </c>
      <c r="B32" s="237" t="s">
        <v>641</v>
      </c>
      <c r="C32" s="238" t="s">
        <v>1074</v>
      </c>
      <c r="D32" s="239">
        <v>15.468203000000001</v>
      </c>
      <c r="E32" s="240">
        <v>50.660997919409255</v>
      </c>
      <c r="F32" s="241">
        <v>49.339002080590745</v>
      </c>
      <c r="G32" s="242">
        <v>3.4131734696227052</v>
      </c>
      <c r="H32" s="243">
        <v>144.34679917879805</v>
      </c>
      <c r="I32" s="251">
        <v>53796.711129212912</v>
      </c>
      <c r="J32" s="249">
        <v>3477.8900609589396</v>
      </c>
      <c r="K32" s="253">
        <v>7693.8702779757659</v>
      </c>
      <c r="L32" s="253">
        <v>14.301748408924219</v>
      </c>
      <c r="M32" s="248">
        <v>4044.4582613786788</v>
      </c>
      <c r="N32" s="253">
        <v>7.5180400000000001</v>
      </c>
      <c r="O32" s="248">
        <v>6216.6981143790845</v>
      </c>
      <c r="P32" s="249">
        <f t="shared" si="3"/>
        <v>11.555907385206801</v>
      </c>
      <c r="Q32" s="254">
        <v>7002.28728968</v>
      </c>
      <c r="R32" s="199">
        <v>172911.578125</v>
      </c>
      <c r="S32" s="251">
        <v>701.65</v>
      </c>
      <c r="T32" s="252">
        <v>0.44</v>
      </c>
      <c r="U32" s="253">
        <v>0.36</v>
      </c>
      <c r="V32" s="252">
        <v>0.04</v>
      </c>
      <c r="W32" s="253">
        <v>68.73</v>
      </c>
      <c r="X32" s="252" t="s">
        <v>992</v>
      </c>
      <c r="Y32" s="254">
        <v>771.22</v>
      </c>
      <c r="Z32" s="253">
        <f t="shared" si="5"/>
        <v>90.979227717123521</v>
      </c>
      <c r="AA32" s="253">
        <f t="shared" si="5"/>
        <v>5.7052462332408391E-2</v>
      </c>
      <c r="AB32" s="253">
        <f t="shared" si="5"/>
        <v>4.6679287362879594E-2</v>
      </c>
      <c r="AC32" s="253">
        <f t="shared" si="5"/>
        <v>5.1865874847643991E-3</v>
      </c>
      <c r="AD32" s="253">
        <f t="shared" si="5"/>
        <v>8.9118539456964285</v>
      </c>
      <c r="AE32" s="253" t="str">
        <f t="shared" si="5"/>
        <v>---</v>
      </c>
      <c r="AF32" s="251">
        <f t="shared" si="1"/>
        <v>0.40578543531235844</v>
      </c>
      <c r="AG32" s="252">
        <f t="shared" si="1"/>
        <v>2.5446531965714775E-4</v>
      </c>
      <c r="AH32" s="253">
        <f t="shared" si="1"/>
        <v>2.081988979013027E-4</v>
      </c>
      <c r="AI32" s="252">
        <f t="shared" si="1"/>
        <v>2.3133210877922522E-5</v>
      </c>
      <c r="AJ32" s="253">
        <f t="shared" si="1"/>
        <v>3.9748639590990377E-2</v>
      </c>
      <c r="AK32" s="252">
        <f t="shared" si="1"/>
        <v>0</v>
      </c>
      <c r="AL32" s="254">
        <f t="shared" si="1"/>
        <v>0.44601987233178519</v>
      </c>
      <c r="AM32" s="255">
        <v>9.1195974801982498</v>
      </c>
      <c r="AN32" s="249">
        <v>5.7188382972810231E-3</v>
      </c>
      <c r="AO32" s="249">
        <v>4.6790495159572008E-3</v>
      </c>
      <c r="AP32" s="249">
        <v>5.1989439066191115E-4</v>
      </c>
      <c r="AQ32" s="249">
        <v>0.89330853675482891</v>
      </c>
      <c r="AR32" s="249" t="s">
        <v>1026</v>
      </c>
      <c r="AS32" s="254">
        <v>10.023823799156979</v>
      </c>
      <c r="AT32" s="255">
        <v>17.348429743983086</v>
      </c>
      <c r="AU32" s="249">
        <v>1.0879083713179732E-2</v>
      </c>
      <c r="AV32" s="249">
        <v>8.9010684926015982E-3</v>
      </c>
      <c r="AW32" s="249">
        <v>9.8900761028906654E-4</v>
      </c>
      <c r="AX32" s="249">
        <v>1.6993623263791886</v>
      </c>
      <c r="AY32" s="249" t="s">
        <v>1026</v>
      </c>
      <c r="AZ32" s="254">
        <v>19.06856123017835</v>
      </c>
      <c r="BA32" s="255">
        <f t="shared" si="4"/>
        <v>11.286538080031571</v>
      </c>
      <c r="BB32" s="249">
        <f t="shared" si="4"/>
        <v>7.0777121858674429E-3</v>
      </c>
      <c r="BC32" s="249">
        <f t="shared" si="4"/>
        <v>5.7908554248006349E-3</v>
      </c>
      <c r="BD32" s="249">
        <f t="shared" si="4"/>
        <v>6.4342838053340397E-4</v>
      </c>
      <c r="BE32" s="249">
        <f t="shared" si="4"/>
        <v>1.1055708148515213</v>
      </c>
      <c r="BF32" s="249" t="str">
        <f t="shared" si="4"/>
        <v>---</v>
      </c>
      <c r="BG32" s="254">
        <f t="shared" si="4"/>
        <v>12.405620890874294</v>
      </c>
      <c r="BH32" s="255">
        <v>10.020297239647604</v>
      </c>
      <c r="BI32" s="249">
        <v>6.2836610638422946E-3</v>
      </c>
      <c r="BJ32" s="249">
        <v>5.1411772340527852E-3</v>
      </c>
      <c r="BK32" s="249">
        <v>5.7124191489475392E-4</v>
      </c>
      <c r="BL32" s="249">
        <v>0.9815364202679111</v>
      </c>
      <c r="BM32" s="249" t="s">
        <v>1026</v>
      </c>
      <c r="BN32" s="254">
        <v>11.013829740128305</v>
      </c>
      <c r="BO32" s="251">
        <v>1669.17</v>
      </c>
      <c r="BP32" s="253">
        <v>0.97</v>
      </c>
      <c r="BQ32" s="248">
        <v>2934.1</v>
      </c>
      <c r="BR32" s="249">
        <v>1.7</v>
      </c>
      <c r="BS32" s="253">
        <v>4199.25</v>
      </c>
      <c r="BT32" s="253">
        <v>2.4300000000000002</v>
      </c>
      <c r="BU32" s="248">
        <v>6424.36</v>
      </c>
      <c r="BV32" s="249">
        <v>3.72</v>
      </c>
      <c r="BW32" s="253">
        <v>8430.73</v>
      </c>
      <c r="BX32" s="253">
        <v>4.88</v>
      </c>
      <c r="BY32" s="248">
        <v>10588.35</v>
      </c>
      <c r="BZ32" s="249">
        <v>6.12</v>
      </c>
      <c r="CA32" s="253">
        <v>11878.75</v>
      </c>
      <c r="CB32" s="254">
        <v>6.87</v>
      </c>
      <c r="CC32" s="251">
        <v>0.56000000000000005</v>
      </c>
      <c r="CD32" s="253">
        <v>0</v>
      </c>
      <c r="CE32" s="248">
        <v>2.99</v>
      </c>
      <c r="CF32" s="249">
        <v>0</v>
      </c>
      <c r="CG32" s="253">
        <v>6.11</v>
      </c>
      <c r="CH32" s="253">
        <v>0</v>
      </c>
      <c r="CI32" s="248">
        <v>39.93</v>
      </c>
      <c r="CJ32" s="249">
        <v>0.02</v>
      </c>
      <c r="CK32" s="253">
        <v>56.22</v>
      </c>
      <c r="CL32" s="253">
        <v>0.03</v>
      </c>
      <c r="CM32" s="248">
        <v>65.55</v>
      </c>
      <c r="CN32" s="249">
        <v>0.04</v>
      </c>
      <c r="CO32" s="253">
        <v>74.27</v>
      </c>
      <c r="CP32" s="254">
        <v>0.04</v>
      </c>
      <c r="CQ32" s="251">
        <v>0.92</v>
      </c>
      <c r="CR32" s="253">
        <v>0</v>
      </c>
      <c r="CS32" s="248">
        <v>2.5499999999999998</v>
      </c>
      <c r="CT32" s="249">
        <v>0</v>
      </c>
      <c r="CU32" s="253">
        <v>8.44</v>
      </c>
      <c r="CV32" s="253">
        <v>0</v>
      </c>
      <c r="CW32" s="248">
        <v>21.38</v>
      </c>
      <c r="CX32" s="249">
        <v>0.01</v>
      </c>
      <c r="CY32" s="253">
        <v>30.82</v>
      </c>
      <c r="CZ32" s="253">
        <v>0.02</v>
      </c>
      <c r="DA32" s="248">
        <v>36.409999999999997</v>
      </c>
      <c r="DB32" s="249">
        <v>0.02</v>
      </c>
      <c r="DC32" s="253">
        <v>41.44</v>
      </c>
      <c r="DD32" s="253">
        <v>0.02</v>
      </c>
      <c r="DE32" s="251">
        <v>0</v>
      </c>
      <c r="DF32" s="253">
        <v>0</v>
      </c>
      <c r="DG32" s="248">
        <v>0.01</v>
      </c>
      <c r="DH32" s="249">
        <v>0</v>
      </c>
      <c r="DI32" s="253">
        <v>0.26</v>
      </c>
      <c r="DJ32" s="253">
        <v>0</v>
      </c>
      <c r="DK32" s="248">
        <v>1.1200000000000001</v>
      </c>
      <c r="DL32" s="249">
        <v>0</v>
      </c>
      <c r="DM32" s="253">
        <v>2.54</v>
      </c>
      <c r="DN32" s="253">
        <v>0</v>
      </c>
      <c r="DO32" s="248">
        <v>6.16</v>
      </c>
      <c r="DP32" s="249">
        <v>0</v>
      </c>
      <c r="DQ32" s="253">
        <v>9.84</v>
      </c>
      <c r="DR32" s="253">
        <v>0.01</v>
      </c>
      <c r="DS32" s="256">
        <v>64.643855943518062</v>
      </c>
      <c r="DT32" s="257">
        <v>67.448864428519499</v>
      </c>
      <c r="DU32" s="258">
        <v>65.407578197004653</v>
      </c>
      <c r="DV32" s="259">
        <v>65.8334328563474</v>
      </c>
      <c r="DW32" s="260">
        <v>25</v>
      </c>
      <c r="DX32" s="261">
        <v>55.89</v>
      </c>
      <c r="DY32" s="240">
        <v>71.663853658536596</v>
      </c>
      <c r="DZ32" s="262">
        <v>2.52294204717295</v>
      </c>
      <c r="EA32" s="262">
        <v>-1.1117172241210937</v>
      </c>
      <c r="EB32" s="262">
        <v>-0.71231389045715332</v>
      </c>
      <c r="EC32" s="262">
        <v>-0.40357473492622375</v>
      </c>
      <c r="ED32" s="262">
        <v>-0.5769960880279541</v>
      </c>
      <c r="EE32" s="262">
        <v>27.068499877240367</v>
      </c>
      <c r="EF32" s="262">
        <v>0.77525259427555226</v>
      </c>
      <c r="EG32" s="262">
        <v>3.0439560439560438</v>
      </c>
      <c r="EH32" s="262">
        <v>48.06</v>
      </c>
      <c r="EI32" s="262">
        <v>1.7736324575834899</v>
      </c>
      <c r="EJ32" s="262">
        <v>-10.6</v>
      </c>
      <c r="EK32" s="262" t="s">
        <v>478</v>
      </c>
      <c r="EL32" s="263">
        <v>38.700000000000003</v>
      </c>
    </row>
    <row r="33" spans="1:142" x14ac:dyDescent="0.2">
      <c r="A33" s="236" t="s">
        <v>61</v>
      </c>
      <c r="B33" s="237" t="s">
        <v>568</v>
      </c>
      <c r="C33" s="238" t="s">
        <v>1077</v>
      </c>
      <c r="D33" s="239">
        <v>8.2078340000000001</v>
      </c>
      <c r="E33" s="240">
        <v>26.620994040571482</v>
      </c>
      <c r="F33" s="241">
        <v>73.379005959428511</v>
      </c>
      <c r="G33" s="242">
        <v>2.6517291058703618</v>
      </c>
      <c r="H33" s="243">
        <v>58.644141183195195</v>
      </c>
      <c r="I33" s="251">
        <v>8508.103455514969</v>
      </c>
      <c r="J33" s="249">
        <v>1036.5832758697325</v>
      </c>
      <c r="K33" s="253">
        <v>1199.6337070159971</v>
      </c>
      <c r="L33" s="253">
        <v>14.0998956264265</v>
      </c>
      <c r="M33" s="248">
        <v>793.57293036486556</v>
      </c>
      <c r="N33" s="253">
        <v>9.3272600000000008</v>
      </c>
      <c r="O33" s="248">
        <v>1265.6278427273146</v>
      </c>
      <c r="P33" s="249">
        <f t="shared" si="3"/>
        <v>14.87555774732537</v>
      </c>
      <c r="Q33" s="254">
        <v>460.72654552</v>
      </c>
      <c r="R33" s="253">
        <v>20536.861328125</v>
      </c>
      <c r="S33" s="251">
        <v>64.44</v>
      </c>
      <c r="T33" s="252">
        <v>0</v>
      </c>
      <c r="U33" s="253">
        <v>0</v>
      </c>
      <c r="V33" s="252">
        <v>0</v>
      </c>
      <c r="W33" s="253">
        <v>48.23</v>
      </c>
      <c r="X33" s="252" t="s">
        <v>992</v>
      </c>
      <c r="Y33" s="254">
        <v>112.66999999999999</v>
      </c>
      <c r="Z33" s="253">
        <f t="shared" si="5"/>
        <v>57.193574154610815</v>
      </c>
      <c r="AA33" s="253">
        <f t="shared" si="5"/>
        <v>0</v>
      </c>
      <c r="AB33" s="253">
        <f t="shared" si="5"/>
        <v>0</v>
      </c>
      <c r="AC33" s="253">
        <f t="shared" si="5"/>
        <v>0</v>
      </c>
      <c r="AD33" s="253">
        <f t="shared" si="5"/>
        <v>42.806425845389192</v>
      </c>
      <c r="AE33" s="253" t="str">
        <f t="shared" si="5"/>
        <v>---</v>
      </c>
      <c r="AF33" s="251">
        <f t="shared" si="1"/>
        <v>0.3137772562730905</v>
      </c>
      <c r="AG33" s="252">
        <f t="shared" si="1"/>
        <v>0</v>
      </c>
      <c r="AH33" s="253">
        <f t="shared" si="1"/>
        <v>0</v>
      </c>
      <c r="AI33" s="252">
        <f t="shared" si="1"/>
        <v>0</v>
      </c>
      <c r="AJ33" s="253">
        <f t="shared" si="1"/>
        <v>0.23484601288099247</v>
      </c>
      <c r="AK33" s="252">
        <f t="shared" si="1"/>
        <v>0</v>
      </c>
      <c r="AL33" s="254">
        <f t="shared" si="1"/>
        <v>0.54862326915408299</v>
      </c>
      <c r="AM33" s="255">
        <v>5.37163966160053</v>
      </c>
      <c r="AN33" s="249">
        <v>0</v>
      </c>
      <c r="AO33" s="249">
        <v>0</v>
      </c>
      <c r="AP33" s="249">
        <v>0</v>
      </c>
      <c r="AQ33" s="249">
        <v>4.0203938683890996</v>
      </c>
      <c r="AR33" s="249" t="s">
        <v>1026</v>
      </c>
      <c r="AS33" s="254">
        <v>9.3920335299896287</v>
      </c>
      <c r="AT33" s="255">
        <v>8.1202366580689755</v>
      </c>
      <c r="AU33" s="249">
        <v>0</v>
      </c>
      <c r="AV33" s="249">
        <v>0</v>
      </c>
      <c r="AW33" s="249">
        <v>0</v>
      </c>
      <c r="AX33" s="249">
        <v>6.0775762572729155</v>
      </c>
      <c r="AY33" s="249" t="s">
        <v>1026</v>
      </c>
      <c r="AZ33" s="254">
        <v>14.19781291534189</v>
      </c>
      <c r="BA33" s="255">
        <f t="shared" si="4"/>
        <v>5.0915441194101394</v>
      </c>
      <c r="BB33" s="249">
        <f t="shared" si="4"/>
        <v>0</v>
      </c>
      <c r="BC33" s="249">
        <f t="shared" si="4"/>
        <v>0</v>
      </c>
      <c r="BD33" s="249">
        <f t="shared" si="4"/>
        <v>0</v>
      </c>
      <c r="BE33" s="249">
        <f t="shared" si="4"/>
        <v>3.8107568727366701</v>
      </c>
      <c r="BF33" s="249" t="str">
        <f t="shared" si="4"/>
        <v>---</v>
      </c>
      <c r="BG33" s="254">
        <f t="shared" si="4"/>
        <v>8.9023009921468095</v>
      </c>
      <c r="BH33" s="255">
        <v>13.986604554610512</v>
      </c>
      <c r="BI33" s="249">
        <v>0</v>
      </c>
      <c r="BJ33" s="249">
        <v>0</v>
      </c>
      <c r="BK33" s="249">
        <v>0</v>
      </c>
      <c r="BL33" s="249">
        <v>10.468248567176676</v>
      </c>
      <c r="BM33" s="249" t="s">
        <v>1026</v>
      </c>
      <c r="BN33" s="254">
        <v>24.454853121787188</v>
      </c>
      <c r="BO33" s="251">
        <v>158.31</v>
      </c>
      <c r="BP33" s="253">
        <v>0.77</v>
      </c>
      <c r="BQ33" s="248">
        <v>333.92</v>
      </c>
      <c r="BR33" s="249">
        <v>1.63</v>
      </c>
      <c r="BS33" s="253">
        <v>542.49</v>
      </c>
      <c r="BT33" s="253">
        <v>2.64</v>
      </c>
      <c r="BU33" s="248">
        <v>939.1</v>
      </c>
      <c r="BV33" s="249">
        <v>4.57</v>
      </c>
      <c r="BW33" s="253">
        <v>1327.9</v>
      </c>
      <c r="BX33" s="253">
        <v>6.47</v>
      </c>
      <c r="BY33" s="248">
        <v>1790</v>
      </c>
      <c r="BZ33" s="249">
        <v>8.7200000000000006</v>
      </c>
      <c r="CA33" s="253">
        <v>2028.9</v>
      </c>
      <c r="CB33" s="254">
        <v>9.8800000000000008</v>
      </c>
      <c r="CC33" s="251">
        <v>0</v>
      </c>
      <c r="CD33" s="253">
        <v>0</v>
      </c>
      <c r="CE33" s="248">
        <v>0</v>
      </c>
      <c r="CF33" s="249">
        <v>0</v>
      </c>
      <c r="CG33" s="253">
        <v>0</v>
      </c>
      <c r="CH33" s="253">
        <v>0</v>
      </c>
      <c r="CI33" s="248">
        <v>0</v>
      </c>
      <c r="CJ33" s="249">
        <v>0</v>
      </c>
      <c r="CK33" s="253">
        <v>0</v>
      </c>
      <c r="CL33" s="253">
        <v>0</v>
      </c>
      <c r="CM33" s="248">
        <v>0</v>
      </c>
      <c r="CN33" s="249">
        <v>0</v>
      </c>
      <c r="CO33" s="253">
        <v>0</v>
      </c>
      <c r="CP33" s="254">
        <v>0</v>
      </c>
      <c r="CQ33" s="251">
        <v>0</v>
      </c>
      <c r="CR33" s="253">
        <v>0</v>
      </c>
      <c r="CS33" s="248">
        <v>0</v>
      </c>
      <c r="CT33" s="249">
        <v>0</v>
      </c>
      <c r="CU33" s="253">
        <v>0</v>
      </c>
      <c r="CV33" s="253">
        <v>0</v>
      </c>
      <c r="CW33" s="248">
        <v>0</v>
      </c>
      <c r="CX33" s="249">
        <v>0</v>
      </c>
      <c r="CY33" s="253">
        <v>0</v>
      </c>
      <c r="CZ33" s="253">
        <v>0</v>
      </c>
      <c r="DA33" s="248">
        <v>0</v>
      </c>
      <c r="DB33" s="249">
        <v>0</v>
      </c>
      <c r="DC33" s="253">
        <v>0</v>
      </c>
      <c r="DD33" s="253">
        <v>0</v>
      </c>
      <c r="DE33" s="251">
        <v>0</v>
      </c>
      <c r="DF33" s="253">
        <v>0</v>
      </c>
      <c r="DG33" s="248">
        <v>0</v>
      </c>
      <c r="DH33" s="249">
        <v>0</v>
      </c>
      <c r="DI33" s="253">
        <v>0</v>
      </c>
      <c r="DJ33" s="253">
        <v>0</v>
      </c>
      <c r="DK33" s="248">
        <v>0</v>
      </c>
      <c r="DL33" s="249">
        <v>0</v>
      </c>
      <c r="DM33" s="253">
        <v>0</v>
      </c>
      <c r="DN33" s="253">
        <v>0</v>
      </c>
      <c r="DO33" s="248">
        <v>0</v>
      </c>
      <c r="DP33" s="249">
        <v>0</v>
      </c>
      <c r="DQ33" s="253">
        <v>0</v>
      </c>
      <c r="DR33" s="253">
        <v>0</v>
      </c>
      <c r="DS33" s="256">
        <v>63.498862322831741</v>
      </c>
      <c r="DT33" s="257">
        <v>70.163634005169399</v>
      </c>
      <c r="DU33" s="258">
        <v>63.450132756905255</v>
      </c>
      <c r="DV33" s="259">
        <v>65.704209694968796</v>
      </c>
      <c r="DW33" s="260">
        <v>26</v>
      </c>
      <c r="DX33" s="261">
        <v>30.83</v>
      </c>
      <c r="DY33" s="240">
        <v>67.257170731707333</v>
      </c>
      <c r="DZ33" s="262">
        <v>2.4524403306927098</v>
      </c>
      <c r="EA33" s="262">
        <v>-1.239100456237793</v>
      </c>
      <c r="EB33" s="262">
        <v>-1.0760166645050049</v>
      </c>
      <c r="EC33" s="262">
        <v>-1.4754797220230103</v>
      </c>
      <c r="ED33" s="262">
        <v>-1.1914055347442627</v>
      </c>
      <c r="EE33" s="262">
        <v>0</v>
      </c>
      <c r="EF33" s="262">
        <v>0.37500167162122089</v>
      </c>
      <c r="EG33" s="262">
        <v>18.105893476205484</v>
      </c>
      <c r="EH33" s="262">
        <v>31.34</v>
      </c>
      <c r="EI33" s="262">
        <v>1.0004504588175001</v>
      </c>
      <c r="EJ33" s="262">
        <v>-0.5</v>
      </c>
      <c r="EK33" s="262">
        <v>0</v>
      </c>
      <c r="EL33" s="263" t="s">
        <v>478</v>
      </c>
    </row>
    <row r="34" spans="1:142" x14ac:dyDescent="0.2">
      <c r="A34" s="236" t="s">
        <v>36</v>
      </c>
      <c r="B34" s="237" t="s">
        <v>532</v>
      </c>
      <c r="C34" s="238" t="s">
        <v>1078</v>
      </c>
      <c r="D34" s="239">
        <v>0.75394700000000003</v>
      </c>
      <c r="E34" s="240">
        <v>37.138950085350828</v>
      </c>
      <c r="F34" s="241">
        <v>62.861049914649172</v>
      </c>
      <c r="G34" s="242">
        <v>3.7189122051460686</v>
      </c>
      <c r="H34" s="243">
        <v>19.779809533803814</v>
      </c>
      <c r="I34" s="251">
        <v>1883.654335145688</v>
      </c>
      <c r="J34" s="249">
        <v>2362.5817365736561</v>
      </c>
      <c r="K34" s="253">
        <v>1300.9020816481163</v>
      </c>
      <c r="L34" s="253">
        <v>69.062675533167834</v>
      </c>
      <c r="M34" s="248">
        <v>177.47037684008615</v>
      </c>
      <c r="N34" s="253">
        <v>9.4215999999999998</v>
      </c>
      <c r="O34" s="248">
        <v>462.64084433161025</v>
      </c>
      <c r="P34" s="249">
        <f t="shared" si="3"/>
        <v>24.560814354286936</v>
      </c>
      <c r="Q34" s="254">
        <v>991.30668268391503</v>
      </c>
      <c r="R34" s="253">
        <v>11083.662109375</v>
      </c>
      <c r="S34" s="251">
        <v>7.98</v>
      </c>
      <c r="T34" s="252">
        <v>0</v>
      </c>
      <c r="U34" s="253">
        <v>0</v>
      </c>
      <c r="V34" s="252">
        <v>0</v>
      </c>
      <c r="W34" s="253">
        <v>54.65</v>
      </c>
      <c r="X34" s="252" t="s">
        <v>992</v>
      </c>
      <c r="Y34" s="254">
        <v>62.629999999999995</v>
      </c>
      <c r="Z34" s="253">
        <f t="shared" si="5"/>
        <v>12.741497684815585</v>
      </c>
      <c r="AA34" s="253">
        <f t="shared" si="5"/>
        <v>0</v>
      </c>
      <c r="AB34" s="253">
        <f t="shared" si="5"/>
        <v>0</v>
      </c>
      <c r="AC34" s="253">
        <f t="shared" si="5"/>
        <v>0</v>
      </c>
      <c r="AD34" s="253">
        <f t="shared" si="5"/>
        <v>87.25850231518443</v>
      </c>
      <c r="AE34" s="253" t="str">
        <f t="shared" si="5"/>
        <v>---</v>
      </c>
      <c r="AF34" s="251">
        <f t="shared" si="1"/>
        <v>7.1997864255084074E-2</v>
      </c>
      <c r="AG34" s="252">
        <f t="shared" si="1"/>
        <v>0</v>
      </c>
      <c r="AH34" s="253">
        <f t="shared" si="1"/>
        <v>0</v>
      </c>
      <c r="AI34" s="252">
        <f t="shared" si="1"/>
        <v>0</v>
      </c>
      <c r="AJ34" s="253">
        <f t="shared" si="1"/>
        <v>0.4930680803935269</v>
      </c>
      <c r="AK34" s="252">
        <f t="shared" si="1"/>
        <v>0</v>
      </c>
      <c r="AL34" s="254">
        <f t="shared" si="1"/>
        <v>0.56506594464861093</v>
      </c>
      <c r="AM34" s="255">
        <v>0.6134204958677687</v>
      </c>
      <c r="AN34" s="249">
        <v>0</v>
      </c>
      <c r="AO34" s="249">
        <v>0</v>
      </c>
      <c r="AP34" s="249">
        <v>0</v>
      </c>
      <c r="AQ34" s="249">
        <v>4.2009310901219994</v>
      </c>
      <c r="AR34" s="249" t="s">
        <v>1026</v>
      </c>
      <c r="AS34" s="254">
        <v>4.8143515859897681</v>
      </c>
      <c r="AT34" s="255">
        <v>4.4965250776418682</v>
      </c>
      <c r="AU34" s="249">
        <v>0</v>
      </c>
      <c r="AV34" s="249">
        <v>0</v>
      </c>
      <c r="AW34" s="249">
        <v>0</v>
      </c>
      <c r="AX34" s="249">
        <v>30.793871615680214</v>
      </c>
      <c r="AY34" s="249" t="s">
        <v>1026</v>
      </c>
      <c r="AZ34" s="254">
        <v>35.29039669332208</v>
      </c>
      <c r="BA34" s="255">
        <f t="shared" si="4"/>
        <v>1.7248801306181523</v>
      </c>
      <c r="BB34" s="249">
        <f t="shared" si="4"/>
        <v>0</v>
      </c>
      <c r="BC34" s="249">
        <f t="shared" si="4"/>
        <v>0</v>
      </c>
      <c r="BD34" s="249">
        <f t="shared" si="4"/>
        <v>0</v>
      </c>
      <c r="BE34" s="249">
        <f t="shared" si="4"/>
        <v>11.812618939634337</v>
      </c>
      <c r="BF34" s="249" t="str">
        <f t="shared" si="4"/>
        <v>---</v>
      </c>
      <c r="BG34" s="254">
        <f t="shared" si="4"/>
        <v>13.537499070252487</v>
      </c>
      <c r="BH34" s="255">
        <v>0.80499810395654092</v>
      </c>
      <c r="BI34" s="249">
        <v>0</v>
      </c>
      <c r="BJ34" s="249">
        <v>0</v>
      </c>
      <c r="BK34" s="249">
        <v>0</v>
      </c>
      <c r="BL34" s="249">
        <v>5.5129256116823262</v>
      </c>
      <c r="BM34" s="249" t="s">
        <v>1026</v>
      </c>
      <c r="BN34" s="254">
        <v>6.3179237156388668</v>
      </c>
      <c r="BO34" s="251">
        <v>9.9</v>
      </c>
      <c r="BP34" s="253">
        <v>0.09</v>
      </c>
      <c r="BQ34" s="248">
        <v>54.03</v>
      </c>
      <c r="BR34" s="249">
        <v>0.49</v>
      </c>
      <c r="BS34" s="253">
        <v>147.44999999999999</v>
      </c>
      <c r="BT34" s="253">
        <v>1.33</v>
      </c>
      <c r="BU34" s="248">
        <v>419</v>
      </c>
      <c r="BV34" s="249">
        <v>3.78</v>
      </c>
      <c r="BW34" s="253">
        <v>789.07</v>
      </c>
      <c r="BX34" s="253">
        <v>7.12</v>
      </c>
      <c r="BY34" s="248">
        <v>1322.54</v>
      </c>
      <c r="BZ34" s="249">
        <v>11.93</v>
      </c>
      <c r="CA34" s="253">
        <v>1710.56</v>
      </c>
      <c r="CB34" s="254">
        <v>15.43</v>
      </c>
      <c r="CC34" s="251">
        <v>0</v>
      </c>
      <c r="CD34" s="253">
        <v>0</v>
      </c>
      <c r="CE34" s="248">
        <v>0</v>
      </c>
      <c r="CF34" s="249">
        <v>0</v>
      </c>
      <c r="CG34" s="253">
        <v>0</v>
      </c>
      <c r="CH34" s="253">
        <v>0</v>
      </c>
      <c r="CI34" s="248">
        <v>0</v>
      </c>
      <c r="CJ34" s="249">
        <v>0</v>
      </c>
      <c r="CK34" s="253">
        <v>0</v>
      </c>
      <c r="CL34" s="253">
        <v>0</v>
      </c>
      <c r="CM34" s="248">
        <v>0</v>
      </c>
      <c r="CN34" s="249">
        <v>0</v>
      </c>
      <c r="CO34" s="253">
        <v>0</v>
      </c>
      <c r="CP34" s="254">
        <v>0</v>
      </c>
      <c r="CQ34" s="251">
        <v>0</v>
      </c>
      <c r="CR34" s="253">
        <v>0</v>
      </c>
      <c r="CS34" s="248">
        <v>0</v>
      </c>
      <c r="CT34" s="249">
        <v>0</v>
      </c>
      <c r="CU34" s="253">
        <v>0</v>
      </c>
      <c r="CV34" s="253">
        <v>0</v>
      </c>
      <c r="CW34" s="248">
        <v>0</v>
      </c>
      <c r="CX34" s="249">
        <v>0</v>
      </c>
      <c r="CY34" s="253">
        <v>0</v>
      </c>
      <c r="CZ34" s="253">
        <v>0</v>
      </c>
      <c r="DA34" s="248">
        <v>0</v>
      </c>
      <c r="DB34" s="249">
        <v>0</v>
      </c>
      <c r="DC34" s="253">
        <v>0</v>
      </c>
      <c r="DD34" s="253">
        <v>0</v>
      </c>
      <c r="DE34" s="251">
        <v>0</v>
      </c>
      <c r="DF34" s="253">
        <v>0</v>
      </c>
      <c r="DG34" s="248">
        <v>0</v>
      </c>
      <c r="DH34" s="249">
        <v>0</v>
      </c>
      <c r="DI34" s="253">
        <v>0</v>
      </c>
      <c r="DJ34" s="253">
        <v>0</v>
      </c>
      <c r="DK34" s="248">
        <v>0</v>
      </c>
      <c r="DL34" s="249">
        <v>0</v>
      </c>
      <c r="DM34" s="253">
        <v>0</v>
      </c>
      <c r="DN34" s="253">
        <v>0</v>
      </c>
      <c r="DO34" s="248">
        <v>0</v>
      </c>
      <c r="DP34" s="249">
        <v>0</v>
      </c>
      <c r="DQ34" s="253">
        <v>0</v>
      </c>
      <c r="DR34" s="253">
        <v>0</v>
      </c>
      <c r="DS34" s="256">
        <v>63.482871965913482</v>
      </c>
      <c r="DT34" s="257">
        <v>61.153354136232949</v>
      </c>
      <c r="DU34" s="258">
        <v>69.492786207179208</v>
      </c>
      <c r="DV34" s="259">
        <v>64.709670769775201</v>
      </c>
      <c r="DW34" s="260">
        <v>27</v>
      </c>
      <c r="DX34" s="261">
        <v>38.729999999999997</v>
      </c>
      <c r="DY34" s="240">
        <v>67.889268292682928</v>
      </c>
      <c r="DZ34" s="262">
        <v>1.62127515548253</v>
      </c>
      <c r="EA34" s="262">
        <v>0.24319683015346527</v>
      </c>
      <c r="EB34" s="262">
        <v>0.35873487591743469</v>
      </c>
      <c r="EC34" s="262">
        <v>-0.1830267459154129</v>
      </c>
      <c r="ED34" s="262">
        <v>0.82372254133224487</v>
      </c>
      <c r="EE34" s="262" t="s">
        <v>478</v>
      </c>
      <c r="EF34" s="262">
        <v>0.66492407303829193</v>
      </c>
      <c r="EG34" s="262">
        <v>0.4333333333333334</v>
      </c>
      <c r="EH34" s="262">
        <v>46.86</v>
      </c>
      <c r="EI34" s="262" t="s">
        <v>478</v>
      </c>
      <c r="EJ34" s="262">
        <v>-0.4</v>
      </c>
      <c r="EK34" s="262">
        <v>2.6</v>
      </c>
      <c r="EL34" s="263" t="s">
        <v>478</v>
      </c>
    </row>
    <row r="35" spans="1:142" x14ac:dyDescent="0.2">
      <c r="A35" s="236" t="s">
        <v>270</v>
      </c>
      <c r="B35" s="237" t="s">
        <v>651</v>
      </c>
      <c r="C35" s="238" t="s">
        <v>1074</v>
      </c>
      <c r="D35" s="239">
        <v>30.375603000000002</v>
      </c>
      <c r="E35" s="240">
        <v>77.954001439905568</v>
      </c>
      <c r="F35" s="241">
        <v>22.045998560094429</v>
      </c>
      <c r="G35" s="242">
        <v>1.7194450601881233</v>
      </c>
      <c r="H35" s="243">
        <v>23.730939843750001</v>
      </c>
      <c r="I35" s="251">
        <v>202295.635535696</v>
      </c>
      <c r="J35" s="249">
        <v>6661.5911122610723</v>
      </c>
      <c r="K35" s="253">
        <v>53862.279917579246</v>
      </c>
      <c r="L35" s="253">
        <v>26.625527424231059</v>
      </c>
      <c r="M35" s="248">
        <v>19441.541134903851</v>
      </c>
      <c r="N35" s="253">
        <v>9.6104599999999998</v>
      </c>
      <c r="O35" s="248">
        <v>45157.286550533041</v>
      </c>
      <c r="P35" s="249">
        <f t="shared" si="3"/>
        <v>22.322422543102682</v>
      </c>
      <c r="Q35" s="254">
        <v>64423.240212824996</v>
      </c>
      <c r="R35" s="199">
        <v>692344.5</v>
      </c>
      <c r="S35" s="251">
        <v>3669.56</v>
      </c>
      <c r="T35" s="252">
        <v>0</v>
      </c>
      <c r="U35" s="253">
        <v>0</v>
      </c>
      <c r="V35" s="252">
        <v>6.92</v>
      </c>
      <c r="W35" s="253">
        <v>361.86</v>
      </c>
      <c r="X35" s="252" t="s">
        <v>992</v>
      </c>
      <c r="Y35" s="254">
        <v>4038.34</v>
      </c>
      <c r="Z35" s="253">
        <f t="shared" si="5"/>
        <v>90.868029933091321</v>
      </c>
      <c r="AA35" s="253">
        <f t="shared" si="5"/>
        <v>0</v>
      </c>
      <c r="AB35" s="253">
        <f t="shared" si="5"/>
        <v>0</v>
      </c>
      <c r="AC35" s="253">
        <f t="shared" si="5"/>
        <v>0.17135753799828643</v>
      </c>
      <c r="AD35" s="253">
        <f t="shared" si="5"/>
        <v>8.9606125289103939</v>
      </c>
      <c r="AE35" s="253" t="str">
        <f t="shared" si="5"/>
        <v>---</v>
      </c>
      <c r="AF35" s="251">
        <f t="shared" si="1"/>
        <v>0.53001937619205464</v>
      </c>
      <c r="AG35" s="252">
        <f t="shared" si="1"/>
        <v>0</v>
      </c>
      <c r="AH35" s="253">
        <f t="shared" si="1"/>
        <v>0</v>
      </c>
      <c r="AI35" s="252">
        <f t="shared" si="1"/>
        <v>9.9950241534380643E-4</v>
      </c>
      <c r="AJ35" s="253">
        <f t="shared" si="1"/>
        <v>5.2265887863628589E-2</v>
      </c>
      <c r="AK35" s="252">
        <f t="shared" si="1"/>
        <v>0</v>
      </c>
      <c r="AL35" s="254">
        <f t="shared" si="1"/>
        <v>0.58328476647102712</v>
      </c>
      <c r="AM35" s="255">
        <v>6.8128568000003122</v>
      </c>
      <c r="AN35" s="249">
        <v>0</v>
      </c>
      <c r="AO35" s="249">
        <v>0</v>
      </c>
      <c r="AP35" s="249">
        <v>1.2847580924144083E-2</v>
      </c>
      <c r="AQ35" s="249">
        <v>0.67182451346976557</v>
      </c>
      <c r="AR35" s="249" t="s">
        <v>1026</v>
      </c>
      <c r="AS35" s="254">
        <v>7.4975288943942218</v>
      </c>
      <c r="AT35" s="255">
        <v>18.874841117466524</v>
      </c>
      <c r="AU35" s="249">
        <v>0</v>
      </c>
      <c r="AV35" s="249">
        <v>0</v>
      </c>
      <c r="AW35" s="249">
        <v>3.5593886060690749E-2</v>
      </c>
      <c r="AX35" s="249">
        <v>1.8612721979655424</v>
      </c>
      <c r="AY35" s="249" t="s">
        <v>1026</v>
      </c>
      <c r="AZ35" s="254">
        <v>20.77170720149276</v>
      </c>
      <c r="BA35" s="255">
        <f t="shared" si="4"/>
        <v>8.1261747113471845</v>
      </c>
      <c r="BB35" s="249">
        <f t="shared" si="4"/>
        <v>0</v>
      </c>
      <c r="BC35" s="249">
        <f t="shared" si="4"/>
        <v>0</v>
      </c>
      <c r="BD35" s="249">
        <f t="shared" si="4"/>
        <v>1.5324215710472787E-2</v>
      </c>
      <c r="BE35" s="249">
        <f t="shared" si="4"/>
        <v>0.80133247066353808</v>
      </c>
      <c r="BF35" s="249" t="str">
        <f t="shared" si="4"/>
        <v>---</v>
      </c>
      <c r="BG35" s="254">
        <f t="shared" si="4"/>
        <v>8.9428313977211982</v>
      </c>
      <c r="BH35" s="255">
        <v>5.6960189954392977</v>
      </c>
      <c r="BI35" s="249">
        <v>0</v>
      </c>
      <c r="BJ35" s="249">
        <v>0</v>
      </c>
      <c r="BK35" s="249">
        <v>1.074146531149237E-2</v>
      </c>
      <c r="BL35" s="249">
        <v>0.56169171063824119</v>
      </c>
      <c r="BM35" s="249" t="s">
        <v>1026</v>
      </c>
      <c r="BN35" s="254">
        <v>6.2684521713890318</v>
      </c>
      <c r="BO35" s="251">
        <v>7884.97</v>
      </c>
      <c r="BP35" s="253">
        <v>1.1399999999999999</v>
      </c>
      <c r="BQ35" s="248">
        <v>14505.77</v>
      </c>
      <c r="BR35" s="249">
        <v>2.1</v>
      </c>
      <c r="BS35" s="253">
        <v>22323</v>
      </c>
      <c r="BT35" s="253">
        <v>3.22</v>
      </c>
      <c r="BU35" s="248">
        <v>37488.31</v>
      </c>
      <c r="BV35" s="249">
        <v>5.41</v>
      </c>
      <c r="BW35" s="253">
        <v>52291.24</v>
      </c>
      <c r="BX35" s="253">
        <v>7.55</v>
      </c>
      <c r="BY35" s="248">
        <v>69341.149999999994</v>
      </c>
      <c r="BZ35" s="249">
        <v>10.02</v>
      </c>
      <c r="CA35" s="253">
        <v>80726.820000000007</v>
      </c>
      <c r="CB35" s="254">
        <v>11.66</v>
      </c>
      <c r="CC35" s="251">
        <v>0</v>
      </c>
      <c r="CD35" s="253">
        <v>0</v>
      </c>
      <c r="CE35" s="248">
        <v>0</v>
      </c>
      <c r="CF35" s="249">
        <v>0</v>
      </c>
      <c r="CG35" s="253">
        <v>0</v>
      </c>
      <c r="CH35" s="253">
        <v>0</v>
      </c>
      <c r="CI35" s="248">
        <v>0</v>
      </c>
      <c r="CJ35" s="249">
        <v>0</v>
      </c>
      <c r="CK35" s="253">
        <v>0</v>
      </c>
      <c r="CL35" s="253">
        <v>0</v>
      </c>
      <c r="CM35" s="248">
        <v>0</v>
      </c>
      <c r="CN35" s="249">
        <v>0</v>
      </c>
      <c r="CO35" s="253">
        <v>0</v>
      </c>
      <c r="CP35" s="254">
        <v>0</v>
      </c>
      <c r="CQ35" s="251">
        <v>0</v>
      </c>
      <c r="CR35" s="253">
        <v>0</v>
      </c>
      <c r="CS35" s="248">
        <v>0</v>
      </c>
      <c r="CT35" s="249">
        <v>0</v>
      </c>
      <c r="CU35" s="253">
        <v>0</v>
      </c>
      <c r="CV35" s="253">
        <v>0</v>
      </c>
      <c r="CW35" s="248">
        <v>0</v>
      </c>
      <c r="CX35" s="249">
        <v>0</v>
      </c>
      <c r="CY35" s="253">
        <v>0</v>
      </c>
      <c r="CZ35" s="253">
        <v>0</v>
      </c>
      <c r="DA35" s="248">
        <v>0</v>
      </c>
      <c r="DB35" s="249">
        <v>0</v>
      </c>
      <c r="DC35" s="253">
        <v>0</v>
      </c>
      <c r="DD35" s="253">
        <v>0</v>
      </c>
      <c r="DE35" s="251">
        <v>0</v>
      </c>
      <c r="DF35" s="253">
        <v>0</v>
      </c>
      <c r="DG35" s="248">
        <v>0</v>
      </c>
      <c r="DH35" s="249">
        <v>0</v>
      </c>
      <c r="DI35" s="253">
        <v>10.78</v>
      </c>
      <c r="DJ35" s="253">
        <v>0</v>
      </c>
      <c r="DK35" s="248">
        <v>113.54</v>
      </c>
      <c r="DL35" s="249">
        <v>0.02</v>
      </c>
      <c r="DM35" s="253">
        <v>336.5</v>
      </c>
      <c r="DN35" s="253">
        <v>0.05</v>
      </c>
      <c r="DO35" s="248">
        <v>1011.47</v>
      </c>
      <c r="DP35" s="249">
        <v>0.15</v>
      </c>
      <c r="DQ35" s="253">
        <v>1954.78</v>
      </c>
      <c r="DR35" s="253">
        <v>0.28000000000000003</v>
      </c>
      <c r="DS35" s="256">
        <v>63.373564016569524</v>
      </c>
      <c r="DT35" s="257">
        <v>62.804238885338791</v>
      </c>
      <c r="DU35" s="258">
        <v>65.975333465588633</v>
      </c>
      <c r="DV35" s="259">
        <v>64.051045455832309</v>
      </c>
      <c r="DW35" s="260">
        <v>28</v>
      </c>
      <c r="DX35" s="261">
        <v>48.14</v>
      </c>
      <c r="DY35" s="240">
        <v>74.515536585365851</v>
      </c>
      <c r="DZ35" s="262">
        <v>1.28491210313439</v>
      </c>
      <c r="EA35" s="262">
        <v>-0.60944223403930664</v>
      </c>
      <c r="EB35" s="262">
        <v>-0.14240473508834839</v>
      </c>
      <c r="EC35" s="262">
        <v>3.7614025175571442E-2</v>
      </c>
      <c r="ED35" s="262">
        <v>-0.43786224722862244</v>
      </c>
      <c r="EE35" s="262">
        <v>1.871350993039798</v>
      </c>
      <c r="EF35" s="262">
        <v>1.9676577419203813</v>
      </c>
      <c r="EG35" s="262">
        <v>0.83241925655088356</v>
      </c>
      <c r="EH35" s="262">
        <v>45.05</v>
      </c>
      <c r="EI35" s="262">
        <v>1.5369916009149398</v>
      </c>
      <c r="EJ35" s="262">
        <v>-1.8</v>
      </c>
      <c r="EK35" s="262">
        <v>0</v>
      </c>
      <c r="EL35" s="263">
        <v>36.1</v>
      </c>
    </row>
    <row r="36" spans="1:142" x14ac:dyDescent="0.2">
      <c r="A36" s="236" t="s">
        <v>118</v>
      </c>
      <c r="B36" s="237" t="s">
        <v>680</v>
      </c>
      <c r="C36" s="238" t="s">
        <v>1076</v>
      </c>
      <c r="D36" s="239">
        <v>0.26200000000000001</v>
      </c>
      <c r="E36" s="240">
        <v>69.096183206106872</v>
      </c>
      <c r="F36" s="241">
        <v>30.903816793893128</v>
      </c>
      <c r="G36" s="242">
        <v>2.3920533460915192</v>
      </c>
      <c r="H36" s="243">
        <v>14.332603938730854</v>
      </c>
      <c r="I36" s="251">
        <v>2682.3470643641931</v>
      </c>
      <c r="J36" s="249">
        <v>12579.595105586448</v>
      </c>
      <c r="K36" s="253">
        <v>882.49218786112135</v>
      </c>
      <c r="L36" s="253">
        <v>32.90000013739094</v>
      </c>
      <c r="M36" s="248">
        <v>14.879247400734616</v>
      </c>
      <c r="N36" s="253">
        <v>0.55471000000000004</v>
      </c>
      <c r="O36" s="248">
        <v>0</v>
      </c>
      <c r="P36" s="249">
        <f t="shared" si="3"/>
        <v>0</v>
      </c>
      <c r="Q36" s="254" t="s">
        <v>1026</v>
      </c>
      <c r="R36" s="253">
        <v>17113.283203125</v>
      </c>
      <c r="S36" s="251">
        <v>2.38</v>
      </c>
      <c r="T36" s="252">
        <v>221.95</v>
      </c>
      <c r="U36" s="253">
        <v>258.20999999999998</v>
      </c>
      <c r="V36" s="252">
        <v>0.37</v>
      </c>
      <c r="W36" s="253">
        <v>0</v>
      </c>
      <c r="X36" s="252" t="s">
        <v>992</v>
      </c>
      <c r="Y36" s="254">
        <v>482.90999999999997</v>
      </c>
      <c r="Z36" s="253">
        <f t="shared" si="5"/>
        <v>0.49284545774574978</v>
      </c>
      <c r="AA36" s="253">
        <f t="shared" si="5"/>
        <v>45.960945103642501</v>
      </c>
      <c r="AB36" s="253">
        <f t="shared" si="5"/>
        <v>53.469590606945388</v>
      </c>
      <c r="AC36" s="253">
        <f t="shared" si="5"/>
        <v>7.6618831666356052E-2</v>
      </c>
      <c r="AD36" s="253">
        <f t="shared" si="5"/>
        <v>0</v>
      </c>
      <c r="AE36" s="253" t="str">
        <f t="shared" si="5"/>
        <v>---</v>
      </c>
      <c r="AF36" s="251">
        <f t="shared" si="1"/>
        <v>1.3907325507038859E-2</v>
      </c>
      <c r="AG36" s="252">
        <f t="shared" si="1"/>
        <v>1.2969457547425525</v>
      </c>
      <c r="AH36" s="253">
        <f t="shared" si="1"/>
        <v>1.5088279492321446</v>
      </c>
      <c r="AI36" s="252">
        <f t="shared" si="1"/>
        <v>2.1620632090774698E-3</v>
      </c>
      <c r="AJ36" s="253">
        <f t="shared" si="1"/>
        <v>0</v>
      </c>
      <c r="AK36" s="252">
        <f t="shared" si="1"/>
        <v>0</v>
      </c>
      <c r="AL36" s="254">
        <f t="shared" si="1"/>
        <v>2.8218430926908131</v>
      </c>
      <c r="AM36" s="255">
        <v>0.26969077264789826</v>
      </c>
      <c r="AN36" s="249">
        <v>25.150364281176895</v>
      </c>
      <c r="AO36" s="249">
        <v>29.259182523283112</v>
      </c>
      <c r="AP36" s="249">
        <v>4.192671675618586E-2</v>
      </c>
      <c r="AQ36" s="249">
        <v>0</v>
      </c>
      <c r="AR36" s="249" t="s">
        <v>1026</v>
      </c>
      <c r="AS36" s="254">
        <v>54.721164293864092</v>
      </c>
      <c r="AT36" s="255">
        <v>15.995432671429974</v>
      </c>
      <c r="AU36" s="249">
        <v>1491.6749081612952</v>
      </c>
      <c r="AV36" s="249">
        <v>1735.3700294495518</v>
      </c>
      <c r="AW36" s="249">
        <v>2.4866849111046601</v>
      </c>
      <c r="AX36" s="249">
        <v>0</v>
      </c>
      <c r="AY36" s="249" t="s">
        <v>1026</v>
      </c>
      <c r="AZ36" s="254">
        <v>3245.5270551933813</v>
      </c>
      <c r="BA36" s="255" t="str">
        <f t="shared" si="4"/>
        <v>---</v>
      </c>
      <c r="BB36" s="249" t="str">
        <f t="shared" si="4"/>
        <v>---</v>
      </c>
      <c r="BC36" s="249" t="str">
        <f t="shared" si="4"/>
        <v>---</v>
      </c>
      <c r="BD36" s="249" t="str">
        <f t="shared" si="4"/>
        <v>---</v>
      </c>
      <c r="BE36" s="249" t="str">
        <f t="shared" si="4"/>
        <v>---</v>
      </c>
      <c r="BF36" s="249" t="str">
        <f t="shared" si="4"/>
        <v>---</v>
      </c>
      <c r="BG36" s="254" t="str">
        <f t="shared" si="4"/>
        <v>---</v>
      </c>
      <c r="BH36" s="255" t="s">
        <v>1026</v>
      </c>
      <c r="BI36" s="249" t="s">
        <v>1026</v>
      </c>
      <c r="BJ36" s="249" t="s">
        <v>1026</v>
      </c>
      <c r="BK36" s="249" t="s">
        <v>1026</v>
      </c>
      <c r="BL36" s="249" t="s">
        <v>1026</v>
      </c>
      <c r="BM36" s="249" t="s">
        <v>1026</v>
      </c>
      <c r="BN36" s="254" t="s">
        <v>1026</v>
      </c>
      <c r="BO36" s="251">
        <v>3.13</v>
      </c>
      <c r="BP36" s="253">
        <v>0.02</v>
      </c>
      <c r="BQ36" s="248">
        <v>14.66</v>
      </c>
      <c r="BR36" s="249">
        <v>0.09</v>
      </c>
      <c r="BS36" s="253">
        <v>35.35</v>
      </c>
      <c r="BT36" s="253">
        <v>0.21</v>
      </c>
      <c r="BU36" s="248">
        <v>90.94</v>
      </c>
      <c r="BV36" s="249">
        <v>0.53</v>
      </c>
      <c r="BW36" s="253">
        <v>155.91</v>
      </c>
      <c r="BX36" s="253">
        <v>0.91</v>
      </c>
      <c r="BY36" s="248">
        <v>257.8</v>
      </c>
      <c r="BZ36" s="249">
        <v>1.51</v>
      </c>
      <c r="CA36" s="253">
        <v>347.66</v>
      </c>
      <c r="CB36" s="254">
        <v>2.0299999999999998</v>
      </c>
      <c r="CC36" s="251">
        <v>749.05</v>
      </c>
      <c r="CD36" s="253">
        <v>4.38</v>
      </c>
      <c r="CE36" s="248">
        <v>3448.79</v>
      </c>
      <c r="CF36" s="249">
        <v>20.149999999999999</v>
      </c>
      <c r="CG36" s="253">
        <v>4496.84</v>
      </c>
      <c r="CH36" s="253">
        <v>26.28</v>
      </c>
      <c r="CI36" s="248">
        <v>5670.62</v>
      </c>
      <c r="CJ36" s="249">
        <v>33.14</v>
      </c>
      <c r="CK36" s="253">
        <v>6346.91</v>
      </c>
      <c r="CL36" s="253">
        <v>37.090000000000003</v>
      </c>
      <c r="CM36" s="248">
        <v>7256.69</v>
      </c>
      <c r="CN36" s="249">
        <v>42.4</v>
      </c>
      <c r="CO36" s="253">
        <v>7333.58</v>
      </c>
      <c r="CP36" s="254">
        <v>42.85</v>
      </c>
      <c r="CQ36" s="251">
        <v>919.31</v>
      </c>
      <c r="CR36" s="253">
        <v>5.37</v>
      </c>
      <c r="CS36" s="248">
        <v>1168.78</v>
      </c>
      <c r="CT36" s="249">
        <v>6.83</v>
      </c>
      <c r="CU36" s="253">
        <v>1312.54</v>
      </c>
      <c r="CV36" s="253">
        <v>7.67</v>
      </c>
      <c r="CW36" s="248">
        <v>1325.65</v>
      </c>
      <c r="CX36" s="249">
        <v>7.75</v>
      </c>
      <c r="CY36" s="253">
        <v>1347.5</v>
      </c>
      <c r="CZ36" s="253">
        <v>7.87</v>
      </c>
      <c r="DA36" s="248">
        <v>1391.2</v>
      </c>
      <c r="DB36" s="249">
        <v>8.1300000000000008</v>
      </c>
      <c r="DC36" s="253">
        <v>1434.9</v>
      </c>
      <c r="DD36" s="253">
        <v>8.3800000000000008</v>
      </c>
      <c r="DE36" s="251">
        <v>0</v>
      </c>
      <c r="DF36" s="253">
        <v>0</v>
      </c>
      <c r="DG36" s="248">
        <v>1.86</v>
      </c>
      <c r="DH36" s="249">
        <v>0.01</v>
      </c>
      <c r="DI36" s="253">
        <v>3.19</v>
      </c>
      <c r="DJ36" s="253">
        <v>0.02</v>
      </c>
      <c r="DK36" s="248">
        <v>4.7</v>
      </c>
      <c r="DL36" s="249">
        <v>0.03</v>
      </c>
      <c r="DM36" s="253">
        <v>8.19</v>
      </c>
      <c r="DN36" s="253">
        <v>0.05</v>
      </c>
      <c r="DO36" s="248">
        <v>32.200000000000003</v>
      </c>
      <c r="DP36" s="249">
        <v>0.19</v>
      </c>
      <c r="DQ36" s="253">
        <v>88.51</v>
      </c>
      <c r="DR36" s="253">
        <v>0.52</v>
      </c>
      <c r="DS36" s="256">
        <v>46.572201018239667</v>
      </c>
      <c r="DT36" s="257">
        <v>45.080578432082902</v>
      </c>
      <c r="DU36" s="258">
        <v>99.499045057922004</v>
      </c>
      <c r="DV36" s="259">
        <v>63.717274836081522</v>
      </c>
      <c r="DW36" s="260">
        <v>29</v>
      </c>
      <c r="DX36" s="261" t="s">
        <v>478</v>
      </c>
      <c r="DY36" s="240">
        <v>76.253414634146353</v>
      </c>
      <c r="DZ36" s="262">
        <v>1.53849188394795</v>
      </c>
      <c r="EA36" s="262" t="s">
        <v>478</v>
      </c>
      <c r="EB36" s="262" t="s">
        <v>478</v>
      </c>
      <c r="EC36" s="262" t="s">
        <v>478</v>
      </c>
      <c r="ED36" s="262" t="s">
        <v>478</v>
      </c>
      <c r="EE36" s="262" t="s">
        <v>478</v>
      </c>
      <c r="EF36" s="262">
        <v>15.680092</v>
      </c>
      <c r="EG36" s="262" t="s">
        <v>478</v>
      </c>
      <c r="EH36" s="262" t="s">
        <v>478</v>
      </c>
      <c r="EI36" s="262" t="s">
        <v>478</v>
      </c>
      <c r="EJ36" s="262">
        <v>-0.4</v>
      </c>
      <c r="EK36" s="262">
        <v>0</v>
      </c>
      <c r="EL36" s="263" t="s">
        <v>478</v>
      </c>
    </row>
    <row r="37" spans="1:142" x14ac:dyDescent="0.2">
      <c r="A37" s="236" t="s">
        <v>256</v>
      </c>
      <c r="B37" s="237" t="s">
        <v>638</v>
      </c>
      <c r="C37" s="238" t="s">
        <v>1074</v>
      </c>
      <c r="D37" s="239">
        <v>6.3404540000000003</v>
      </c>
      <c r="E37" s="240">
        <v>65.775006016919292</v>
      </c>
      <c r="F37" s="241">
        <v>34.224993983080708</v>
      </c>
      <c r="G37" s="242">
        <v>1.4261368559141043</v>
      </c>
      <c r="H37" s="243">
        <v>306.0064671814672</v>
      </c>
      <c r="I37" s="251">
        <v>24259.1</v>
      </c>
      <c r="J37" s="249">
        <v>3826.0824855759543</v>
      </c>
      <c r="K37" s="253">
        <v>3663.9</v>
      </c>
      <c r="L37" s="253">
        <v>15.103198387409261</v>
      </c>
      <c r="M37" s="248">
        <v>2712.7714315899998</v>
      </c>
      <c r="N37" s="253">
        <v>11.18249</v>
      </c>
      <c r="O37" s="248">
        <v>2071.2124927817204</v>
      </c>
      <c r="P37" s="249">
        <f t="shared" si="3"/>
        <v>8.5378785395242218</v>
      </c>
      <c r="Q37" s="254">
        <v>2476.1753634199999</v>
      </c>
      <c r="R37" s="253">
        <v>71580.5390625</v>
      </c>
      <c r="S37" s="251">
        <v>250.38</v>
      </c>
      <c r="T37" s="252">
        <v>0</v>
      </c>
      <c r="U37" s="253">
        <v>0.08</v>
      </c>
      <c r="V37" s="252">
        <v>7.0000000000000007E-2</v>
      </c>
      <c r="W37" s="253">
        <v>12.54</v>
      </c>
      <c r="X37" s="252" t="s">
        <v>992</v>
      </c>
      <c r="Y37" s="254">
        <v>263.07</v>
      </c>
      <c r="Z37" s="253">
        <f t="shared" si="5"/>
        <v>95.176188847074926</v>
      </c>
      <c r="AA37" s="253">
        <f t="shared" si="5"/>
        <v>0</v>
      </c>
      <c r="AB37" s="253">
        <f t="shared" si="5"/>
        <v>3.0410156992435475E-2</v>
      </c>
      <c r="AC37" s="253">
        <f t="shared" si="5"/>
        <v>2.6608887368381042E-2</v>
      </c>
      <c r="AD37" s="253">
        <f t="shared" si="5"/>
        <v>4.7667921085642604</v>
      </c>
      <c r="AE37" s="253" t="str">
        <f t="shared" si="5"/>
        <v>---</v>
      </c>
      <c r="AF37" s="251">
        <f t="shared" si="1"/>
        <v>0.34978781003784087</v>
      </c>
      <c r="AG37" s="252">
        <f t="shared" si="1"/>
        <v>0</v>
      </c>
      <c r="AH37" s="253">
        <f t="shared" si="1"/>
        <v>1.1176222063674124E-4</v>
      </c>
      <c r="AI37" s="252">
        <f t="shared" si="1"/>
        <v>9.7791943057148594E-5</v>
      </c>
      <c r="AJ37" s="253">
        <f t="shared" si="1"/>
        <v>1.7518728084809188E-2</v>
      </c>
      <c r="AK37" s="252">
        <f t="shared" si="1"/>
        <v>0</v>
      </c>
      <c r="AL37" s="254">
        <f t="shared" si="1"/>
        <v>0.36751609228634396</v>
      </c>
      <c r="AM37" s="255">
        <v>6.833701793171211</v>
      </c>
      <c r="AN37" s="249">
        <v>0</v>
      </c>
      <c r="AO37" s="249">
        <v>2.1834657059417559E-3</v>
      </c>
      <c r="AP37" s="249">
        <v>1.9105324926990367E-3</v>
      </c>
      <c r="AQ37" s="249">
        <v>0.34225824940637023</v>
      </c>
      <c r="AR37" s="249" t="s">
        <v>1026</v>
      </c>
      <c r="AS37" s="254">
        <v>7.1800540407762226</v>
      </c>
      <c r="AT37" s="255">
        <v>9.2296754929053559</v>
      </c>
      <c r="AU37" s="249">
        <v>0</v>
      </c>
      <c r="AV37" s="249">
        <v>2.9490136569711176E-3</v>
      </c>
      <c r="AW37" s="249">
        <v>2.5803869498497284E-3</v>
      </c>
      <c r="AX37" s="249">
        <v>0.46225789073022266</v>
      </c>
      <c r="AY37" s="249" t="s">
        <v>1026</v>
      </c>
      <c r="AZ37" s="254">
        <v>9.6974627842424006</v>
      </c>
      <c r="BA37" s="255">
        <f t="shared" si="4"/>
        <v>12.088571349998462</v>
      </c>
      <c r="BB37" s="249">
        <f t="shared" si="4"/>
        <v>0</v>
      </c>
      <c r="BC37" s="249">
        <f t="shared" si="4"/>
        <v>3.8624718747498877E-3</v>
      </c>
      <c r="BD37" s="249">
        <f t="shared" si="4"/>
        <v>3.3796628904061523E-3</v>
      </c>
      <c r="BE37" s="249">
        <f t="shared" si="4"/>
        <v>0.60544246636704491</v>
      </c>
      <c r="BF37" s="249" t="str">
        <f t="shared" si="4"/>
        <v>---</v>
      </c>
      <c r="BG37" s="254">
        <f t="shared" si="4"/>
        <v>12.701255951130664</v>
      </c>
      <c r="BH37" s="255">
        <v>10.111561713229575</v>
      </c>
      <c r="BI37" s="249">
        <v>0</v>
      </c>
      <c r="BJ37" s="249">
        <v>3.2307889490309372E-3</v>
      </c>
      <c r="BK37" s="249">
        <v>2.8269403304020699E-3</v>
      </c>
      <c r="BL37" s="249">
        <v>0.50642616776059934</v>
      </c>
      <c r="BM37" s="249" t="s">
        <v>1026</v>
      </c>
      <c r="BN37" s="254">
        <v>10.624045610269608</v>
      </c>
      <c r="BO37" s="251">
        <v>796.77</v>
      </c>
      <c r="BP37" s="253">
        <v>1.1100000000000001</v>
      </c>
      <c r="BQ37" s="248">
        <v>1524.43</v>
      </c>
      <c r="BR37" s="249">
        <v>2.13</v>
      </c>
      <c r="BS37" s="253">
        <v>2275.7800000000002</v>
      </c>
      <c r="BT37" s="253">
        <v>3.18</v>
      </c>
      <c r="BU37" s="248">
        <v>3547.12</v>
      </c>
      <c r="BV37" s="249">
        <v>4.96</v>
      </c>
      <c r="BW37" s="253">
        <v>4735.33</v>
      </c>
      <c r="BX37" s="253">
        <v>6.62</v>
      </c>
      <c r="BY37" s="248">
        <v>6133.87</v>
      </c>
      <c r="BZ37" s="249">
        <v>8.57</v>
      </c>
      <c r="CA37" s="253">
        <v>7031.89</v>
      </c>
      <c r="CB37" s="254">
        <v>9.82</v>
      </c>
      <c r="CC37" s="251">
        <v>0</v>
      </c>
      <c r="CD37" s="253">
        <v>0</v>
      </c>
      <c r="CE37" s="248">
        <v>0</v>
      </c>
      <c r="CF37" s="249">
        <v>0</v>
      </c>
      <c r="CG37" s="253">
        <v>0.17</v>
      </c>
      <c r="CH37" s="253">
        <v>0</v>
      </c>
      <c r="CI37" s="248">
        <v>0.23</v>
      </c>
      <c r="CJ37" s="249">
        <v>0</v>
      </c>
      <c r="CK37" s="253">
        <v>0.27</v>
      </c>
      <c r="CL37" s="253">
        <v>0</v>
      </c>
      <c r="CM37" s="248">
        <v>0.28000000000000003</v>
      </c>
      <c r="CN37" s="249">
        <v>0</v>
      </c>
      <c r="CO37" s="253">
        <v>0.28999999999999998</v>
      </c>
      <c r="CP37" s="254">
        <v>0</v>
      </c>
      <c r="CQ37" s="251">
        <v>0.65</v>
      </c>
      <c r="CR37" s="253">
        <v>0</v>
      </c>
      <c r="CS37" s="248">
        <v>1.38</v>
      </c>
      <c r="CT37" s="249">
        <v>0</v>
      </c>
      <c r="CU37" s="253">
        <v>1.52</v>
      </c>
      <c r="CV37" s="253">
        <v>0</v>
      </c>
      <c r="CW37" s="248">
        <v>1.78</v>
      </c>
      <c r="CX37" s="249">
        <v>0</v>
      </c>
      <c r="CY37" s="253">
        <v>2.1</v>
      </c>
      <c r="CZ37" s="253">
        <v>0</v>
      </c>
      <c r="DA37" s="248">
        <v>2.54</v>
      </c>
      <c r="DB37" s="249">
        <v>0</v>
      </c>
      <c r="DC37" s="253">
        <v>2.67</v>
      </c>
      <c r="DD37" s="253">
        <v>0</v>
      </c>
      <c r="DE37" s="251">
        <v>0</v>
      </c>
      <c r="DF37" s="253">
        <v>0</v>
      </c>
      <c r="DG37" s="248">
        <v>0.13</v>
      </c>
      <c r="DH37" s="249">
        <v>0</v>
      </c>
      <c r="DI37" s="253">
        <v>1.1000000000000001</v>
      </c>
      <c r="DJ37" s="253">
        <v>0</v>
      </c>
      <c r="DK37" s="248">
        <v>4.21</v>
      </c>
      <c r="DL37" s="249">
        <v>0.01</v>
      </c>
      <c r="DM37" s="253">
        <v>7.41</v>
      </c>
      <c r="DN37" s="253">
        <v>0.01</v>
      </c>
      <c r="DO37" s="248">
        <v>11.22</v>
      </c>
      <c r="DP37" s="249">
        <v>0.02</v>
      </c>
      <c r="DQ37" s="253">
        <v>14.08</v>
      </c>
      <c r="DR37" s="253">
        <v>0.02</v>
      </c>
      <c r="DS37" s="256">
        <v>64.155999117177728</v>
      </c>
      <c r="DT37" s="257">
        <v>65.402279152764393</v>
      </c>
      <c r="DU37" s="258">
        <v>60.920155434910683</v>
      </c>
      <c r="DV37" s="259">
        <v>63.492811234950942</v>
      </c>
      <c r="DW37" s="260">
        <v>30</v>
      </c>
      <c r="DX37" s="261">
        <v>48.33</v>
      </c>
      <c r="DY37" s="240">
        <v>72.104536585365864</v>
      </c>
      <c r="DZ37" s="262">
        <v>0.68144776914054095</v>
      </c>
      <c r="EA37" s="262">
        <v>-0.67533719539642334</v>
      </c>
      <c r="EB37" s="262">
        <v>-0.13082781434059143</v>
      </c>
      <c r="EC37" s="262">
        <v>-4.608357697725296E-2</v>
      </c>
      <c r="ED37" s="262">
        <v>-0.34808540344238281</v>
      </c>
      <c r="EE37" s="262">
        <v>31.300602928509907</v>
      </c>
      <c r="EF37" s="262">
        <v>1.0048845364289798</v>
      </c>
      <c r="EG37" s="262">
        <v>13.550863723608444</v>
      </c>
      <c r="EH37" s="262">
        <v>43.79</v>
      </c>
      <c r="EI37" s="262">
        <v>2.0322965066383101</v>
      </c>
      <c r="EJ37" s="262">
        <v>-5</v>
      </c>
      <c r="EK37" s="262">
        <v>0</v>
      </c>
      <c r="EL37" s="263">
        <v>28.9</v>
      </c>
    </row>
    <row r="38" spans="1:142" x14ac:dyDescent="0.2">
      <c r="A38" s="236" t="s">
        <v>120</v>
      </c>
      <c r="B38" s="237" t="s">
        <v>969</v>
      </c>
      <c r="C38" s="238" t="s">
        <v>1079</v>
      </c>
      <c r="D38" s="239">
        <v>77.447168000000005</v>
      </c>
      <c r="E38" s="240">
        <v>72.320000132219164</v>
      </c>
      <c r="F38" s="241">
        <v>27.679999867780836</v>
      </c>
      <c r="G38" s="242">
        <v>2.0941520129727884</v>
      </c>
      <c r="H38" s="243">
        <v>47.555904332074547</v>
      </c>
      <c r="I38" s="251">
        <v>368904.35162650543</v>
      </c>
      <c r="J38" s="249">
        <v>4763.3033092508358</v>
      </c>
      <c r="K38" s="253">
        <v>95020.814222075045</v>
      </c>
      <c r="L38" s="253">
        <v>25.757574775989138</v>
      </c>
      <c r="M38" s="248">
        <v>62782.946232871058</v>
      </c>
      <c r="N38" s="253">
        <v>17.01876</v>
      </c>
      <c r="O38" s="248">
        <v>39249.184571309714</v>
      </c>
      <c r="P38" s="249">
        <f t="shared" si="3"/>
        <v>10.639393218935858</v>
      </c>
      <c r="Q38" s="254">
        <v>5701.20677352451</v>
      </c>
      <c r="R38" s="253">
        <v>2067639.625</v>
      </c>
      <c r="S38" s="251">
        <v>4190.8999999999996</v>
      </c>
      <c r="T38" s="252">
        <v>0</v>
      </c>
      <c r="U38" s="253">
        <v>0.09</v>
      </c>
      <c r="V38" s="252">
        <v>0.13</v>
      </c>
      <c r="W38" s="253">
        <v>668.26</v>
      </c>
      <c r="X38" s="252" t="s">
        <v>992</v>
      </c>
      <c r="Y38" s="254">
        <v>4859.38</v>
      </c>
      <c r="Z38" s="253">
        <f t="shared" si="5"/>
        <v>86.243512546868104</v>
      </c>
      <c r="AA38" s="253">
        <f t="shared" si="5"/>
        <v>0</v>
      </c>
      <c r="AB38" s="253">
        <f t="shared" si="5"/>
        <v>1.8520881264688087E-3</v>
      </c>
      <c r="AC38" s="253">
        <f t="shared" si="5"/>
        <v>2.6752384048993904E-3</v>
      </c>
      <c r="AD38" s="253">
        <f t="shared" si="5"/>
        <v>13.751960126600512</v>
      </c>
      <c r="AE38" s="253" t="str">
        <f t="shared" si="5"/>
        <v>---</v>
      </c>
      <c r="AF38" s="251">
        <f t="shared" si="1"/>
        <v>0.20269006016945529</v>
      </c>
      <c r="AG38" s="252">
        <f t="shared" si="1"/>
        <v>0</v>
      </c>
      <c r="AH38" s="253">
        <f t="shared" si="1"/>
        <v>4.3527894760674259E-6</v>
      </c>
      <c r="AI38" s="252">
        <f t="shared" si="1"/>
        <v>6.2873625765418384E-6</v>
      </c>
      <c r="AJ38" s="253">
        <f t="shared" si="1"/>
        <v>3.2319945503075757E-2</v>
      </c>
      <c r="AK38" s="252">
        <f t="shared" si="1"/>
        <v>0</v>
      </c>
      <c r="AL38" s="254">
        <f t="shared" si="1"/>
        <v>0.23502064582458368</v>
      </c>
      <c r="AM38" s="255">
        <v>4.4105073549521094</v>
      </c>
      <c r="AN38" s="249">
        <v>0</v>
      </c>
      <c r="AO38" s="249">
        <v>9.4716090087019461E-5</v>
      </c>
      <c r="AP38" s="249">
        <v>1.3681213012569477E-4</v>
      </c>
      <c r="AQ38" s="249">
        <v>0.70327749290612918</v>
      </c>
      <c r="AR38" s="249" t="s">
        <v>1026</v>
      </c>
      <c r="AS38" s="254">
        <v>5.1140163760784514</v>
      </c>
      <c r="AT38" s="255">
        <v>6.6752203447976832</v>
      </c>
      <c r="AU38" s="249">
        <v>0</v>
      </c>
      <c r="AV38" s="249">
        <v>1.4335102985797599E-4</v>
      </c>
      <c r="AW38" s="249">
        <v>2.0706259868374311E-4</v>
      </c>
      <c r="AX38" s="249">
        <v>1.0643973245876781</v>
      </c>
      <c r="AY38" s="249" t="s">
        <v>1026</v>
      </c>
      <c r="AZ38" s="254">
        <v>7.7399680830139044</v>
      </c>
      <c r="BA38" s="255">
        <f t="shared" si="4"/>
        <v>10.677674060682154</v>
      </c>
      <c r="BB38" s="249">
        <f t="shared" si="4"/>
        <v>0</v>
      </c>
      <c r="BC38" s="249">
        <f t="shared" si="4"/>
        <v>2.2930412690863394E-4</v>
      </c>
      <c r="BD38" s="249">
        <f t="shared" si="4"/>
        <v>3.3121707220136015E-4</v>
      </c>
      <c r="BE38" s="249">
        <f t="shared" si="4"/>
        <v>1.7026086205329301</v>
      </c>
      <c r="BF38" s="249" t="str">
        <f t="shared" si="4"/>
        <v>---</v>
      </c>
      <c r="BG38" s="254">
        <f t="shared" si="4"/>
        <v>12.380843202414196</v>
      </c>
      <c r="BH38" s="255">
        <v>73.508998471373943</v>
      </c>
      <c r="BI38" s="249">
        <v>0</v>
      </c>
      <c r="BJ38" s="249">
        <v>1.578613152884501E-3</v>
      </c>
      <c r="BK38" s="249">
        <v>2.2802189986109458E-3</v>
      </c>
      <c r="BL38" s="249">
        <v>11.721378061628851</v>
      </c>
      <c r="BM38" s="249" t="s">
        <v>1026</v>
      </c>
      <c r="BN38" s="254">
        <v>85.234235365154305</v>
      </c>
      <c r="BO38" s="251">
        <v>8238.44</v>
      </c>
      <c r="BP38" s="253">
        <v>0.4</v>
      </c>
      <c r="BQ38" s="248">
        <v>15163.81</v>
      </c>
      <c r="BR38" s="249">
        <v>0.73</v>
      </c>
      <c r="BS38" s="253">
        <v>22979.46</v>
      </c>
      <c r="BT38" s="253">
        <v>1.1100000000000001</v>
      </c>
      <c r="BU38" s="248">
        <v>37116.28</v>
      </c>
      <c r="BV38" s="249">
        <v>1.8</v>
      </c>
      <c r="BW38" s="253">
        <v>51760.74</v>
      </c>
      <c r="BX38" s="253">
        <v>2.5</v>
      </c>
      <c r="BY38" s="248">
        <v>69797.929999999993</v>
      </c>
      <c r="BZ38" s="249">
        <v>3.38</v>
      </c>
      <c r="CA38" s="253">
        <v>80641.509999999995</v>
      </c>
      <c r="CB38" s="254">
        <v>3.9</v>
      </c>
      <c r="CC38" s="251">
        <v>0</v>
      </c>
      <c r="CD38" s="253">
        <v>0</v>
      </c>
      <c r="CE38" s="248">
        <v>0</v>
      </c>
      <c r="CF38" s="249">
        <v>0</v>
      </c>
      <c r="CG38" s="253">
        <v>0</v>
      </c>
      <c r="CH38" s="253">
        <v>0</v>
      </c>
      <c r="CI38" s="248">
        <v>0</v>
      </c>
      <c r="CJ38" s="249">
        <v>0</v>
      </c>
      <c r="CK38" s="253">
        <v>0</v>
      </c>
      <c r="CL38" s="253">
        <v>0</v>
      </c>
      <c r="CM38" s="248">
        <v>0</v>
      </c>
      <c r="CN38" s="249">
        <v>0</v>
      </c>
      <c r="CO38" s="253">
        <v>0</v>
      </c>
      <c r="CP38" s="254">
        <v>0</v>
      </c>
      <c r="CQ38" s="251">
        <v>0.08</v>
      </c>
      <c r="CR38" s="253">
        <v>0</v>
      </c>
      <c r="CS38" s="248">
        <v>1.9</v>
      </c>
      <c r="CT38" s="249">
        <v>0</v>
      </c>
      <c r="CU38" s="253">
        <v>1.9</v>
      </c>
      <c r="CV38" s="253">
        <v>0</v>
      </c>
      <c r="CW38" s="248">
        <v>1.9</v>
      </c>
      <c r="CX38" s="249">
        <v>0</v>
      </c>
      <c r="CY38" s="253">
        <v>1.9</v>
      </c>
      <c r="CZ38" s="253">
        <v>0</v>
      </c>
      <c r="DA38" s="248">
        <v>1.9</v>
      </c>
      <c r="DB38" s="249">
        <v>0</v>
      </c>
      <c r="DC38" s="253">
        <v>1.9</v>
      </c>
      <c r="DD38" s="253">
        <v>0</v>
      </c>
      <c r="DE38" s="251">
        <v>0</v>
      </c>
      <c r="DF38" s="253">
        <v>0</v>
      </c>
      <c r="DG38" s="248">
        <v>0</v>
      </c>
      <c r="DH38" s="249">
        <v>0</v>
      </c>
      <c r="DI38" s="253">
        <v>0</v>
      </c>
      <c r="DJ38" s="253">
        <v>0</v>
      </c>
      <c r="DK38" s="248">
        <v>0</v>
      </c>
      <c r="DL38" s="249">
        <v>0</v>
      </c>
      <c r="DM38" s="253">
        <v>0.09</v>
      </c>
      <c r="DN38" s="253">
        <v>0</v>
      </c>
      <c r="DO38" s="248">
        <v>2.29</v>
      </c>
      <c r="DP38" s="249">
        <v>0</v>
      </c>
      <c r="DQ38" s="253">
        <v>6.28</v>
      </c>
      <c r="DR38" s="253">
        <v>0</v>
      </c>
      <c r="DS38" s="256">
        <v>54.893849043971031</v>
      </c>
      <c r="DT38" s="257">
        <v>75.912464095094464</v>
      </c>
      <c r="DU38" s="258">
        <v>59.423853499977653</v>
      </c>
      <c r="DV38" s="259">
        <v>63.410055546347714</v>
      </c>
      <c r="DW38" s="260">
        <v>31</v>
      </c>
      <c r="DX38" s="261">
        <v>38.28</v>
      </c>
      <c r="DY38" s="240">
        <v>73.762731707317087</v>
      </c>
      <c r="DZ38" s="262">
        <v>1.3293421108894501</v>
      </c>
      <c r="EA38" s="262">
        <v>-0.98273158073425293</v>
      </c>
      <c r="EB38" s="262">
        <v>-0.69653671979904175</v>
      </c>
      <c r="EC38" s="262">
        <v>-1.6001113653182983</v>
      </c>
      <c r="ED38" s="262">
        <v>-0.68019735813140869</v>
      </c>
      <c r="EE38" s="262">
        <v>9.1362299493126964E-2</v>
      </c>
      <c r="EF38" s="262">
        <v>7.6765269475778037</v>
      </c>
      <c r="EG38" s="262">
        <v>72.607003891050582</v>
      </c>
      <c r="EH38" s="262">
        <v>51.08</v>
      </c>
      <c r="EI38" s="262">
        <v>2.6846870305300401</v>
      </c>
      <c r="EJ38" s="262">
        <v>-0.1</v>
      </c>
      <c r="EK38" s="262">
        <v>0</v>
      </c>
      <c r="EL38" s="263" t="s">
        <v>478</v>
      </c>
    </row>
    <row r="39" spans="1:142" x14ac:dyDescent="0.2">
      <c r="A39" s="236" t="s">
        <v>340</v>
      </c>
      <c r="B39" s="237" t="s">
        <v>489</v>
      </c>
      <c r="C39" s="238" t="s">
        <v>1075</v>
      </c>
      <c r="D39" s="239">
        <v>16.362566999999999</v>
      </c>
      <c r="E39" s="240">
        <v>15.944001940526814</v>
      </c>
      <c r="F39" s="241">
        <v>84.055998059473197</v>
      </c>
      <c r="G39" s="242">
        <v>3.7468892217329506</v>
      </c>
      <c r="H39" s="243">
        <v>173.55289563003819</v>
      </c>
      <c r="I39" s="251">
        <v>3705.3867896051152</v>
      </c>
      <c r="J39" s="249">
        <v>226.45510265015966</v>
      </c>
      <c r="K39" s="253">
        <v>499.89892652914472</v>
      </c>
      <c r="L39" s="253">
        <v>13.491140194366031</v>
      </c>
      <c r="M39" s="248">
        <v>198.36306477868339</v>
      </c>
      <c r="N39" s="253">
        <v>5.3533700000000009</v>
      </c>
      <c r="O39" s="248">
        <v>333.9324288250333</v>
      </c>
      <c r="P39" s="249">
        <f t="shared" si="3"/>
        <v>9.0120801898961975</v>
      </c>
      <c r="Q39" s="254">
        <v>413.10435080045301</v>
      </c>
      <c r="R39" s="253">
        <v>18356.97265625</v>
      </c>
      <c r="S39" s="251">
        <v>8.1999999999999993</v>
      </c>
      <c r="T39" s="252">
        <v>0.01</v>
      </c>
      <c r="U39" s="253">
        <v>0</v>
      </c>
      <c r="V39" s="252">
        <v>0</v>
      </c>
      <c r="W39" s="253">
        <v>24.11</v>
      </c>
      <c r="X39" s="252" t="s">
        <v>992</v>
      </c>
      <c r="Y39" s="254">
        <v>32.32</v>
      </c>
      <c r="Z39" s="253">
        <f t="shared" si="5"/>
        <v>25.371287128712869</v>
      </c>
      <c r="AA39" s="253">
        <f t="shared" si="5"/>
        <v>3.094059405940594E-2</v>
      </c>
      <c r="AB39" s="253">
        <f t="shared" si="5"/>
        <v>0</v>
      </c>
      <c r="AC39" s="253">
        <f t="shared" si="5"/>
        <v>0</v>
      </c>
      <c r="AD39" s="253">
        <f t="shared" si="5"/>
        <v>74.597772277227719</v>
      </c>
      <c r="AE39" s="253" t="str">
        <f t="shared" si="5"/>
        <v>---</v>
      </c>
      <c r="AF39" s="251">
        <f t="shared" si="1"/>
        <v>4.4669674861710626E-2</v>
      </c>
      <c r="AG39" s="252">
        <f t="shared" si="1"/>
        <v>5.4475213245988572E-5</v>
      </c>
      <c r="AH39" s="253">
        <f t="shared" si="1"/>
        <v>0</v>
      </c>
      <c r="AI39" s="252">
        <f t="shared" si="1"/>
        <v>0</v>
      </c>
      <c r="AJ39" s="253">
        <f t="shared" si="1"/>
        <v>0.13133973913607844</v>
      </c>
      <c r="AK39" s="252">
        <f t="shared" si="1"/>
        <v>0</v>
      </c>
      <c r="AL39" s="254">
        <f t="shared" si="1"/>
        <v>0.17606388921103505</v>
      </c>
      <c r="AM39" s="255">
        <v>1.6403315880139082</v>
      </c>
      <c r="AN39" s="249">
        <v>2.0004043756267176E-3</v>
      </c>
      <c r="AO39" s="249">
        <v>0</v>
      </c>
      <c r="AP39" s="249">
        <v>0</v>
      </c>
      <c r="AQ39" s="249">
        <v>4.8229749496360155</v>
      </c>
      <c r="AR39" s="249" t="s">
        <v>1026</v>
      </c>
      <c r="AS39" s="254">
        <v>6.4653069420255509</v>
      </c>
      <c r="AT39" s="255">
        <v>4.1338340931306243</v>
      </c>
      <c r="AU39" s="249">
        <v>5.0412610891836882E-3</v>
      </c>
      <c r="AV39" s="249">
        <v>0</v>
      </c>
      <c r="AW39" s="249">
        <v>0</v>
      </c>
      <c r="AX39" s="249">
        <v>12.154480486021873</v>
      </c>
      <c r="AY39" s="249" t="s">
        <v>1026</v>
      </c>
      <c r="AZ39" s="254">
        <v>16.293355840241681</v>
      </c>
      <c r="BA39" s="255">
        <f t="shared" si="4"/>
        <v>2.4555866074020796</v>
      </c>
      <c r="BB39" s="249">
        <f t="shared" si="4"/>
        <v>2.9946178139049753E-3</v>
      </c>
      <c r="BC39" s="249">
        <f t="shared" si="4"/>
        <v>0</v>
      </c>
      <c r="BD39" s="249">
        <f t="shared" si="4"/>
        <v>0</v>
      </c>
      <c r="BE39" s="249">
        <f t="shared" si="4"/>
        <v>7.2200235493248961</v>
      </c>
      <c r="BF39" s="249" t="str">
        <f t="shared" si="4"/>
        <v>---</v>
      </c>
      <c r="BG39" s="254">
        <f t="shared" si="4"/>
        <v>9.6786047745408812</v>
      </c>
      <c r="BH39" s="255">
        <v>1.9849706216144281</v>
      </c>
      <c r="BI39" s="249">
        <v>2.4206958800175953E-3</v>
      </c>
      <c r="BJ39" s="249">
        <v>0</v>
      </c>
      <c r="BK39" s="249">
        <v>0</v>
      </c>
      <c r="BL39" s="249">
        <v>5.8362977667224225</v>
      </c>
      <c r="BM39" s="249" t="s">
        <v>1026</v>
      </c>
      <c r="BN39" s="254">
        <v>7.8236890842168689</v>
      </c>
      <c r="BO39" s="251">
        <v>17.71</v>
      </c>
      <c r="BP39" s="253">
        <v>0.1</v>
      </c>
      <c r="BQ39" s="248">
        <v>55.77</v>
      </c>
      <c r="BR39" s="249">
        <v>0.3</v>
      </c>
      <c r="BS39" s="253">
        <v>129.15</v>
      </c>
      <c r="BT39" s="253">
        <v>0.7</v>
      </c>
      <c r="BU39" s="248">
        <v>326.83</v>
      </c>
      <c r="BV39" s="249">
        <v>1.78</v>
      </c>
      <c r="BW39" s="253">
        <v>588.79</v>
      </c>
      <c r="BX39" s="253">
        <v>3.21</v>
      </c>
      <c r="BY39" s="248">
        <v>978.67</v>
      </c>
      <c r="BZ39" s="249">
        <v>5.33</v>
      </c>
      <c r="CA39" s="253">
        <v>1268.47</v>
      </c>
      <c r="CB39" s="254">
        <v>6.91</v>
      </c>
      <c r="CC39" s="251">
        <v>0.08</v>
      </c>
      <c r="CD39" s="253">
        <v>0</v>
      </c>
      <c r="CE39" s="248">
        <v>0.23</v>
      </c>
      <c r="CF39" s="249">
        <v>0</v>
      </c>
      <c r="CG39" s="253">
        <v>0.3</v>
      </c>
      <c r="CH39" s="253">
        <v>0</v>
      </c>
      <c r="CI39" s="248">
        <v>0.4</v>
      </c>
      <c r="CJ39" s="249">
        <v>0</v>
      </c>
      <c r="CK39" s="253">
        <v>0.46</v>
      </c>
      <c r="CL39" s="253">
        <v>0</v>
      </c>
      <c r="CM39" s="248">
        <v>0.52</v>
      </c>
      <c r="CN39" s="249">
        <v>0</v>
      </c>
      <c r="CO39" s="253">
        <v>0.55000000000000004</v>
      </c>
      <c r="CP39" s="254">
        <v>0</v>
      </c>
      <c r="CQ39" s="251">
        <v>0</v>
      </c>
      <c r="CR39" s="253">
        <v>0</v>
      </c>
      <c r="CS39" s="248">
        <v>0</v>
      </c>
      <c r="CT39" s="249">
        <v>0</v>
      </c>
      <c r="CU39" s="253">
        <v>0</v>
      </c>
      <c r="CV39" s="253">
        <v>0</v>
      </c>
      <c r="CW39" s="248">
        <v>0</v>
      </c>
      <c r="CX39" s="249">
        <v>0</v>
      </c>
      <c r="CY39" s="253">
        <v>0</v>
      </c>
      <c r="CZ39" s="253">
        <v>0</v>
      </c>
      <c r="DA39" s="248">
        <v>0</v>
      </c>
      <c r="DB39" s="249">
        <v>0</v>
      </c>
      <c r="DC39" s="253">
        <v>0</v>
      </c>
      <c r="DD39" s="253">
        <v>0</v>
      </c>
      <c r="DE39" s="251">
        <v>0</v>
      </c>
      <c r="DF39" s="253">
        <v>0</v>
      </c>
      <c r="DG39" s="248">
        <v>0</v>
      </c>
      <c r="DH39" s="249">
        <v>0</v>
      </c>
      <c r="DI39" s="253">
        <v>0</v>
      </c>
      <c r="DJ39" s="253">
        <v>0</v>
      </c>
      <c r="DK39" s="248">
        <v>0</v>
      </c>
      <c r="DL39" s="249">
        <v>0</v>
      </c>
      <c r="DM39" s="253">
        <v>0</v>
      </c>
      <c r="DN39" s="253">
        <v>0</v>
      </c>
      <c r="DO39" s="248">
        <v>0</v>
      </c>
      <c r="DP39" s="249">
        <v>0</v>
      </c>
      <c r="DQ39" s="253">
        <v>0</v>
      </c>
      <c r="DR39" s="253">
        <v>0</v>
      </c>
      <c r="DS39" s="256">
        <v>60.153070278964329</v>
      </c>
      <c r="DT39" s="257">
        <v>63.486772828371528</v>
      </c>
      <c r="DU39" s="258">
        <v>64.363771376314887</v>
      </c>
      <c r="DV39" s="259">
        <v>62.667871494550241</v>
      </c>
      <c r="DW39" s="260">
        <v>32</v>
      </c>
      <c r="DX39" s="261">
        <v>43.91</v>
      </c>
      <c r="DY39" s="240">
        <v>54.723780487804888</v>
      </c>
      <c r="DZ39" s="262">
        <v>2.8269463982866201</v>
      </c>
      <c r="EA39" s="262">
        <v>-0.19043238461017609</v>
      </c>
      <c r="EB39" s="262">
        <v>-0.56065845489501953</v>
      </c>
      <c r="EC39" s="262">
        <v>-0.18730795383453369</v>
      </c>
      <c r="ED39" s="262">
        <v>-0.63648265600204468</v>
      </c>
      <c r="EE39" s="262" t="s">
        <v>478</v>
      </c>
      <c r="EF39" s="262">
        <v>8.2554366700160517E-2</v>
      </c>
      <c r="EG39" s="262">
        <v>8.4076827757125141</v>
      </c>
      <c r="EH39" s="262">
        <v>40.06</v>
      </c>
      <c r="EI39" s="262">
        <v>0.73077374893331604</v>
      </c>
      <c r="EJ39" s="262">
        <v>-7.9</v>
      </c>
      <c r="EK39" s="262">
        <v>0</v>
      </c>
      <c r="EL39" s="263">
        <v>68.900000000000006</v>
      </c>
    </row>
    <row r="40" spans="1:142" x14ac:dyDescent="0.2">
      <c r="A40" s="236" t="s">
        <v>40</v>
      </c>
      <c r="B40" s="237" t="s">
        <v>535</v>
      </c>
      <c r="C40" s="238" t="s">
        <v>1077</v>
      </c>
      <c r="D40" s="239">
        <v>4.4768999999999997</v>
      </c>
      <c r="E40" s="240">
        <v>53.309008465679376</v>
      </c>
      <c r="F40" s="241">
        <v>46.690991534320624</v>
      </c>
      <c r="G40" s="242">
        <v>-3.1630078331341738E-2</v>
      </c>
      <c r="H40" s="243">
        <v>78.324993876622699</v>
      </c>
      <c r="I40" s="251">
        <v>16126.548034146928</v>
      </c>
      <c r="J40" s="249">
        <v>3605.1837235908333</v>
      </c>
      <c r="K40" s="253">
        <v>3542.563424311651</v>
      </c>
      <c r="L40" s="253">
        <v>21.967276672047241</v>
      </c>
      <c r="M40" s="248">
        <v>1612.2468017494289</v>
      </c>
      <c r="N40" s="253">
        <v>9.9974699999999999</v>
      </c>
      <c r="O40" s="248">
        <v>2734.9721554370144</v>
      </c>
      <c r="P40" s="249">
        <f t="shared" si="3"/>
        <v>16.959439488512277</v>
      </c>
      <c r="Q40" s="254">
        <v>2823.38363591809</v>
      </c>
      <c r="R40" s="253">
        <v>53823.53125</v>
      </c>
      <c r="S40" s="251">
        <v>167.01</v>
      </c>
      <c r="T40" s="252">
        <v>0</v>
      </c>
      <c r="U40" s="253">
        <v>0</v>
      </c>
      <c r="V40" s="252">
        <v>0</v>
      </c>
      <c r="W40" s="253">
        <v>45.09</v>
      </c>
      <c r="X40" s="252" t="s">
        <v>992</v>
      </c>
      <c r="Y40" s="254">
        <v>212.1</v>
      </c>
      <c r="Z40" s="253">
        <f t="shared" si="5"/>
        <v>78.741159830268742</v>
      </c>
      <c r="AA40" s="253">
        <f t="shared" si="5"/>
        <v>0</v>
      </c>
      <c r="AB40" s="253">
        <f t="shared" si="5"/>
        <v>0</v>
      </c>
      <c r="AC40" s="253">
        <f t="shared" si="5"/>
        <v>0</v>
      </c>
      <c r="AD40" s="253">
        <f t="shared" si="5"/>
        <v>21.258840169731258</v>
      </c>
      <c r="AE40" s="253" t="str">
        <f t="shared" si="5"/>
        <v>---</v>
      </c>
      <c r="AF40" s="251">
        <f t="shared" si="1"/>
        <v>0.3102917926812912</v>
      </c>
      <c r="AG40" s="252">
        <f t="shared" si="1"/>
        <v>0</v>
      </c>
      <c r="AH40" s="253">
        <f t="shared" si="1"/>
        <v>0</v>
      </c>
      <c r="AI40" s="252">
        <f t="shared" si="1"/>
        <v>0</v>
      </c>
      <c r="AJ40" s="253">
        <f t="shared" si="1"/>
        <v>8.3773767630677343E-2</v>
      </c>
      <c r="AK40" s="252">
        <f t="shared" si="1"/>
        <v>0</v>
      </c>
      <c r="AL40" s="254">
        <f t="shared" si="1"/>
        <v>0.39406556031196854</v>
      </c>
      <c r="AM40" s="255">
        <v>4.7143827786922801</v>
      </c>
      <c r="AN40" s="249">
        <v>0</v>
      </c>
      <c r="AO40" s="249">
        <v>0</v>
      </c>
      <c r="AP40" s="249">
        <v>0</v>
      </c>
      <c r="AQ40" s="249">
        <v>1.2728071342508527</v>
      </c>
      <c r="AR40" s="249" t="s">
        <v>1026</v>
      </c>
      <c r="AS40" s="254">
        <v>5.9871899129431325</v>
      </c>
      <c r="AT40" s="255">
        <v>10.35883586922173</v>
      </c>
      <c r="AU40" s="249">
        <v>0</v>
      </c>
      <c r="AV40" s="249">
        <v>0</v>
      </c>
      <c r="AW40" s="249">
        <v>0</v>
      </c>
      <c r="AX40" s="249">
        <v>2.7967182165331885</v>
      </c>
      <c r="AY40" s="249" t="s">
        <v>1026</v>
      </c>
      <c r="AZ40" s="254">
        <v>13.15555408575492</v>
      </c>
      <c r="BA40" s="255">
        <f t="shared" si="4"/>
        <v>6.1064607062997274</v>
      </c>
      <c r="BB40" s="249">
        <f t="shared" si="4"/>
        <v>0</v>
      </c>
      <c r="BC40" s="249">
        <f t="shared" si="4"/>
        <v>0</v>
      </c>
      <c r="BD40" s="249">
        <f t="shared" si="4"/>
        <v>0</v>
      </c>
      <c r="BE40" s="249">
        <f t="shared" si="4"/>
        <v>1.6486456694033578</v>
      </c>
      <c r="BF40" s="249" t="str">
        <f t="shared" si="4"/>
        <v>---</v>
      </c>
      <c r="BG40" s="254">
        <f t="shared" si="4"/>
        <v>7.7551063757030843</v>
      </c>
      <c r="BH40" s="255">
        <v>5.9152428977542311</v>
      </c>
      <c r="BI40" s="249">
        <v>0</v>
      </c>
      <c r="BJ40" s="249">
        <v>0</v>
      </c>
      <c r="BK40" s="249">
        <v>0</v>
      </c>
      <c r="BL40" s="249">
        <v>1.5970199524563695</v>
      </c>
      <c r="BM40" s="249" t="s">
        <v>1026</v>
      </c>
      <c r="BN40" s="254">
        <v>7.5122628502106004</v>
      </c>
      <c r="BO40" s="251">
        <v>578.15</v>
      </c>
      <c r="BP40" s="253">
        <v>1.07</v>
      </c>
      <c r="BQ40" s="248">
        <v>1253.3</v>
      </c>
      <c r="BR40" s="249">
        <v>2.33</v>
      </c>
      <c r="BS40" s="253">
        <v>2074.6799999999998</v>
      </c>
      <c r="BT40" s="253">
        <v>3.85</v>
      </c>
      <c r="BU40" s="248">
        <v>3528.49</v>
      </c>
      <c r="BV40" s="249">
        <v>6.56</v>
      </c>
      <c r="BW40" s="253">
        <v>4773.05</v>
      </c>
      <c r="BX40" s="253">
        <v>8.8699999999999992</v>
      </c>
      <c r="BY40" s="248">
        <v>6135.55</v>
      </c>
      <c r="BZ40" s="249">
        <v>11.4</v>
      </c>
      <c r="CA40" s="253">
        <v>6842.86</v>
      </c>
      <c r="CB40" s="254">
        <v>12.71</v>
      </c>
      <c r="CC40" s="251">
        <v>0</v>
      </c>
      <c r="CD40" s="253">
        <v>0</v>
      </c>
      <c r="CE40" s="248">
        <v>0</v>
      </c>
      <c r="CF40" s="249">
        <v>0</v>
      </c>
      <c r="CG40" s="253">
        <v>0</v>
      </c>
      <c r="CH40" s="253">
        <v>0</v>
      </c>
      <c r="CI40" s="248">
        <v>0</v>
      </c>
      <c r="CJ40" s="249">
        <v>0</v>
      </c>
      <c r="CK40" s="253">
        <v>0</v>
      </c>
      <c r="CL40" s="253">
        <v>0</v>
      </c>
      <c r="CM40" s="248">
        <v>0</v>
      </c>
      <c r="CN40" s="249">
        <v>0</v>
      </c>
      <c r="CO40" s="253">
        <v>0</v>
      </c>
      <c r="CP40" s="254">
        <v>0</v>
      </c>
      <c r="CQ40" s="251">
        <v>0</v>
      </c>
      <c r="CR40" s="253">
        <v>0</v>
      </c>
      <c r="CS40" s="248">
        <v>0</v>
      </c>
      <c r="CT40" s="249">
        <v>0</v>
      </c>
      <c r="CU40" s="253">
        <v>0</v>
      </c>
      <c r="CV40" s="253">
        <v>0</v>
      </c>
      <c r="CW40" s="248">
        <v>0</v>
      </c>
      <c r="CX40" s="249">
        <v>0</v>
      </c>
      <c r="CY40" s="253">
        <v>0</v>
      </c>
      <c r="CZ40" s="253">
        <v>0</v>
      </c>
      <c r="DA40" s="248">
        <v>0</v>
      </c>
      <c r="DB40" s="249">
        <v>0</v>
      </c>
      <c r="DC40" s="253">
        <v>0</v>
      </c>
      <c r="DD40" s="253">
        <v>0</v>
      </c>
      <c r="DE40" s="251">
        <v>0</v>
      </c>
      <c r="DF40" s="253">
        <v>0</v>
      </c>
      <c r="DG40" s="248">
        <v>0</v>
      </c>
      <c r="DH40" s="249">
        <v>0</v>
      </c>
      <c r="DI40" s="253">
        <v>0</v>
      </c>
      <c r="DJ40" s="253">
        <v>0</v>
      </c>
      <c r="DK40" s="248">
        <v>0</v>
      </c>
      <c r="DL40" s="249">
        <v>0</v>
      </c>
      <c r="DM40" s="253">
        <v>0</v>
      </c>
      <c r="DN40" s="253">
        <v>0</v>
      </c>
      <c r="DO40" s="248">
        <v>0</v>
      </c>
      <c r="DP40" s="249">
        <v>0</v>
      </c>
      <c r="DQ40" s="253">
        <v>0</v>
      </c>
      <c r="DR40" s="253">
        <v>0</v>
      </c>
      <c r="DS40" s="256">
        <v>61.732805025747467</v>
      </c>
      <c r="DT40" s="257">
        <v>63.144916975827876</v>
      </c>
      <c r="DU40" s="258">
        <v>62.944142805405811</v>
      </c>
      <c r="DV40" s="259">
        <v>62.60728826899372</v>
      </c>
      <c r="DW40" s="260">
        <v>33</v>
      </c>
      <c r="DX40" s="261">
        <v>42.1</v>
      </c>
      <c r="DY40" s="240">
        <v>73.94487804878051</v>
      </c>
      <c r="DZ40" s="262">
        <v>-0.30777489837677902</v>
      </c>
      <c r="EA40" s="262">
        <v>-2.4865627288818359E-2</v>
      </c>
      <c r="EB40" s="262">
        <v>0.53251934051513672</v>
      </c>
      <c r="EC40" s="262">
        <v>9.9354945123195648E-2</v>
      </c>
      <c r="ED40" s="262">
        <v>0.35516422986984253</v>
      </c>
      <c r="EE40" s="262">
        <v>0</v>
      </c>
      <c r="EF40" s="262">
        <v>1.4016425619834711</v>
      </c>
      <c r="EG40" s="262">
        <v>3.1360743161878548</v>
      </c>
      <c r="EH40" s="262">
        <v>47.23</v>
      </c>
      <c r="EI40" s="262">
        <v>1.8206781377486301</v>
      </c>
      <c r="EJ40" s="262">
        <v>-0.1</v>
      </c>
      <c r="EK40" s="262">
        <v>4.3</v>
      </c>
      <c r="EL40" s="263" t="s">
        <v>478</v>
      </c>
    </row>
    <row r="41" spans="1:142" x14ac:dyDescent="0.2">
      <c r="A41" s="236" t="s">
        <v>254</v>
      </c>
      <c r="B41" s="237" t="s">
        <v>654</v>
      </c>
      <c r="C41" s="238" t="s">
        <v>1074</v>
      </c>
      <c r="D41" s="239">
        <v>0.109373</v>
      </c>
      <c r="E41" s="240">
        <v>49.847768644912364</v>
      </c>
      <c r="F41" s="241">
        <v>50.152231355087636</v>
      </c>
      <c r="G41" s="242">
        <v>0.71051525737603782</v>
      </c>
      <c r="H41" s="243">
        <v>280.44358974358977</v>
      </c>
      <c r="I41" s="251">
        <v>725.55555555555543</v>
      </c>
      <c r="J41" s="249">
        <v>6485.6791455403545</v>
      </c>
      <c r="K41" s="253">
        <v>175.82823111111108</v>
      </c>
      <c r="L41" s="253">
        <v>24.233599999999999</v>
      </c>
      <c r="M41" s="248">
        <v>37.24965944444444</v>
      </c>
      <c r="N41" s="253">
        <v>5.1339500000000005</v>
      </c>
      <c r="O41" s="248">
        <v>-46.17705037037036</v>
      </c>
      <c r="P41" s="249">
        <f t="shared" si="3"/>
        <v>-6.3643714139867278</v>
      </c>
      <c r="Q41" s="254">
        <v>135.096712299432</v>
      </c>
      <c r="R41" s="199">
        <v>2645.414794921875</v>
      </c>
      <c r="S41" s="251">
        <v>2.79</v>
      </c>
      <c r="T41" s="252">
        <v>6.58</v>
      </c>
      <c r="U41" s="253">
        <v>15.11</v>
      </c>
      <c r="V41" s="252">
        <v>0.01</v>
      </c>
      <c r="W41" s="253">
        <v>0</v>
      </c>
      <c r="X41" s="252" t="s">
        <v>992</v>
      </c>
      <c r="Y41" s="254">
        <v>24.490000000000002</v>
      </c>
      <c r="Z41" s="253">
        <f t="shared" si="5"/>
        <v>11.392405063291138</v>
      </c>
      <c r="AA41" s="253">
        <f t="shared" si="5"/>
        <v>26.868109432421395</v>
      </c>
      <c r="AB41" s="253">
        <f t="shared" si="5"/>
        <v>61.698652511229071</v>
      </c>
      <c r="AC41" s="253">
        <f t="shared" si="5"/>
        <v>4.0832993058391179E-2</v>
      </c>
      <c r="AD41" s="253">
        <f t="shared" si="5"/>
        <v>0</v>
      </c>
      <c r="AE41" s="253" t="str">
        <f t="shared" si="5"/>
        <v>---</v>
      </c>
      <c r="AF41" s="251">
        <f t="shared" si="1"/>
        <v>0.10546550224772577</v>
      </c>
      <c r="AG41" s="252">
        <f t="shared" si="1"/>
        <v>0.24873225978137475</v>
      </c>
      <c r="AH41" s="253">
        <f t="shared" si="1"/>
        <v>0.57117696737029977</v>
      </c>
      <c r="AI41" s="252">
        <f t="shared" ref="AI41:AL104" si="6">IFERROR(V41/$R41*100,0)</f>
        <v>3.7801255285923213E-4</v>
      </c>
      <c r="AJ41" s="253">
        <f t="shared" si="6"/>
        <v>0</v>
      </c>
      <c r="AK41" s="252">
        <f t="shared" si="6"/>
        <v>0</v>
      </c>
      <c r="AL41" s="254">
        <f t="shared" si="6"/>
        <v>0.92575274195225954</v>
      </c>
      <c r="AM41" s="255">
        <v>1.5867759018953653</v>
      </c>
      <c r="AN41" s="249">
        <v>3.7422886861905029</v>
      </c>
      <c r="AO41" s="249">
        <v>8.5936142930605612</v>
      </c>
      <c r="AP41" s="249">
        <v>5.687368823997725E-3</v>
      </c>
      <c r="AQ41" s="249">
        <v>0</v>
      </c>
      <c r="AR41" s="249" t="s">
        <v>1026</v>
      </c>
      <c r="AS41" s="254">
        <v>13.928366249970429</v>
      </c>
      <c r="AT41" s="255">
        <v>7.4900013627268516</v>
      </c>
      <c r="AU41" s="249">
        <v>17.664591027506336</v>
      </c>
      <c r="AV41" s="249">
        <v>40.564129244015312</v>
      </c>
      <c r="AW41" s="249">
        <v>2.6845883020526349E-2</v>
      </c>
      <c r="AX41" s="249">
        <v>0</v>
      </c>
      <c r="AY41" s="249" t="s">
        <v>1026</v>
      </c>
      <c r="AZ41" s="254">
        <v>65.745567517269038</v>
      </c>
      <c r="BA41" s="255">
        <f t="shared" si="4"/>
        <v>-6.0419623549411714</v>
      </c>
      <c r="BB41" s="249">
        <f t="shared" si="4"/>
        <v>-14.249502614879178</v>
      </c>
      <c r="BC41" s="249">
        <f t="shared" si="4"/>
        <v>-32.721882144502182</v>
      </c>
      <c r="BD41" s="249">
        <f t="shared" si="4"/>
        <v>-2.1655779049968356E-2</v>
      </c>
      <c r="BE41" s="249">
        <f t="shared" si="4"/>
        <v>0</v>
      </c>
      <c r="BF41" s="249" t="str">
        <f t="shared" si="4"/>
        <v>---</v>
      </c>
      <c r="BG41" s="254">
        <f t="shared" si="4"/>
        <v>-53.035002893372507</v>
      </c>
      <c r="BH41" s="255">
        <v>2.065187192576655</v>
      </c>
      <c r="BI41" s="249">
        <v>4.8705848484424328</v>
      </c>
      <c r="BJ41" s="249">
        <v>11.184580100298657</v>
      </c>
      <c r="BK41" s="249">
        <v>7.4021046328912364E-3</v>
      </c>
      <c r="BL41" s="249">
        <v>0</v>
      </c>
      <c r="BM41" s="249" t="s">
        <v>1026</v>
      </c>
      <c r="BN41" s="254">
        <v>18.127754245950641</v>
      </c>
      <c r="BO41" s="251">
        <v>3.95</v>
      </c>
      <c r="BP41" s="253">
        <v>0.15</v>
      </c>
      <c r="BQ41" s="248">
        <v>14.41</v>
      </c>
      <c r="BR41" s="249">
        <v>0.54</v>
      </c>
      <c r="BS41" s="253">
        <v>38.340000000000003</v>
      </c>
      <c r="BT41" s="253">
        <v>1.45</v>
      </c>
      <c r="BU41" s="248">
        <v>118.99</v>
      </c>
      <c r="BV41" s="249">
        <v>4.5</v>
      </c>
      <c r="BW41" s="253">
        <v>231.07</v>
      </c>
      <c r="BX41" s="253">
        <v>8.73</v>
      </c>
      <c r="BY41" s="248">
        <v>378.14</v>
      </c>
      <c r="BZ41" s="249">
        <v>14.29</v>
      </c>
      <c r="CA41" s="253">
        <v>470.96</v>
      </c>
      <c r="CB41" s="254">
        <v>17.8</v>
      </c>
      <c r="CC41" s="251">
        <v>20.78</v>
      </c>
      <c r="CD41" s="253">
        <v>0.79</v>
      </c>
      <c r="CE41" s="248">
        <v>92.02</v>
      </c>
      <c r="CF41" s="249">
        <v>3.48</v>
      </c>
      <c r="CG41" s="253">
        <v>118.77</v>
      </c>
      <c r="CH41" s="253">
        <v>4.49</v>
      </c>
      <c r="CI41" s="248">
        <v>395.71</v>
      </c>
      <c r="CJ41" s="249">
        <v>14.96</v>
      </c>
      <c r="CK41" s="253">
        <v>517.39</v>
      </c>
      <c r="CL41" s="253">
        <v>19.559999999999999</v>
      </c>
      <c r="CM41" s="248">
        <v>621.94000000000005</v>
      </c>
      <c r="CN41" s="249">
        <v>23.51</v>
      </c>
      <c r="CO41" s="253">
        <v>656.16</v>
      </c>
      <c r="CP41" s="254">
        <v>24.8</v>
      </c>
      <c r="CQ41" s="251">
        <v>58.48</v>
      </c>
      <c r="CR41" s="253">
        <v>2.21</v>
      </c>
      <c r="CS41" s="248">
        <v>186.09</v>
      </c>
      <c r="CT41" s="249">
        <v>7.03</v>
      </c>
      <c r="CU41" s="253">
        <v>462.32</v>
      </c>
      <c r="CV41" s="253">
        <v>17.48</v>
      </c>
      <c r="CW41" s="248">
        <v>591.04999999999995</v>
      </c>
      <c r="CX41" s="249">
        <v>22.34</v>
      </c>
      <c r="CY41" s="253">
        <v>615.92999999999995</v>
      </c>
      <c r="CZ41" s="253">
        <v>23.28</v>
      </c>
      <c r="DA41" s="248">
        <v>665.69</v>
      </c>
      <c r="DB41" s="249">
        <v>25.16</v>
      </c>
      <c r="DC41" s="253">
        <v>715.44</v>
      </c>
      <c r="DD41" s="253">
        <v>27.04</v>
      </c>
      <c r="DE41" s="251">
        <v>0</v>
      </c>
      <c r="DF41" s="253">
        <v>0</v>
      </c>
      <c r="DG41" s="248">
        <v>0</v>
      </c>
      <c r="DH41" s="249">
        <v>0</v>
      </c>
      <c r="DI41" s="253">
        <v>0</v>
      </c>
      <c r="DJ41" s="253">
        <v>0</v>
      </c>
      <c r="DK41" s="248">
        <v>0</v>
      </c>
      <c r="DL41" s="249">
        <v>0</v>
      </c>
      <c r="DM41" s="253">
        <v>0.09</v>
      </c>
      <c r="DN41" s="253">
        <v>0</v>
      </c>
      <c r="DO41" s="248">
        <v>0.24</v>
      </c>
      <c r="DP41" s="249">
        <v>0.01</v>
      </c>
      <c r="DQ41" s="253">
        <v>0.38</v>
      </c>
      <c r="DR41" s="253">
        <v>0.01</v>
      </c>
      <c r="DS41" s="256">
        <v>41.507079919286582</v>
      </c>
      <c r="DT41" s="257">
        <v>72.182697202088804</v>
      </c>
      <c r="DU41" s="258">
        <v>73.621870988084694</v>
      </c>
      <c r="DV41" s="259">
        <v>62.437216036486689</v>
      </c>
      <c r="DW41" s="260">
        <v>34</v>
      </c>
      <c r="DX41" s="261" t="s">
        <v>478</v>
      </c>
      <c r="DY41" s="240">
        <v>72.401219512195141</v>
      </c>
      <c r="DZ41" s="262">
        <v>0</v>
      </c>
      <c r="EA41" s="262">
        <v>0.85766142606735229</v>
      </c>
      <c r="EB41" s="262">
        <v>0.9003409743309021</v>
      </c>
      <c r="EC41" s="262">
        <v>1.0459977388381958</v>
      </c>
      <c r="ED41" s="262">
        <v>0.97651481628417969</v>
      </c>
      <c r="EE41" s="262" t="s">
        <v>478</v>
      </c>
      <c r="EF41" s="262">
        <v>1.9120622781660508</v>
      </c>
      <c r="EG41" s="262" t="s">
        <v>478</v>
      </c>
      <c r="EH41" s="262" t="s">
        <v>478</v>
      </c>
      <c r="EI41" s="262" t="s">
        <v>478</v>
      </c>
      <c r="EJ41" s="262" t="s">
        <v>1069</v>
      </c>
      <c r="EK41" s="262">
        <v>0</v>
      </c>
      <c r="EL41" s="263" t="s">
        <v>478</v>
      </c>
    </row>
    <row r="42" spans="1:142" x14ac:dyDescent="0.2">
      <c r="A42" s="236" t="s">
        <v>104</v>
      </c>
      <c r="B42" s="237" t="s">
        <v>573</v>
      </c>
      <c r="C42" s="238" t="s">
        <v>1076</v>
      </c>
      <c r="D42" s="239">
        <v>89.7089</v>
      </c>
      <c r="E42" s="240">
        <v>32.309000556243582</v>
      </c>
      <c r="F42" s="241">
        <v>67.690999443756411</v>
      </c>
      <c r="G42" s="242">
        <v>3.0527698621170631</v>
      </c>
      <c r="H42" s="243">
        <v>289.31821846679782</v>
      </c>
      <c r="I42" s="251">
        <v>171391.82035968229</v>
      </c>
      <c r="J42" s="249">
        <v>1910.5128175621251</v>
      </c>
      <c r="K42" s="253">
        <v>40381.77392901032</v>
      </c>
      <c r="L42" s="253">
        <v>23.561085846608822</v>
      </c>
      <c r="M42" s="248">
        <v>21530.840344954548</v>
      </c>
      <c r="N42" s="253">
        <v>12.562349999999999</v>
      </c>
      <c r="O42" s="248">
        <v>49870.584597656998</v>
      </c>
      <c r="P42" s="249">
        <f t="shared" si="3"/>
        <v>29.097412287820248</v>
      </c>
      <c r="Q42" s="254">
        <v>25893.489895980001</v>
      </c>
      <c r="R42" s="253">
        <v>487574.375</v>
      </c>
      <c r="S42" s="251">
        <v>3.95</v>
      </c>
      <c r="T42" s="252">
        <v>35.14</v>
      </c>
      <c r="U42" s="253">
        <v>40.93</v>
      </c>
      <c r="V42" s="252">
        <v>0.66</v>
      </c>
      <c r="W42" s="253">
        <v>2295.39</v>
      </c>
      <c r="X42" s="252" t="s">
        <v>992</v>
      </c>
      <c r="Y42" s="254">
        <v>2376.0699999999997</v>
      </c>
      <c r="Z42" s="253">
        <f t="shared" si="5"/>
        <v>0.16624089357636773</v>
      </c>
      <c r="AA42" s="253">
        <f t="shared" si="5"/>
        <v>1.4789126582971042</v>
      </c>
      <c r="AB42" s="253">
        <f t="shared" si="5"/>
        <v>1.7225923478685394</v>
      </c>
      <c r="AC42" s="253">
        <f t="shared" si="5"/>
        <v>2.7776959433013341E-2</v>
      </c>
      <c r="AD42" s="253">
        <f t="shared" si="5"/>
        <v>96.604477140824983</v>
      </c>
      <c r="AE42" s="253" t="str">
        <f t="shared" si="5"/>
        <v>---</v>
      </c>
      <c r="AF42" s="251">
        <f t="shared" ref="AF42:AK105" si="7">IFERROR(S42/$R42*100,0)</f>
        <v>8.1013281307082646E-4</v>
      </c>
      <c r="AG42" s="252">
        <f t="shared" si="7"/>
        <v>7.207105582609832E-3</v>
      </c>
      <c r="AH42" s="253">
        <f t="shared" si="7"/>
        <v>8.3946167187313736E-3</v>
      </c>
      <c r="AI42" s="252">
        <f t="shared" si="6"/>
        <v>1.3536396370297351E-4</v>
      </c>
      <c r="AJ42" s="253">
        <f t="shared" si="6"/>
        <v>0.47077740703661874</v>
      </c>
      <c r="AK42" s="252">
        <f t="shared" si="6"/>
        <v>0</v>
      </c>
      <c r="AL42" s="254">
        <f t="shared" si="6"/>
        <v>0.48732462611473376</v>
      </c>
      <c r="AM42" s="255">
        <v>9.7816406157489651E-3</v>
      </c>
      <c r="AN42" s="249">
        <v>8.701945600947307E-2</v>
      </c>
      <c r="AO42" s="249">
        <v>0.10135760769686204</v>
      </c>
      <c r="AP42" s="249">
        <v>1.6344007104795741E-3</v>
      </c>
      <c r="AQ42" s="249">
        <v>5.6842227982238018</v>
      </c>
      <c r="AR42" s="249" t="s">
        <v>1026</v>
      </c>
      <c r="AS42" s="254">
        <v>5.8840159032563646</v>
      </c>
      <c r="AT42" s="255">
        <v>1.8345777204769563E-2</v>
      </c>
      <c r="AU42" s="249">
        <v>0.16320774961407658</v>
      </c>
      <c r="AV42" s="249">
        <v>0.19009940784587803</v>
      </c>
      <c r="AW42" s="249">
        <v>3.0653703683918765E-3</v>
      </c>
      <c r="AX42" s="249">
        <v>10.660940136216711</v>
      </c>
      <c r="AY42" s="249" t="s">
        <v>1026</v>
      </c>
      <c r="AZ42" s="254">
        <v>11.035658441249826</v>
      </c>
      <c r="BA42" s="255">
        <f t="shared" si="4"/>
        <v>7.9205006956858046E-3</v>
      </c>
      <c r="BB42" s="249">
        <f t="shared" si="4"/>
        <v>7.0462378340860554E-2</v>
      </c>
      <c r="BC42" s="249">
        <f t="shared" si="4"/>
        <v>8.2072428727701249E-2</v>
      </c>
      <c r="BD42" s="249">
        <f t="shared" si="4"/>
        <v>1.3234254326968686E-3</v>
      </c>
      <c r="BE42" s="249">
        <f t="shared" si="4"/>
        <v>4.6026931878152499</v>
      </c>
      <c r="BF42" s="249" t="str">
        <f t="shared" si="4"/>
        <v>---</v>
      </c>
      <c r="BG42" s="254">
        <f t="shared" si="4"/>
        <v>4.764471921012194</v>
      </c>
      <c r="BH42" s="255">
        <v>1.5254799626732599E-2</v>
      </c>
      <c r="BI42" s="249">
        <v>0.13570978705908443</v>
      </c>
      <c r="BJ42" s="249">
        <v>0.15807061992966207</v>
      </c>
      <c r="BK42" s="249">
        <v>2.5489032287705103E-3</v>
      </c>
      <c r="BL42" s="249">
        <v>8.8647378519508191</v>
      </c>
      <c r="BM42" s="249" t="s">
        <v>1026</v>
      </c>
      <c r="BN42" s="254">
        <v>9.1763219617950682</v>
      </c>
      <c r="BO42" s="251">
        <v>1.1499999999999999</v>
      </c>
      <c r="BP42" s="253">
        <v>0</v>
      </c>
      <c r="BQ42" s="248">
        <v>8.76</v>
      </c>
      <c r="BR42" s="249">
        <v>0</v>
      </c>
      <c r="BS42" s="253">
        <v>29.76</v>
      </c>
      <c r="BT42" s="253">
        <v>0.01</v>
      </c>
      <c r="BU42" s="248">
        <v>119.11</v>
      </c>
      <c r="BV42" s="249">
        <v>0.02</v>
      </c>
      <c r="BW42" s="253">
        <v>298.68</v>
      </c>
      <c r="BX42" s="253">
        <v>0.06</v>
      </c>
      <c r="BY42" s="248">
        <v>674</v>
      </c>
      <c r="BZ42" s="249">
        <v>0.14000000000000001</v>
      </c>
      <c r="CA42" s="253">
        <v>1036.8</v>
      </c>
      <c r="CB42" s="254">
        <v>0.21</v>
      </c>
      <c r="CC42" s="251">
        <v>140.63999999999999</v>
      </c>
      <c r="CD42" s="253">
        <v>0.03</v>
      </c>
      <c r="CE42" s="248">
        <v>289.10000000000002</v>
      </c>
      <c r="CF42" s="249">
        <v>0.06</v>
      </c>
      <c r="CG42" s="253">
        <v>621.19000000000005</v>
      </c>
      <c r="CH42" s="253">
        <v>0.13</v>
      </c>
      <c r="CI42" s="248">
        <v>876.13</v>
      </c>
      <c r="CJ42" s="249">
        <v>0.18</v>
      </c>
      <c r="CK42" s="253">
        <v>1072.2</v>
      </c>
      <c r="CL42" s="253">
        <v>0.22</v>
      </c>
      <c r="CM42" s="248">
        <v>1147.8699999999999</v>
      </c>
      <c r="CN42" s="249">
        <v>0.24</v>
      </c>
      <c r="CO42" s="253">
        <v>1223.53</v>
      </c>
      <c r="CP42" s="254">
        <v>0.25</v>
      </c>
      <c r="CQ42" s="251">
        <v>110.56</v>
      </c>
      <c r="CR42" s="253">
        <v>0.02</v>
      </c>
      <c r="CS42" s="248">
        <v>175.26</v>
      </c>
      <c r="CT42" s="249">
        <v>0.04</v>
      </c>
      <c r="CU42" s="253">
        <v>212.61</v>
      </c>
      <c r="CV42" s="253">
        <v>0.04</v>
      </c>
      <c r="CW42" s="248">
        <v>241.42</v>
      </c>
      <c r="CX42" s="249">
        <v>0.05</v>
      </c>
      <c r="CY42" s="253">
        <v>265.67</v>
      </c>
      <c r="CZ42" s="253">
        <v>0.05</v>
      </c>
      <c r="DA42" s="248">
        <v>303.35000000000002</v>
      </c>
      <c r="DB42" s="249">
        <v>0.06</v>
      </c>
      <c r="DC42" s="253">
        <v>304.85000000000002</v>
      </c>
      <c r="DD42" s="253">
        <v>0.06</v>
      </c>
      <c r="DE42" s="251">
        <v>0</v>
      </c>
      <c r="DF42" s="253">
        <v>0</v>
      </c>
      <c r="DG42" s="248">
        <v>0</v>
      </c>
      <c r="DH42" s="249">
        <v>0</v>
      </c>
      <c r="DI42" s="253">
        <v>0.16</v>
      </c>
      <c r="DJ42" s="253">
        <v>0</v>
      </c>
      <c r="DK42" s="248">
        <v>18.579999999999998</v>
      </c>
      <c r="DL42" s="249">
        <v>0</v>
      </c>
      <c r="DM42" s="253">
        <v>81.89</v>
      </c>
      <c r="DN42" s="253">
        <v>0.02</v>
      </c>
      <c r="DO42" s="248">
        <v>194</v>
      </c>
      <c r="DP42" s="249">
        <v>0.04</v>
      </c>
      <c r="DQ42" s="253">
        <v>275.33999999999997</v>
      </c>
      <c r="DR42" s="253">
        <v>0.06</v>
      </c>
      <c r="DS42" s="256">
        <v>59.624744029370206</v>
      </c>
      <c r="DT42" s="257">
        <v>64.333521204404022</v>
      </c>
      <c r="DU42" s="258">
        <v>61.778034137941098</v>
      </c>
      <c r="DV42" s="259">
        <v>61.912099790571773</v>
      </c>
      <c r="DW42" s="260">
        <v>35</v>
      </c>
      <c r="DX42" s="261">
        <v>35.57</v>
      </c>
      <c r="DY42" s="240">
        <v>75.606682926829265</v>
      </c>
      <c r="DZ42" s="262">
        <v>1.0488560522771599</v>
      </c>
      <c r="EA42" s="262">
        <v>-0.48722907900810242</v>
      </c>
      <c r="EB42" s="262">
        <v>-0.29934275150299072</v>
      </c>
      <c r="EC42" s="262">
        <v>-1.3361901044845581</v>
      </c>
      <c r="ED42" s="262">
        <v>-0.53402566909790039</v>
      </c>
      <c r="EE42" s="262">
        <v>0.14317547061373878</v>
      </c>
      <c r="EF42" s="262">
        <v>1.7281184367181432</v>
      </c>
      <c r="EG42" s="262">
        <v>22.824151363383418</v>
      </c>
      <c r="EH42" s="262">
        <v>38.17</v>
      </c>
      <c r="EI42" s="262">
        <v>1.4002427955515899</v>
      </c>
      <c r="EJ42" s="262">
        <v>-3.6</v>
      </c>
      <c r="EK42" s="262">
        <v>0</v>
      </c>
      <c r="EL42" s="263">
        <v>35.200000000000003</v>
      </c>
    </row>
    <row r="43" spans="1:142" x14ac:dyDescent="0.2">
      <c r="A43" s="236" t="s">
        <v>76</v>
      </c>
      <c r="B43" s="237" t="s">
        <v>560</v>
      </c>
      <c r="C43" s="238" t="s">
        <v>1078</v>
      </c>
      <c r="D43" s="239">
        <v>182.142594</v>
      </c>
      <c r="E43" s="240">
        <v>37.859999951466591</v>
      </c>
      <c r="F43" s="241">
        <v>62.140000048533409</v>
      </c>
      <c r="G43" s="242">
        <v>2.7986045165178379</v>
      </c>
      <c r="H43" s="243">
        <v>236.2787904732254</v>
      </c>
      <c r="I43" s="251">
        <v>236624.92769790115</v>
      </c>
      <c r="J43" s="249">
        <v>1275.3018171606816</v>
      </c>
      <c r="K43" s="253">
        <v>29870.713518426699</v>
      </c>
      <c r="L43" s="253">
        <v>12.62365457816964</v>
      </c>
      <c r="M43" s="248">
        <v>9027.9508664580208</v>
      </c>
      <c r="N43" s="253">
        <v>3.8152999999999997</v>
      </c>
      <c r="O43" s="248">
        <v>48878.278053214337</v>
      </c>
      <c r="P43" s="249">
        <f t="shared" si="3"/>
        <v>20.656436550766617</v>
      </c>
      <c r="Q43" s="254">
        <v>5155.9885483724402</v>
      </c>
      <c r="R43" s="253">
        <v>502344.3125</v>
      </c>
      <c r="S43" s="251">
        <v>272.05</v>
      </c>
      <c r="T43" s="252">
        <v>7.5</v>
      </c>
      <c r="U43" s="253">
        <v>18.100000000000001</v>
      </c>
      <c r="V43" s="252">
        <v>0.17</v>
      </c>
      <c r="W43" s="253">
        <v>1029.8</v>
      </c>
      <c r="X43" s="252" t="s">
        <v>992</v>
      </c>
      <c r="Y43" s="254">
        <v>1327.62</v>
      </c>
      <c r="Z43" s="253">
        <f t="shared" si="5"/>
        <v>20.491556318826174</v>
      </c>
      <c r="AA43" s="253">
        <f t="shared" si="5"/>
        <v>0.56492068513580695</v>
      </c>
      <c r="AB43" s="253">
        <f t="shared" si="5"/>
        <v>1.3633419201277477</v>
      </c>
      <c r="AC43" s="253">
        <f t="shared" si="5"/>
        <v>1.2804868863078292E-2</v>
      </c>
      <c r="AD43" s="253">
        <f t="shared" si="5"/>
        <v>77.567376207047204</v>
      </c>
      <c r="AE43" s="253" t="str">
        <f t="shared" si="5"/>
        <v>---</v>
      </c>
      <c r="AF43" s="251">
        <f t="shared" si="7"/>
        <v>5.4156082437979237E-2</v>
      </c>
      <c r="AG43" s="252">
        <f t="shared" si="7"/>
        <v>1.4929998834215925E-3</v>
      </c>
      <c r="AH43" s="253">
        <f t="shared" si="7"/>
        <v>3.6031063853241103E-3</v>
      </c>
      <c r="AI43" s="252">
        <f t="shared" si="6"/>
        <v>3.384133069088943E-5</v>
      </c>
      <c r="AJ43" s="253">
        <f t="shared" si="6"/>
        <v>0.20499883732634075</v>
      </c>
      <c r="AK43" s="252">
        <f t="shared" si="6"/>
        <v>0</v>
      </c>
      <c r="AL43" s="254">
        <f t="shared" si="6"/>
        <v>0.26428486736375661</v>
      </c>
      <c r="AM43" s="255">
        <v>0.91075829116762586</v>
      </c>
      <c r="AN43" s="249">
        <v>2.5108205049649671E-2</v>
      </c>
      <c r="AO43" s="249">
        <v>6.0594468186487886E-2</v>
      </c>
      <c r="AP43" s="249">
        <v>5.6911931445872597E-4</v>
      </c>
      <c r="AQ43" s="249">
        <v>3.4475239413505645</v>
      </c>
      <c r="AR43" s="249" t="s">
        <v>1026</v>
      </c>
      <c r="AS43" s="254">
        <v>4.4445540250687863</v>
      </c>
      <c r="AT43" s="255">
        <v>3.013419147093062</v>
      </c>
      <c r="AU43" s="249">
        <v>8.3075330281925999E-2</v>
      </c>
      <c r="AV43" s="249">
        <v>0.20048846374704807</v>
      </c>
      <c r="AW43" s="249">
        <v>1.8830408197236558E-3</v>
      </c>
      <c r="AX43" s="249">
        <v>11.406796683243652</v>
      </c>
      <c r="AY43" s="249" t="s">
        <v>1026</v>
      </c>
      <c r="AZ43" s="254">
        <v>14.705662665185409</v>
      </c>
      <c r="BA43" s="255">
        <f t="shared" si="4"/>
        <v>0.5565867105707285</v>
      </c>
      <c r="BB43" s="249">
        <f t="shared" si="4"/>
        <v>1.5344239401876361E-2</v>
      </c>
      <c r="BC43" s="249">
        <f t="shared" si="4"/>
        <v>3.7030764423194952E-2</v>
      </c>
      <c r="BD43" s="249">
        <f t="shared" si="4"/>
        <v>3.4780275977586421E-4</v>
      </c>
      <c r="BE43" s="249">
        <f t="shared" si="4"/>
        <v>2.1068663648069701</v>
      </c>
      <c r="BF43" s="249" t="str">
        <f t="shared" si="4"/>
        <v>---</v>
      </c>
      <c r="BG43" s="254">
        <f t="shared" si="4"/>
        <v>2.7161758819625454</v>
      </c>
      <c r="BH43" s="255">
        <v>5.2763887554768987</v>
      </c>
      <c r="BI43" s="249">
        <v>0.14546192121329438</v>
      </c>
      <c r="BJ43" s="249">
        <v>0.35104810319475049</v>
      </c>
      <c r="BK43" s="249">
        <v>3.297136880834673E-3</v>
      </c>
      <c r="BL43" s="249">
        <v>19.972891528726741</v>
      </c>
      <c r="BM43" s="249" t="s">
        <v>1026</v>
      </c>
      <c r="BN43" s="254">
        <v>25.74908744549252</v>
      </c>
      <c r="BO43" s="251">
        <v>941.86</v>
      </c>
      <c r="BP43" s="253">
        <v>0.19</v>
      </c>
      <c r="BQ43" s="248">
        <v>2209.39</v>
      </c>
      <c r="BR43" s="249">
        <v>0.44</v>
      </c>
      <c r="BS43" s="253">
        <v>3948.09</v>
      </c>
      <c r="BT43" s="253">
        <v>0.79</v>
      </c>
      <c r="BU43" s="248">
        <v>7497.54</v>
      </c>
      <c r="BV43" s="249">
        <v>1.49</v>
      </c>
      <c r="BW43" s="253">
        <v>11177.5</v>
      </c>
      <c r="BX43" s="253">
        <v>2.23</v>
      </c>
      <c r="BY43" s="248">
        <v>15751.41</v>
      </c>
      <c r="BZ43" s="249">
        <v>3.14</v>
      </c>
      <c r="CA43" s="253">
        <v>18347.39</v>
      </c>
      <c r="CB43" s="254">
        <v>3.65</v>
      </c>
      <c r="CC43" s="251">
        <v>0</v>
      </c>
      <c r="CD43" s="253">
        <v>0</v>
      </c>
      <c r="CE43" s="248">
        <v>173.3</v>
      </c>
      <c r="CF43" s="249">
        <v>0.03</v>
      </c>
      <c r="CG43" s="253">
        <v>220.79</v>
      </c>
      <c r="CH43" s="253">
        <v>0.04</v>
      </c>
      <c r="CI43" s="248">
        <v>265.18</v>
      </c>
      <c r="CJ43" s="249">
        <v>0.05</v>
      </c>
      <c r="CK43" s="253">
        <v>309.38</v>
      </c>
      <c r="CL43" s="253">
        <v>0.06</v>
      </c>
      <c r="CM43" s="248">
        <v>325.77</v>
      </c>
      <c r="CN43" s="249">
        <v>0.06</v>
      </c>
      <c r="CO43" s="253">
        <v>342.15</v>
      </c>
      <c r="CP43" s="254">
        <v>7.0000000000000007E-2</v>
      </c>
      <c r="CQ43" s="251">
        <v>136.33000000000001</v>
      </c>
      <c r="CR43" s="253">
        <v>0.03</v>
      </c>
      <c r="CS43" s="248">
        <v>272.18</v>
      </c>
      <c r="CT43" s="249">
        <v>0.05</v>
      </c>
      <c r="CU43" s="253">
        <v>294.43</v>
      </c>
      <c r="CV43" s="253">
        <v>0.06</v>
      </c>
      <c r="CW43" s="248">
        <v>344</v>
      </c>
      <c r="CX43" s="249">
        <v>7.0000000000000007E-2</v>
      </c>
      <c r="CY43" s="253">
        <v>344</v>
      </c>
      <c r="CZ43" s="253">
        <v>7.0000000000000007E-2</v>
      </c>
      <c r="DA43" s="248">
        <v>344.01</v>
      </c>
      <c r="DB43" s="249">
        <v>7.0000000000000007E-2</v>
      </c>
      <c r="DC43" s="253">
        <v>344.02</v>
      </c>
      <c r="DD43" s="253">
        <v>7.0000000000000007E-2</v>
      </c>
      <c r="DE43" s="251">
        <v>0</v>
      </c>
      <c r="DF43" s="253">
        <v>0</v>
      </c>
      <c r="DG43" s="248">
        <v>0</v>
      </c>
      <c r="DH43" s="249">
        <v>0</v>
      </c>
      <c r="DI43" s="253">
        <v>0</v>
      </c>
      <c r="DJ43" s="253">
        <v>0</v>
      </c>
      <c r="DK43" s="248">
        <v>0</v>
      </c>
      <c r="DL43" s="249">
        <v>0</v>
      </c>
      <c r="DM43" s="253">
        <v>0.39</v>
      </c>
      <c r="DN43" s="253">
        <v>0</v>
      </c>
      <c r="DO43" s="248">
        <v>2.29</v>
      </c>
      <c r="DP43" s="249">
        <v>0</v>
      </c>
      <c r="DQ43" s="253">
        <v>9.8800000000000008</v>
      </c>
      <c r="DR43" s="253">
        <v>0</v>
      </c>
      <c r="DS43" s="256">
        <v>54.133892235807608</v>
      </c>
      <c r="DT43" s="257">
        <v>67.187301904880982</v>
      </c>
      <c r="DU43" s="258">
        <v>63.683369335006368</v>
      </c>
      <c r="DV43" s="259">
        <v>61.668187825231655</v>
      </c>
      <c r="DW43" s="260">
        <v>36</v>
      </c>
      <c r="DX43" s="261">
        <v>30.02</v>
      </c>
      <c r="DY43" s="240">
        <v>66.435878048780495</v>
      </c>
      <c r="DZ43" s="262">
        <v>1.6509982933442799</v>
      </c>
      <c r="EA43" s="262">
        <v>-0.87924885749816895</v>
      </c>
      <c r="EB43" s="262">
        <v>-0.80031144618988037</v>
      </c>
      <c r="EC43" s="262">
        <v>-0.83105254173278809</v>
      </c>
      <c r="ED43" s="262">
        <v>-0.93354696035385132</v>
      </c>
      <c r="EE43" s="262">
        <v>0</v>
      </c>
      <c r="EF43" s="262">
        <v>0.93211849777786582</v>
      </c>
      <c r="EG43" s="262">
        <v>333.63636363636363</v>
      </c>
      <c r="EH43" s="262">
        <v>34.58</v>
      </c>
      <c r="EI43" s="262">
        <v>0.76667487478545004</v>
      </c>
      <c r="EJ43" s="262">
        <v>-1.1000000000000001</v>
      </c>
      <c r="EK43" s="262">
        <v>0</v>
      </c>
      <c r="EL43" s="263">
        <v>46.6</v>
      </c>
    </row>
    <row r="44" spans="1:142" x14ac:dyDescent="0.2">
      <c r="A44" s="236" t="s">
        <v>43</v>
      </c>
      <c r="B44" s="237" t="s">
        <v>549</v>
      </c>
      <c r="C44" s="238" t="s">
        <v>1077</v>
      </c>
      <c r="D44" s="239">
        <v>5.7195</v>
      </c>
      <c r="E44" s="240">
        <v>35.482996765451524</v>
      </c>
      <c r="F44" s="241">
        <v>64.517003234548469</v>
      </c>
      <c r="G44" s="242">
        <v>2.2086965915697085</v>
      </c>
      <c r="H44" s="243">
        <v>29.82012513034411</v>
      </c>
      <c r="I44" s="251">
        <v>7226.2950033135066</v>
      </c>
      <c r="J44" s="249">
        <v>1263.4501724409006</v>
      </c>
      <c r="K44" s="253">
        <v>1996.8036607936599</v>
      </c>
      <c r="L44" s="253">
        <v>27.632468088807006</v>
      </c>
      <c r="M44" s="248">
        <v>1090.3481931289625</v>
      </c>
      <c r="N44" s="253">
        <v>15.088620000000001</v>
      </c>
      <c r="O44" s="248">
        <v>841.52079526559623</v>
      </c>
      <c r="P44" s="249">
        <f t="shared" si="3"/>
        <v>11.645259360152469</v>
      </c>
      <c r="Q44" s="254">
        <v>2098.5964248800001</v>
      </c>
      <c r="R44" s="253">
        <v>18466.603515625</v>
      </c>
      <c r="S44" s="251">
        <v>62.6</v>
      </c>
      <c r="T44" s="252">
        <v>0</v>
      </c>
      <c r="U44" s="253">
        <v>0</v>
      </c>
      <c r="V44" s="252">
        <v>0</v>
      </c>
      <c r="W44" s="253">
        <v>35.799999999999997</v>
      </c>
      <c r="X44" s="252" t="s">
        <v>992</v>
      </c>
      <c r="Y44" s="254">
        <v>98.4</v>
      </c>
      <c r="Z44" s="253">
        <f t="shared" si="5"/>
        <v>63.617886178861788</v>
      </c>
      <c r="AA44" s="253">
        <f t="shared" si="5"/>
        <v>0</v>
      </c>
      <c r="AB44" s="253">
        <f t="shared" si="5"/>
        <v>0</v>
      </c>
      <c r="AC44" s="253">
        <f t="shared" si="5"/>
        <v>0</v>
      </c>
      <c r="AD44" s="253">
        <f t="shared" si="5"/>
        <v>36.382113821138205</v>
      </c>
      <c r="AE44" s="253" t="str">
        <f t="shared" si="5"/>
        <v>---</v>
      </c>
      <c r="AF44" s="251">
        <f t="shared" si="7"/>
        <v>0.33899032893099568</v>
      </c>
      <c r="AG44" s="252">
        <f t="shared" si="7"/>
        <v>0</v>
      </c>
      <c r="AH44" s="253">
        <f t="shared" si="7"/>
        <v>0</v>
      </c>
      <c r="AI44" s="252">
        <f t="shared" si="6"/>
        <v>0</v>
      </c>
      <c r="AJ44" s="253">
        <f t="shared" si="6"/>
        <v>0.19386347884552149</v>
      </c>
      <c r="AK44" s="252">
        <f t="shared" si="6"/>
        <v>0</v>
      </c>
      <c r="AL44" s="254">
        <f t="shared" si="6"/>
        <v>0.53285380777651714</v>
      </c>
      <c r="AM44" s="255">
        <v>3.1350102781321367</v>
      </c>
      <c r="AN44" s="249">
        <v>0</v>
      </c>
      <c r="AO44" s="249">
        <v>0</v>
      </c>
      <c r="AP44" s="249">
        <v>0</v>
      </c>
      <c r="AQ44" s="249">
        <v>1.7928653028295605</v>
      </c>
      <c r="AR44" s="249" t="s">
        <v>1026</v>
      </c>
      <c r="AS44" s="254">
        <v>4.9278755809616968</v>
      </c>
      <c r="AT44" s="255">
        <v>5.7412852513064969</v>
      </c>
      <c r="AU44" s="249">
        <v>0</v>
      </c>
      <c r="AV44" s="249">
        <v>0</v>
      </c>
      <c r="AW44" s="249">
        <v>0</v>
      </c>
      <c r="AX44" s="249">
        <v>3.2833548242295936</v>
      </c>
      <c r="AY44" s="249" t="s">
        <v>1026</v>
      </c>
      <c r="AZ44" s="254">
        <v>9.0246400755360909</v>
      </c>
      <c r="BA44" s="255">
        <f t="shared" si="4"/>
        <v>7.4389130194034632</v>
      </c>
      <c r="BB44" s="249">
        <f t="shared" si="4"/>
        <v>0</v>
      </c>
      <c r="BC44" s="249">
        <f t="shared" si="4"/>
        <v>0</v>
      </c>
      <c r="BD44" s="249">
        <f t="shared" si="4"/>
        <v>0</v>
      </c>
      <c r="BE44" s="249">
        <f t="shared" si="4"/>
        <v>4.2542026532690729</v>
      </c>
      <c r="BF44" s="249" t="str">
        <f t="shared" si="4"/>
        <v>---</v>
      </c>
      <c r="BG44" s="254">
        <f t="shared" si="4"/>
        <v>11.693115672672537</v>
      </c>
      <c r="BH44" s="255">
        <v>2.9829460899600804</v>
      </c>
      <c r="BI44" s="249">
        <v>0</v>
      </c>
      <c r="BJ44" s="249">
        <v>0</v>
      </c>
      <c r="BK44" s="249">
        <v>0</v>
      </c>
      <c r="BL44" s="249">
        <v>1.7059020770059243</v>
      </c>
      <c r="BM44" s="249" t="s">
        <v>1026</v>
      </c>
      <c r="BN44" s="254">
        <v>4.6888481669660056</v>
      </c>
      <c r="BO44" s="251">
        <v>172.05</v>
      </c>
      <c r="BP44" s="253">
        <v>0.93</v>
      </c>
      <c r="BQ44" s="248">
        <v>362.27</v>
      </c>
      <c r="BR44" s="249">
        <v>1.96</v>
      </c>
      <c r="BS44" s="253">
        <v>579.26</v>
      </c>
      <c r="BT44" s="253">
        <v>3.14</v>
      </c>
      <c r="BU44" s="248">
        <v>952.43</v>
      </c>
      <c r="BV44" s="249">
        <v>5.16</v>
      </c>
      <c r="BW44" s="253">
        <v>1270.3800000000001</v>
      </c>
      <c r="BX44" s="253">
        <v>6.88</v>
      </c>
      <c r="BY44" s="248">
        <v>1624.58</v>
      </c>
      <c r="BZ44" s="249">
        <v>8.8000000000000007</v>
      </c>
      <c r="CA44" s="253">
        <v>1777.7</v>
      </c>
      <c r="CB44" s="254">
        <v>9.6300000000000008</v>
      </c>
      <c r="CC44" s="251">
        <v>0</v>
      </c>
      <c r="CD44" s="253">
        <v>0</v>
      </c>
      <c r="CE44" s="248">
        <v>0</v>
      </c>
      <c r="CF44" s="249">
        <v>0</v>
      </c>
      <c r="CG44" s="253">
        <v>0</v>
      </c>
      <c r="CH44" s="253">
        <v>0</v>
      </c>
      <c r="CI44" s="248">
        <v>0</v>
      </c>
      <c r="CJ44" s="249">
        <v>0</v>
      </c>
      <c r="CK44" s="253">
        <v>0</v>
      </c>
      <c r="CL44" s="253">
        <v>0</v>
      </c>
      <c r="CM44" s="248">
        <v>0</v>
      </c>
      <c r="CN44" s="249">
        <v>0</v>
      </c>
      <c r="CO44" s="253">
        <v>0</v>
      </c>
      <c r="CP44" s="254">
        <v>0</v>
      </c>
      <c r="CQ44" s="251">
        <v>0</v>
      </c>
      <c r="CR44" s="253">
        <v>0</v>
      </c>
      <c r="CS44" s="248">
        <v>0</v>
      </c>
      <c r="CT44" s="249">
        <v>0</v>
      </c>
      <c r="CU44" s="253">
        <v>0</v>
      </c>
      <c r="CV44" s="253">
        <v>0</v>
      </c>
      <c r="CW44" s="248">
        <v>0</v>
      </c>
      <c r="CX44" s="249">
        <v>0</v>
      </c>
      <c r="CY44" s="253">
        <v>0</v>
      </c>
      <c r="CZ44" s="253">
        <v>0</v>
      </c>
      <c r="DA44" s="248">
        <v>0</v>
      </c>
      <c r="DB44" s="249">
        <v>0</v>
      </c>
      <c r="DC44" s="253">
        <v>0</v>
      </c>
      <c r="DD44" s="253">
        <v>0</v>
      </c>
      <c r="DE44" s="251">
        <v>0</v>
      </c>
      <c r="DF44" s="253">
        <v>0</v>
      </c>
      <c r="DG44" s="248">
        <v>0</v>
      </c>
      <c r="DH44" s="249">
        <v>0</v>
      </c>
      <c r="DI44" s="253">
        <v>0</v>
      </c>
      <c r="DJ44" s="253">
        <v>0</v>
      </c>
      <c r="DK44" s="248">
        <v>0</v>
      </c>
      <c r="DL44" s="249">
        <v>0</v>
      </c>
      <c r="DM44" s="253">
        <v>0</v>
      </c>
      <c r="DN44" s="253">
        <v>0</v>
      </c>
      <c r="DO44" s="248">
        <v>0</v>
      </c>
      <c r="DP44" s="249">
        <v>0</v>
      </c>
      <c r="DQ44" s="253">
        <v>0</v>
      </c>
      <c r="DR44" s="253">
        <v>0</v>
      </c>
      <c r="DS44" s="256">
        <v>65.552554816201109</v>
      </c>
      <c r="DT44" s="257">
        <v>58.964943347989177</v>
      </c>
      <c r="DU44" s="258">
        <v>60.442956055325034</v>
      </c>
      <c r="DV44" s="259">
        <v>61.65348473983844</v>
      </c>
      <c r="DW44" s="260">
        <v>37</v>
      </c>
      <c r="DX44" s="261">
        <v>33.380000000000003</v>
      </c>
      <c r="DY44" s="240">
        <v>70.002439024390242</v>
      </c>
      <c r="DZ44" s="262">
        <v>1.98299027796132</v>
      </c>
      <c r="EA44" s="262">
        <v>-1.1385891437530518</v>
      </c>
      <c r="EB44" s="262">
        <v>-0.69312542676925659</v>
      </c>
      <c r="EC44" s="262">
        <v>-0.56544071435928345</v>
      </c>
      <c r="ED44" s="262">
        <v>-1.1249353885650635</v>
      </c>
      <c r="EE44" s="262">
        <v>0</v>
      </c>
      <c r="EF44" s="262">
        <v>1.1745654288808531</v>
      </c>
      <c r="EG44" s="262">
        <v>16.364193746167992</v>
      </c>
      <c r="EH44" s="262">
        <v>40.630000000000003</v>
      </c>
      <c r="EI44" s="262">
        <v>1.2468544297883699</v>
      </c>
      <c r="EJ44" s="262">
        <v>-0.3</v>
      </c>
      <c r="EK44" s="262">
        <v>0</v>
      </c>
      <c r="EL44" s="263" t="s">
        <v>478</v>
      </c>
    </row>
    <row r="45" spans="1:142" x14ac:dyDescent="0.2">
      <c r="A45" s="236" t="s">
        <v>250</v>
      </c>
      <c r="B45" s="237" t="s">
        <v>639</v>
      </c>
      <c r="C45" s="238" t="s">
        <v>1074</v>
      </c>
      <c r="D45" s="239">
        <v>0.10589700000000001</v>
      </c>
      <c r="E45" s="240">
        <v>35.582688839155033</v>
      </c>
      <c r="F45" s="241">
        <v>64.417311160844974</v>
      </c>
      <c r="G45" s="242">
        <v>0.34027201399372292</v>
      </c>
      <c r="H45" s="243">
        <v>311.46176470588233</v>
      </c>
      <c r="I45" s="251">
        <v>834.07405934379494</v>
      </c>
      <c r="J45" s="249">
        <v>7890.5133190439656</v>
      </c>
      <c r="K45" s="253">
        <v>144.57926081351704</v>
      </c>
      <c r="L45" s="253">
        <v>17.334103512014785</v>
      </c>
      <c r="M45" s="248">
        <v>73.803543585471303</v>
      </c>
      <c r="N45" s="253">
        <v>8.8485600000000009</v>
      </c>
      <c r="O45" s="248">
        <v>-68.344573547428013</v>
      </c>
      <c r="P45" s="249">
        <f t="shared" si="3"/>
        <v>-8.1940653568818433</v>
      </c>
      <c r="Q45" s="254">
        <v>150.57102406641098</v>
      </c>
      <c r="R45" s="199">
        <v>4536.1884765625</v>
      </c>
      <c r="S45" s="251">
        <v>8.6</v>
      </c>
      <c r="T45" s="252">
        <v>10.119999999999999</v>
      </c>
      <c r="U45" s="253">
        <v>10.95</v>
      </c>
      <c r="V45" s="252">
        <v>0.01</v>
      </c>
      <c r="W45" s="253">
        <v>0</v>
      </c>
      <c r="X45" s="252" t="s">
        <v>992</v>
      </c>
      <c r="Y45" s="254">
        <v>29.68</v>
      </c>
      <c r="Z45" s="253">
        <f t="shared" si="5"/>
        <v>28.975741239892184</v>
      </c>
      <c r="AA45" s="253">
        <f t="shared" si="5"/>
        <v>34.097035040431265</v>
      </c>
      <c r="AB45" s="253">
        <f t="shared" si="5"/>
        <v>36.89353099730458</v>
      </c>
      <c r="AC45" s="253">
        <f t="shared" si="5"/>
        <v>3.3692722371967652E-2</v>
      </c>
      <c r="AD45" s="253">
        <f t="shared" si="5"/>
        <v>0</v>
      </c>
      <c r="AE45" s="253" t="str">
        <f t="shared" si="5"/>
        <v>---</v>
      </c>
      <c r="AF45" s="251">
        <f t="shared" si="7"/>
        <v>0.18958647870198364</v>
      </c>
      <c r="AG45" s="252">
        <f t="shared" si="7"/>
        <v>0.22309478656559004</v>
      </c>
      <c r="AH45" s="253">
        <f t="shared" si="7"/>
        <v>0.24139208625426983</v>
      </c>
      <c r="AI45" s="252">
        <f t="shared" si="6"/>
        <v>2.2044939383951588E-4</v>
      </c>
      <c r="AJ45" s="253">
        <f t="shared" si="6"/>
        <v>0</v>
      </c>
      <c r="AK45" s="252">
        <f t="shared" si="6"/>
        <v>0</v>
      </c>
      <c r="AL45" s="254">
        <f t="shared" si="6"/>
        <v>0.65429380091568301</v>
      </c>
      <c r="AM45" s="255">
        <v>5.9482943484491564</v>
      </c>
      <c r="AN45" s="249">
        <v>6.9996207914308677</v>
      </c>
      <c r="AO45" s="249">
        <v>7.573700362269566</v>
      </c>
      <c r="AP45" s="249">
        <v>6.9166213354059959E-3</v>
      </c>
      <c r="AQ45" s="249">
        <v>0</v>
      </c>
      <c r="AR45" s="249" t="s">
        <v>1026</v>
      </c>
      <c r="AS45" s="254">
        <v>20.528532123484997</v>
      </c>
      <c r="AT45" s="255">
        <v>11.652557021249809</v>
      </c>
      <c r="AU45" s="249">
        <v>13.71207872733117</v>
      </c>
      <c r="AV45" s="249">
        <v>14.836685974730862</v>
      </c>
      <c r="AW45" s="249">
        <v>1.3549484908430012E-2</v>
      </c>
      <c r="AX45" s="249">
        <v>0</v>
      </c>
      <c r="AY45" s="249" t="s">
        <v>1026</v>
      </c>
      <c r="AZ45" s="254">
        <v>40.214871208220274</v>
      </c>
      <c r="BA45" s="255">
        <f t="shared" si="4"/>
        <v>-12.583296015494183</v>
      </c>
      <c r="BB45" s="249">
        <f t="shared" si="4"/>
        <v>-14.807320427535014</v>
      </c>
      <c r="BC45" s="249">
        <f t="shared" si="4"/>
        <v>-16.02175481042573</v>
      </c>
      <c r="BD45" s="249">
        <f t="shared" si="4"/>
        <v>-1.4631739552900213E-2</v>
      </c>
      <c r="BE45" s="249">
        <f t="shared" si="4"/>
        <v>0</v>
      </c>
      <c r="BF45" s="249" t="str">
        <f t="shared" si="4"/>
        <v>---</v>
      </c>
      <c r="BG45" s="254">
        <f t="shared" si="4"/>
        <v>-43.427002993007832</v>
      </c>
      <c r="BH45" s="255">
        <v>5.7115902965545855</v>
      </c>
      <c r="BI45" s="249">
        <v>6.7210806745502794</v>
      </c>
      <c r="BJ45" s="249">
        <v>7.2723155520084539</v>
      </c>
      <c r="BK45" s="249">
        <v>6.6413840657611467E-3</v>
      </c>
      <c r="BL45" s="249">
        <v>0</v>
      </c>
      <c r="BM45" s="249" t="s">
        <v>1026</v>
      </c>
      <c r="BN45" s="254">
        <v>19.711627907179082</v>
      </c>
      <c r="BO45" s="251">
        <v>18.09</v>
      </c>
      <c r="BP45" s="253">
        <v>0.4</v>
      </c>
      <c r="BQ45" s="248">
        <v>71.989999999999995</v>
      </c>
      <c r="BR45" s="249">
        <v>1.59</v>
      </c>
      <c r="BS45" s="253">
        <v>171.6</v>
      </c>
      <c r="BT45" s="253">
        <v>3.78</v>
      </c>
      <c r="BU45" s="248">
        <v>401.47</v>
      </c>
      <c r="BV45" s="249">
        <v>8.85</v>
      </c>
      <c r="BW45" s="253">
        <v>628.04999999999995</v>
      </c>
      <c r="BX45" s="253">
        <v>13.85</v>
      </c>
      <c r="BY45" s="248">
        <v>885.52</v>
      </c>
      <c r="BZ45" s="249">
        <v>19.52</v>
      </c>
      <c r="CA45" s="253">
        <v>1010.28</v>
      </c>
      <c r="CB45" s="254">
        <v>22.27</v>
      </c>
      <c r="CC45" s="251">
        <v>13.87</v>
      </c>
      <c r="CD45" s="253">
        <v>0.31</v>
      </c>
      <c r="CE45" s="248">
        <v>119.61</v>
      </c>
      <c r="CF45" s="249">
        <v>2.64</v>
      </c>
      <c r="CG45" s="253">
        <v>258.81</v>
      </c>
      <c r="CH45" s="253">
        <v>5.71</v>
      </c>
      <c r="CI45" s="248">
        <v>753.58</v>
      </c>
      <c r="CJ45" s="249">
        <v>16.61</v>
      </c>
      <c r="CK45" s="253">
        <v>915.64</v>
      </c>
      <c r="CL45" s="253">
        <v>20.190000000000001</v>
      </c>
      <c r="CM45" s="248">
        <v>1011.88</v>
      </c>
      <c r="CN45" s="249">
        <v>22.31</v>
      </c>
      <c r="CO45" s="253">
        <v>1108.1199999999999</v>
      </c>
      <c r="CP45" s="254">
        <v>24.43</v>
      </c>
      <c r="CQ45" s="251">
        <v>19.850000000000001</v>
      </c>
      <c r="CR45" s="253">
        <v>0.44</v>
      </c>
      <c r="CS45" s="248">
        <v>109.09</v>
      </c>
      <c r="CT45" s="249">
        <v>2.4</v>
      </c>
      <c r="CU45" s="253">
        <v>324.70999999999998</v>
      </c>
      <c r="CV45" s="253">
        <v>7.16</v>
      </c>
      <c r="CW45" s="248">
        <v>753.23</v>
      </c>
      <c r="CX45" s="249">
        <v>16.61</v>
      </c>
      <c r="CY45" s="253">
        <v>921.68</v>
      </c>
      <c r="CZ45" s="253">
        <v>20.32</v>
      </c>
      <c r="DA45" s="248">
        <v>972.5</v>
      </c>
      <c r="DB45" s="249">
        <v>21.44</v>
      </c>
      <c r="DC45" s="253">
        <v>991.91</v>
      </c>
      <c r="DD45" s="253">
        <v>21.87</v>
      </c>
      <c r="DE45" s="251">
        <v>0</v>
      </c>
      <c r="DF45" s="253">
        <v>0</v>
      </c>
      <c r="DG45" s="248">
        <v>0</v>
      </c>
      <c r="DH45" s="249">
        <v>0</v>
      </c>
      <c r="DI45" s="253">
        <v>0</v>
      </c>
      <c r="DJ45" s="253">
        <v>0</v>
      </c>
      <c r="DK45" s="248">
        <v>0</v>
      </c>
      <c r="DL45" s="249">
        <v>0</v>
      </c>
      <c r="DM45" s="253">
        <v>0.01</v>
      </c>
      <c r="DN45" s="253">
        <v>0</v>
      </c>
      <c r="DO45" s="248">
        <v>0.34</v>
      </c>
      <c r="DP45" s="249">
        <v>0.01</v>
      </c>
      <c r="DQ45" s="253">
        <v>1.23</v>
      </c>
      <c r="DR45" s="253">
        <v>0.03</v>
      </c>
      <c r="DS45" s="256">
        <v>39.929876409710857</v>
      </c>
      <c r="DT45" s="257">
        <v>74.3131079157084</v>
      </c>
      <c r="DU45" s="258">
        <v>70.359680915789127</v>
      </c>
      <c r="DV45" s="259">
        <v>61.534221747069466</v>
      </c>
      <c r="DW45" s="260">
        <v>38</v>
      </c>
      <c r="DX45" s="261" t="s">
        <v>478</v>
      </c>
      <c r="DY45" s="240">
        <v>72.610341463414642</v>
      </c>
      <c r="DZ45" s="262">
        <v>0.39171211028694602</v>
      </c>
      <c r="EA45" s="262">
        <v>0.15664847195148468</v>
      </c>
      <c r="EB45" s="262">
        <v>0.26945886015892029</v>
      </c>
      <c r="EC45" s="262">
        <v>0.81935238838195801</v>
      </c>
      <c r="ED45" s="262">
        <v>0.41117992997169495</v>
      </c>
      <c r="EE45" s="262" t="s">
        <v>478</v>
      </c>
      <c r="EF45" s="262">
        <v>2.4872417054367246</v>
      </c>
      <c r="EG45" s="262" t="s">
        <v>478</v>
      </c>
      <c r="EH45" s="262">
        <v>35.24</v>
      </c>
      <c r="EI45" s="262" t="s">
        <v>478</v>
      </c>
      <c r="EJ45" s="262" t="s">
        <v>1069</v>
      </c>
      <c r="EK45" s="262" t="s">
        <v>478</v>
      </c>
      <c r="EL45" s="263">
        <v>6</v>
      </c>
    </row>
    <row r="46" spans="1:142" x14ac:dyDescent="0.2">
      <c r="A46" s="236" t="s">
        <v>378</v>
      </c>
      <c r="B46" s="237" t="s">
        <v>506</v>
      </c>
      <c r="C46" s="238" t="s">
        <v>1075</v>
      </c>
      <c r="D46" s="239">
        <v>1.249514</v>
      </c>
      <c r="E46" s="240">
        <v>21.337015831755387</v>
      </c>
      <c r="F46" s="241">
        <v>78.662984168244606</v>
      </c>
      <c r="G46" s="242">
        <v>1.3207169244124513</v>
      </c>
      <c r="H46" s="243">
        <v>72.646162790697673</v>
      </c>
      <c r="I46" s="251">
        <v>3791.304347826087</v>
      </c>
      <c r="J46" s="249">
        <v>3034.2231842349001</v>
      </c>
      <c r="K46" s="253">
        <v>357.57609356058282</v>
      </c>
      <c r="L46" s="253">
        <v>9.4314795319878488</v>
      </c>
      <c r="M46" s="248">
        <v>590.30115826086944</v>
      </c>
      <c r="N46" s="253">
        <v>15.569869999999998</v>
      </c>
      <c r="O46" s="248">
        <v>720.96938115293608</v>
      </c>
      <c r="P46" s="249">
        <f t="shared" si="3"/>
        <v>19.016394227657717</v>
      </c>
      <c r="Q46" s="254">
        <v>762.54098376000002</v>
      </c>
      <c r="R46" s="253">
        <v>13701.2353515625</v>
      </c>
      <c r="S46" s="251">
        <v>6.99</v>
      </c>
      <c r="T46" s="252">
        <v>0</v>
      </c>
      <c r="U46" s="253">
        <v>0</v>
      </c>
      <c r="V46" s="252">
        <v>0</v>
      </c>
      <c r="W46" s="253">
        <v>28.92</v>
      </c>
      <c r="X46" s="252" t="s">
        <v>992</v>
      </c>
      <c r="Y46" s="254">
        <v>35.910000000000004</v>
      </c>
      <c r="Z46" s="253">
        <f t="shared" si="5"/>
        <v>19.465329991645778</v>
      </c>
      <c r="AA46" s="253">
        <f t="shared" si="5"/>
        <v>0</v>
      </c>
      <c r="AB46" s="253">
        <f t="shared" si="5"/>
        <v>0</v>
      </c>
      <c r="AC46" s="253">
        <f t="shared" si="5"/>
        <v>0</v>
      </c>
      <c r="AD46" s="253">
        <f t="shared" si="5"/>
        <v>80.534670008354212</v>
      </c>
      <c r="AE46" s="253" t="str">
        <f t="shared" si="5"/>
        <v>---</v>
      </c>
      <c r="AF46" s="251">
        <f t="shared" si="7"/>
        <v>5.1017297496483448E-2</v>
      </c>
      <c r="AG46" s="252">
        <f t="shared" si="7"/>
        <v>0</v>
      </c>
      <c r="AH46" s="253">
        <f t="shared" si="7"/>
        <v>0</v>
      </c>
      <c r="AI46" s="252">
        <f t="shared" si="6"/>
        <v>0</v>
      </c>
      <c r="AJ46" s="253">
        <f t="shared" si="6"/>
        <v>0.21107585745326196</v>
      </c>
      <c r="AK46" s="252">
        <f t="shared" si="6"/>
        <v>0</v>
      </c>
      <c r="AL46" s="254">
        <f t="shared" si="6"/>
        <v>0.26209315494974544</v>
      </c>
      <c r="AM46" s="255">
        <v>1.9548286716812375</v>
      </c>
      <c r="AN46" s="249">
        <v>0</v>
      </c>
      <c r="AO46" s="249">
        <v>0</v>
      </c>
      <c r="AP46" s="249">
        <v>0</v>
      </c>
      <c r="AQ46" s="249">
        <v>8.0877890107326742</v>
      </c>
      <c r="AR46" s="249" t="s">
        <v>1026</v>
      </c>
      <c r="AS46" s="254">
        <v>10.042617682413912</v>
      </c>
      <c r="AT46" s="255">
        <v>1.1841413322978671</v>
      </c>
      <c r="AU46" s="249">
        <v>0</v>
      </c>
      <c r="AV46" s="249">
        <v>0</v>
      </c>
      <c r="AW46" s="249">
        <v>0</v>
      </c>
      <c r="AX46" s="249">
        <v>4.8991941816958962</v>
      </c>
      <c r="AY46" s="249" t="s">
        <v>1026</v>
      </c>
      <c r="AZ46" s="254">
        <v>6.0833355139937639</v>
      </c>
      <c r="BA46" s="255">
        <f t="shared" si="4"/>
        <v>0.96952799698954795</v>
      </c>
      <c r="BB46" s="249">
        <f t="shared" si="4"/>
        <v>0</v>
      </c>
      <c r="BC46" s="249">
        <f t="shared" si="4"/>
        <v>0</v>
      </c>
      <c r="BD46" s="249">
        <f t="shared" si="4"/>
        <v>0</v>
      </c>
      <c r="BE46" s="249">
        <f t="shared" si="4"/>
        <v>4.0112660476305759</v>
      </c>
      <c r="BF46" s="249" t="str">
        <f t="shared" si="4"/>
        <v>---</v>
      </c>
      <c r="BG46" s="254">
        <f t="shared" si="4"/>
        <v>4.980794044620124</v>
      </c>
      <c r="BH46" s="255">
        <v>0.91667204109254963</v>
      </c>
      <c r="BI46" s="249">
        <v>0</v>
      </c>
      <c r="BJ46" s="249">
        <v>0</v>
      </c>
      <c r="BK46" s="249">
        <v>0</v>
      </c>
      <c r="BL46" s="249">
        <v>3.7925830369666005</v>
      </c>
      <c r="BM46" s="249" t="s">
        <v>1026</v>
      </c>
      <c r="BN46" s="254">
        <v>4.7092550780591509</v>
      </c>
      <c r="BO46" s="251">
        <v>14.71</v>
      </c>
      <c r="BP46" s="253">
        <v>0.11</v>
      </c>
      <c r="BQ46" s="248">
        <v>31.02</v>
      </c>
      <c r="BR46" s="249">
        <v>0.23</v>
      </c>
      <c r="BS46" s="253">
        <v>62.15</v>
      </c>
      <c r="BT46" s="253">
        <v>0.45</v>
      </c>
      <c r="BU46" s="248">
        <v>152.53</v>
      </c>
      <c r="BV46" s="249">
        <v>1.1100000000000001</v>
      </c>
      <c r="BW46" s="253">
        <v>290.68</v>
      </c>
      <c r="BX46" s="253">
        <v>2.12</v>
      </c>
      <c r="BY46" s="248">
        <v>529.84</v>
      </c>
      <c r="BZ46" s="249">
        <v>3.87</v>
      </c>
      <c r="CA46" s="253">
        <v>724.61</v>
      </c>
      <c r="CB46" s="254">
        <v>5.29</v>
      </c>
      <c r="CC46" s="251">
        <v>0</v>
      </c>
      <c r="CD46" s="253">
        <v>0</v>
      </c>
      <c r="CE46" s="248">
        <v>0</v>
      </c>
      <c r="CF46" s="249">
        <v>0</v>
      </c>
      <c r="CG46" s="253">
        <v>0</v>
      </c>
      <c r="CH46" s="253">
        <v>0</v>
      </c>
      <c r="CI46" s="248">
        <v>0</v>
      </c>
      <c r="CJ46" s="249">
        <v>0</v>
      </c>
      <c r="CK46" s="253">
        <v>0</v>
      </c>
      <c r="CL46" s="253">
        <v>0</v>
      </c>
      <c r="CM46" s="248">
        <v>0</v>
      </c>
      <c r="CN46" s="249">
        <v>0</v>
      </c>
      <c r="CO46" s="253">
        <v>0</v>
      </c>
      <c r="CP46" s="254">
        <v>0</v>
      </c>
      <c r="CQ46" s="251">
        <v>0</v>
      </c>
      <c r="CR46" s="253">
        <v>0</v>
      </c>
      <c r="CS46" s="248">
        <v>0</v>
      </c>
      <c r="CT46" s="249">
        <v>0</v>
      </c>
      <c r="CU46" s="253">
        <v>0</v>
      </c>
      <c r="CV46" s="253">
        <v>0</v>
      </c>
      <c r="CW46" s="248">
        <v>0</v>
      </c>
      <c r="CX46" s="249">
        <v>0</v>
      </c>
      <c r="CY46" s="253">
        <v>0</v>
      </c>
      <c r="CZ46" s="253">
        <v>0</v>
      </c>
      <c r="DA46" s="248">
        <v>0</v>
      </c>
      <c r="DB46" s="249">
        <v>0</v>
      </c>
      <c r="DC46" s="253">
        <v>0</v>
      </c>
      <c r="DD46" s="253">
        <v>0</v>
      </c>
      <c r="DE46" s="251">
        <v>0</v>
      </c>
      <c r="DF46" s="253">
        <v>0</v>
      </c>
      <c r="DG46" s="248">
        <v>0</v>
      </c>
      <c r="DH46" s="249">
        <v>0</v>
      </c>
      <c r="DI46" s="253">
        <v>0</v>
      </c>
      <c r="DJ46" s="253">
        <v>0</v>
      </c>
      <c r="DK46" s="248">
        <v>0</v>
      </c>
      <c r="DL46" s="249">
        <v>0</v>
      </c>
      <c r="DM46" s="253">
        <v>0</v>
      </c>
      <c r="DN46" s="253">
        <v>0</v>
      </c>
      <c r="DO46" s="248">
        <v>0</v>
      </c>
      <c r="DP46" s="249">
        <v>0</v>
      </c>
      <c r="DQ46" s="253">
        <v>0</v>
      </c>
      <c r="DR46" s="253">
        <v>0</v>
      </c>
      <c r="DS46" s="256">
        <v>62.870553876378594</v>
      </c>
      <c r="DT46" s="257">
        <v>62.340221160001434</v>
      </c>
      <c r="DU46" s="258">
        <v>57.825498031195558</v>
      </c>
      <c r="DV46" s="259">
        <v>61.012091022525198</v>
      </c>
      <c r="DW46" s="260">
        <v>39</v>
      </c>
      <c r="DX46" s="261">
        <v>51.49</v>
      </c>
      <c r="DY46" s="240">
        <v>48.85063414634147</v>
      </c>
      <c r="DZ46" s="262">
        <v>1.49400137990891</v>
      </c>
      <c r="EA46" s="262">
        <v>-0.42297843098640442</v>
      </c>
      <c r="EB46" s="262">
        <v>-0.44441738724708557</v>
      </c>
      <c r="EC46" s="262">
        <v>-1.1551570892333984</v>
      </c>
      <c r="ED46" s="262">
        <v>-0.33666700124740601</v>
      </c>
      <c r="EE46" s="262" t="s">
        <v>478</v>
      </c>
      <c r="EF46" s="262">
        <v>0.85747367468243663</v>
      </c>
      <c r="EG46" s="262">
        <v>39.469696969696969</v>
      </c>
      <c r="EH46" s="262">
        <v>37.35</v>
      </c>
      <c r="EI46" s="262">
        <v>1.4975002653524601</v>
      </c>
      <c r="EJ46" s="262">
        <v>-0.70000000000000295</v>
      </c>
      <c r="EK46" s="262">
        <v>0</v>
      </c>
      <c r="EL46" s="263" t="s">
        <v>478</v>
      </c>
    </row>
    <row r="47" spans="1:142" x14ac:dyDescent="0.2">
      <c r="A47" s="236" t="s">
        <v>438</v>
      </c>
      <c r="B47" s="237" t="s">
        <v>508</v>
      </c>
      <c r="C47" s="238" t="s">
        <v>1075</v>
      </c>
      <c r="D47" s="239">
        <v>6.8169820000000003</v>
      </c>
      <c r="E47" s="240">
        <v>38.978993930158538</v>
      </c>
      <c r="F47" s="241">
        <v>61.021006069841462</v>
      </c>
      <c r="G47" s="242">
        <v>3.8410606599540174</v>
      </c>
      <c r="H47" s="243">
        <v>125.33520867806583</v>
      </c>
      <c r="I47" s="251">
        <v>4338.5758238199342</v>
      </c>
      <c r="J47" s="249">
        <v>636.436450003819</v>
      </c>
      <c r="K47" s="253">
        <v>792.18808145964169</v>
      </c>
      <c r="L47" s="253">
        <v>18.259173369987419</v>
      </c>
      <c r="M47" s="248">
        <v>434.31877299206542</v>
      </c>
      <c r="N47" s="253">
        <v>10.010629999999999</v>
      </c>
      <c r="O47" s="248">
        <v>1.0637599193614871</v>
      </c>
      <c r="P47" s="249">
        <f t="shared" si="3"/>
        <v>2.4518643042289647E-2</v>
      </c>
      <c r="Q47" s="254">
        <v>507.052047372564</v>
      </c>
      <c r="R47" s="253">
        <v>12513.669921875</v>
      </c>
      <c r="S47" s="251">
        <v>7.0000000000000007E-2</v>
      </c>
      <c r="T47" s="252">
        <v>0</v>
      </c>
      <c r="U47" s="253">
        <v>0</v>
      </c>
      <c r="V47" s="252">
        <v>0</v>
      </c>
      <c r="W47" s="253">
        <v>10.94</v>
      </c>
      <c r="X47" s="252" t="s">
        <v>992</v>
      </c>
      <c r="Y47" s="254">
        <v>11.01</v>
      </c>
      <c r="Z47" s="253">
        <f t="shared" si="5"/>
        <v>0.63578564940962767</v>
      </c>
      <c r="AA47" s="253">
        <f t="shared" si="5"/>
        <v>0</v>
      </c>
      <c r="AB47" s="253">
        <f t="shared" si="5"/>
        <v>0</v>
      </c>
      <c r="AC47" s="253">
        <f t="shared" si="5"/>
        <v>0</v>
      </c>
      <c r="AD47" s="253">
        <f t="shared" si="5"/>
        <v>99.364214350590373</v>
      </c>
      <c r="AE47" s="253" t="str">
        <f t="shared" si="5"/>
        <v>---</v>
      </c>
      <c r="AF47" s="251">
        <f t="shared" si="7"/>
        <v>5.5938825649886953E-4</v>
      </c>
      <c r="AG47" s="252">
        <f t="shared" si="7"/>
        <v>0</v>
      </c>
      <c r="AH47" s="253">
        <f t="shared" si="7"/>
        <v>0</v>
      </c>
      <c r="AI47" s="252">
        <f t="shared" si="6"/>
        <v>0</v>
      </c>
      <c r="AJ47" s="253">
        <f t="shared" si="6"/>
        <v>8.742439322996616E-2</v>
      </c>
      <c r="AK47" s="252">
        <f t="shared" si="6"/>
        <v>0</v>
      </c>
      <c r="AL47" s="254">
        <f t="shared" si="6"/>
        <v>8.7983781486465032E-2</v>
      </c>
      <c r="AM47" s="255">
        <v>8.8362854274482271E-3</v>
      </c>
      <c r="AN47" s="249">
        <v>0</v>
      </c>
      <c r="AO47" s="249">
        <v>0</v>
      </c>
      <c r="AP47" s="249">
        <v>0</v>
      </c>
      <c r="AQ47" s="249">
        <v>1.3809851796611941</v>
      </c>
      <c r="AR47" s="249" t="s">
        <v>1026</v>
      </c>
      <c r="AS47" s="254">
        <v>1.3898214650886425</v>
      </c>
      <c r="AT47" s="255">
        <v>1.6117194179234531E-2</v>
      </c>
      <c r="AU47" s="249">
        <v>0</v>
      </c>
      <c r="AV47" s="249">
        <v>0</v>
      </c>
      <c r="AW47" s="249">
        <v>0</v>
      </c>
      <c r="AX47" s="249">
        <v>2.5188872045832249</v>
      </c>
      <c r="AY47" s="249" t="s">
        <v>1026</v>
      </c>
      <c r="AZ47" s="254">
        <v>2.5350043987624598</v>
      </c>
      <c r="BA47" s="255">
        <f t="shared" si="4"/>
        <v>6.58043217514878</v>
      </c>
      <c r="BB47" s="249">
        <f t="shared" si="4"/>
        <v>0</v>
      </c>
      <c r="BC47" s="249">
        <f t="shared" si="4"/>
        <v>0</v>
      </c>
      <c r="BD47" s="249">
        <f t="shared" si="4"/>
        <v>0</v>
      </c>
      <c r="BE47" s="249">
        <f t="shared" si="4"/>
        <v>1028.4275428018234</v>
      </c>
      <c r="BF47" s="249" t="str">
        <f t="shared" si="4"/>
        <v>---</v>
      </c>
      <c r="BG47" s="254">
        <f t="shared" si="4"/>
        <v>1035.0079749769723</v>
      </c>
      <c r="BH47" s="255">
        <v>1.3805288897407109E-2</v>
      </c>
      <c r="BI47" s="249">
        <v>0</v>
      </c>
      <c r="BJ47" s="249">
        <v>0</v>
      </c>
      <c r="BK47" s="249">
        <v>0</v>
      </c>
      <c r="BL47" s="249">
        <v>2.1575694362519107</v>
      </c>
      <c r="BM47" s="249" t="s">
        <v>1026</v>
      </c>
      <c r="BN47" s="254">
        <v>2.1713747251493176</v>
      </c>
      <c r="BO47" s="251">
        <v>0</v>
      </c>
      <c r="BP47" s="253">
        <v>0</v>
      </c>
      <c r="BQ47" s="248">
        <v>0</v>
      </c>
      <c r="BR47" s="249">
        <v>0</v>
      </c>
      <c r="BS47" s="253">
        <v>0</v>
      </c>
      <c r="BT47" s="253">
        <v>0</v>
      </c>
      <c r="BU47" s="248">
        <v>3.99</v>
      </c>
      <c r="BV47" s="249">
        <v>0.03</v>
      </c>
      <c r="BW47" s="253">
        <v>7.38</v>
      </c>
      <c r="BX47" s="253">
        <v>0.06</v>
      </c>
      <c r="BY47" s="248">
        <v>12.58</v>
      </c>
      <c r="BZ47" s="249">
        <v>0.1</v>
      </c>
      <c r="CA47" s="253">
        <v>16.71</v>
      </c>
      <c r="CB47" s="254">
        <v>0.13</v>
      </c>
      <c r="CC47" s="251">
        <v>0</v>
      </c>
      <c r="CD47" s="253">
        <v>0</v>
      </c>
      <c r="CE47" s="248">
        <v>0</v>
      </c>
      <c r="CF47" s="249">
        <v>0</v>
      </c>
      <c r="CG47" s="253">
        <v>0</v>
      </c>
      <c r="CH47" s="253">
        <v>0</v>
      </c>
      <c r="CI47" s="248">
        <v>0</v>
      </c>
      <c r="CJ47" s="249">
        <v>0</v>
      </c>
      <c r="CK47" s="253">
        <v>0</v>
      </c>
      <c r="CL47" s="253">
        <v>0</v>
      </c>
      <c r="CM47" s="248">
        <v>0</v>
      </c>
      <c r="CN47" s="249">
        <v>0</v>
      </c>
      <c r="CO47" s="253">
        <v>0</v>
      </c>
      <c r="CP47" s="254">
        <v>0</v>
      </c>
      <c r="CQ47" s="251">
        <v>0</v>
      </c>
      <c r="CR47" s="253">
        <v>0</v>
      </c>
      <c r="CS47" s="248">
        <v>0</v>
      </c>
      <c r="CT47" s="249">
        <v>0</v>
      </c>
      <c r="CU47" s="253">
        <v>0</v>
      </c>
      <c r="CV47" s="253">
        <v>0</v>
      </c>
      <c r="CW47" s="248">
        <v>0</v>
      </c>
      <c r="CX47" s="249">
        <v>0</v>
      </c>
      <c r="CY47" s="253">
        <v>0</v>
      </c>
      <c r="CZ47" s="253">
        <v>0</v>
      </c>
      <c r="DA47" s="248">
        <v>0</v>
      </c>
      <c r="DB47" s="249">
        <v>0</v>
      </c>
      <c r="DC47" s="253">
        <v>0</v>
      </c>
      <c r="DD47" s="253">
        <v>0</v>
      </c>
      <c r="DE47" s="251">
        <v>0</v>
      </c>
      <c r="DF47" s="253">
        <v>0</v>
      </c>
      <c r="DG47" s="248">
        <v>0</v>
      </c>
      <c r="DH47" s="249">
        <v>0</v>
      </c>
      <c r="DI47" s="253">
        <v>0</v>
      </c>
      <c r="DJ47" s="253">
        <v>0</v>
      </c>
      <c r="DK47" s="248">
        <v>0</v>
      </c>
      <c r="DL47" s="249">
        <v>0</v>
      </c>
      <c r="DM47" s="253">
        <v>0</v>
      </c>
      <c r="DN47" s="253">
        <v>0</v>
      </c>
      <c r="DO47" s="248">
        <v>0</v>
      </c>
      <c r="DP47" s="249">
        <v>0</v>
      </c>
      <c r="DQ47" s="253">
        <v>0</v>
      </c>
      <c r="DR47" s="253">
        <v>0</v>
      </c>
      <c r="DS47" s="256">
        <v>80.503245420461681</v>
      </c>
      <c r="DT47" s="257">
        <v>49.291796344509677</v>
      </c>
      <c r="DU47" s="258">
        <v>52.016216981448991</v>
      </c>
      <c r="DV47" s="259">
        <v>60.60375291547345</v>
      </c>
      <c r="DW47" s="260">
        <v>40</v>
      </c>
      <c r="DX47" s="261">
        <v>39.29</v>
      </c>
      <c r="DY47" s="240">
        <v>56.150341463414641</v>
      </c>
      <c r="DZ47" s="262">
        <v>2.5864021771707399</v>
      </c>
      <c r="EA47" s="262">
        <v>-1.0089588165283203</v>
      </c>
      <c r="EB47" s="262">
        <v>-1.3709260225296021</v>
      </c>
      <c r="EC47" s="262">
        <v>-0.97900718450546265</v>
      </c>
      <c r="ED47" s="262">
        <v>-1.0446861982345581</v>
      </c>
      <c r="EE47" s="262">
        <v>1.4388489208633095</v>
      </c>
      <c r="EF47" s="262">
        <v>0.24423352057258357</v>
      </c>
      <c r="EG47" s="262">
        <v>1.4695652173913043</v>
      </c>
      <c r="EH47" s="262">
        <v>27.91</v>
      </c>
      <c r="EI47" s="262">
        <v>0.974350087498844</v>
      </c>
      <c r="EJ47" s="262">
        <v>-2.2000000000000002</v>
      </c>
      <c r="EK47" s="262">
        <v>0</v>
      </c>
      <c r="EL47" s="263">
        <v>62.1</v>
      </c>
    </row>
    <row r="48" spans="1:142" x14ac:dyDescent="0.2">
      <c r="A48" s="236" t="s">
        <v>292</v>
      </c>
      <c r="B48" s="237" t="s">
        <v>643</v>
      </c>
      <c r="C48" s="238" t="s">
        <v>1074</v>
      </c>
      <c r="D48" s="239">
        <v>0.79961300000000002</v>
      </c>
      <c r="E48" s="240">
        <v>28.381979782719892</v>
      </c>
      <c r="F48" s="241">
        <v>71.618020217280105</v>
      </c>
      <c r="G48" s="242">
        <v>0.75411636342955235</v>
      </c>
      <c r="H48" s="243">
        <v>4.0620421640843283</v>
      </c>
      <c r="I48" s="251">
        <v>3075.7335706752851</v>
      </c>
      <c r="J48" s="249">
        <v>3739.4699948347939</v>
      </c>
      <c r="K48" s="253">
        <v>766.50382196787143</v>
      </c>
      <c r="L48" s="253">
        <v>24.921008414899333</v>
      </c>
      <c r="M48" s="248">
        <v>397.26297828184818</v>
      </c>
      <c r="N48" s="253">
        <v>12.916040000000002</v>
      </c>
      <c r="O48" s="248">
        <v>315.98223076369356</v>
      </c>
      <c r="P48" s="249">
        <f t="shared" si="3"/>
        <v>10.273394086416882</v>
      </c>
      <c r="Q48" s="254">
        <v>783.621044507536</v>
      </c>
      <c r="R48" s="199">
        <v>8076.0546875</v>
      </c>
      <c r="S48" s="251">
        <v>0.06</v>
      </c>
      <c r="T48" s="252">
        <v>0</v>
      </c>
      <c r="U48" s="253">
        <v>0</v>
      </c>
      <c r="V48" s="252">
        <v>0</v>
      </c>
      <c r="W48" s="253">
        <v>32.96</v>
      </c>
      <c r="X48" s="252" t="s">
        <v>992</v>
      </c>
      <c r="Y48" s="254">
        <v>33.020000000000003</v>
      </c>
      <c r="Z48" s="253">
        <f t="shared" si="5"/>
        <v>0.18170805572380375</v>
      </c>
      <c r="AA48" s="253">
        <f t="shared" si="5"/>
        <v>0</v>
      </c>
      <c r="AB48" s="253">
        <f t="shared" si="5"/>
        <v>0</v>
      </c>
      <c r="AC48" s="253">
        <f t="shared" si="5"/>
        <v>0</v>
      </c>
      <c r="AD48" s="253">
        <f t="shared" si="5"/>
        <v>99.818291944276183</v>
      </c>
      <c r="AE48" s="253" t="str">
        <f t="shared" si="5"/>
        <v>---</v>
      </c>
      <c r="AF48" s="251">
        <f t="shared" si="7"/>
        <v>7.4293701964236482E-4</v>
      </c>
      <c r="AG48" s="252">
        <f t="shared" si="7"/>
        <v>0</v>
      </c>
      <c r="AH48" s="253">
        <f t="shared" si="7"/>
        <v>0</v>
      </c>
      <c r="AI48" s="252">
        <f t="shared" si="6"/>
        <v>0</v>
      </c>
      <c r="AJ48" s="253">
        <f t="shared" si="6"/>
        <v>0.4081200694568724</v>
      </c>
      <c r="AK48" s="252">
        <f t="shared" si="6"/>
        <v>0</v>
      </c>
      <c r="AL48" s="254">
        <f t="shared" si="6"/>
        <v>0.40886300647651486</v>
      </c>
      <c r="AM48" s="255">
        <v>7.8277496185159192E-3</v>
      </c>
      <c r="AN48" s="249">
        <v>0</v>
      </c>
      <c r="AO48" s="249">
        <v>0</v>
      </c>
      <c r="AP48" s="249">
        <v>0</v>
      </c>
      <c r="AQ48" s="249">
        <v>4.300043790438079</v>
      </c>
      <c r="AR48" s="249" t="s">
        <v>1026</v>
      </c>
      <c r="AS48" s="254">
        <v>4.3078715400565954</v>
      </c>
      <c r="AT48" s="255">
        <v>1.5103345461361236E-2</v>
      </c>
      <c r="AU48" s="249">
        <v>0</v>
      </c>
      <c r="AV48" s="249">
        <v>0</v>
      </c>
      <c r="AW48" s="249">
        <v>0</v>
      </c>
      <c r="AX48" s="249">
        <v>8.2967711067744414</v>
      </c>
      <c r="AY48" s="249" t="s">
        <v>1026</v>
      </c>
      <c r="AZ48" s="254">
        <v>8.3118744522358021</v>
      </c>
      <c r="BA48" s="255">
        <f t="shared" si="4"/>
        <v>1.8988409523847824E-2</v>
      </c>
      <c r="BB48" s="249">
        <f t="shared" si="4"/>
        <v>0</v>
      </c>
      <c r="BC48" s="249">
        <f t="shared" si="4"/>
        <v>0</v>
      </c>
      <c r="BD48" s="249">
        <f t="shared" si="4"/>
        <v>0</v>
      </c>
      <c r="BE48" s="249">
        <f t="shared" si="4"/>
        <v>10.430966298433738</v>
      </c>
      <c r="BF48" s="249" t="str">
        <f t="shared" si="4"/>
        <v>---</v>
      </c>
      <c r="BG48" s="254">
        <f t="shared" si="4"/>
        <v>10.449954707957588</v>
      </c>
      <c r="BH48" s="255">
        <v>7.6567622093031973E-3</v>
      </c>
      <c r="BI48" s="249">
        <v>0</v>
      </c>
      <c r="BJ48" s="249">
        <v>0</v>
      </c>
      <c r="BK48" s="249">
        <v>0</v>
      </c>
      <c r="BL48" s="249">
        <v>4.2061147069772229</v>
      </c>
      <c r="BM48" s="249" t="s">
        <v>1026</v>
      </c>
      <c r="BN48" s="254">
        <v>4.2137714691865265</v>
      </c>
      <c r="BO48" s="251">
        <v>0.14000000000000001</v>
      </c>
      <c r="BP48" s="253">
        <v>0</v>
      </c>
      <c r="BQ48" s="248">
        <v>0.27</v>
      </c>
      <c r="BR48" s="249">
        <v>0</v>
      </c>
      <c r="BS48" s="253">
        <v>0.44</v>
      </c>
      <c r="BT48" s="253">
        <v>0.01</v>
      </c>
      <c r="BU48" s="248">
        <v>0.84</v>
      </c>
      <c r="BV48" s="249">
        <v>0.01</v>
      </c>
      <c r="BW48" s="253">
        <v>1.37</v>
      </c>
      <c r="BX48" s="253">
        <v>0.02</v>
      </c>
      <c r="BY48" s="248">
        <v>2.4300000000000002</v>
      </c>
      <c r="BZ48" s="249">
        <v>0.03</v>
      </c>
      <c r="CA48" s="253">
        <v>3.49</v>
      </c>
      <c r="CB48" s="254">
        <v>0.04</v>
      </c>
      <c r="CC48" s="251">
        <v>0</v>
      </c>
      <c r="CD48" s="253">
        <v>0</v>
      </c>
      <c r="CE48" s="248">
        <v>0</v>
      </c>
      <c r="CF48" s="249">
        <v>0</v>
      </c>
      <c r="CG48" s="253">
        <v>0</v>
      </c>
      <c r="CH48" s="253">
        <v>0</v>
      </c>
      <c r="CI48" s="248">
        <v>0.01</v>
      </c>
      <c r="CJ48" s="249">
        <v>0</v>
      </c>
      <c r="CK48" s="253">
        <v>0.01</v>
      </c>
      <c r="CL48" s="253">
        <v>0</v>
      </c>
      <c r="CM48" s="248">
        <v>0.02</v>
      </c>
      <c r="CN48" s="249">
        <v>0</v>
      </c>
      <c r="CO48" s="253">
        <v>0.02</v>
      </c>
      <c r="CP48" s="254">
        <v>0</v>
      </c>
      <c r="CQ48" s="251">
        <v>0</v>
      </c>
      <c r="CR48" s="253">
        <v>0</v>
      </c>
      <c r="CS48" s="248">
        <v>0</v>
      </c>
      <c r="CT48" s="249">
        <v>0</v>
      </c>
      <c r="CU48" s="253">
        <v>0</v>
      </c>
      <c r="CV48" s="253">
        <v>0</v>
      </c>
      <c r="CW48" s="248">
        <v>0</v>
      </c>
      <c r="CX48" s="249">
        <v>0</v>
      </c>
      <c r="CY48" s="253">
        <v>0</v>
      </c>
      <c r="CZ48" s="253">
        <v>0</v>
      </c>
      <c r="DA48" s="248">
        <v>0</v>
      </c>
      <c r="DB48" s="249">
        <v>0</v>
      </c>
      <c r="DC48" s="253">
        <v>0</v>
      </c>
      <c r="DD48" s="253">
        <v>0</v>
      </c>
      <c r="DE48" s="251">
        <v>0</v>
      </c>
      <c r="DF48" s="253">
        <v>0</v>
      </c>
      <c r="DG48" s="248">
        <v>0</v>
      </c>
      <c r="DH48" s="249">
        <v>0</v>
      </c>
      <c r="DI48" s="253">
        <v>0</v>
      </c>
      <c r="DJ48" s="253">
        <v>0</v>
      </c>
      <c r="DK48" s="248">
        <v>0</v>
      </c>
      <c r="DL48" s="249">
        <v>0</v>
      </c>
      <c r="DM48" s="253">
        <v>0</v>
      </c>
      <c r="DN48" s="253">
        <v>0</v>
      </c>
      <c r="DO48" s="248">
        <v>0</v>
      </c>
      <c r="DP48" s="249">
        <v>0</v>
      </c>
      <c r="DQ48" s="253">
        <v>0</v>
      </c>
      <c r="DR48" s="253">
        <v>0</v>
      </c>
      <c r="DS48" s="256">
        <v>63.236357966260186</v>
      </c>
      <c r="DT48" s="257">
        <v>58.142622955638423</v>
      </c>
      <c r="DU48" s="258">
        <v>59.896951048390932</v>
      </c>
      <c r="DV48" s="259">
        <v>60.42531065676318</v>
      </c>
      <c r="DW48" s="260">
        <v>41</v>
      </c>
      <c r="DX48" s="261">
        <v>44.54</v>
      </c>
      <c r="DY48" s="240">
        <v>66.046268292682939</v>
      </c>
      <c r="DZ48" s="262">
        <v>0.53217027101486003</v>
      </c>
      <c r="EA48" s="262">
        <v>-0.52498370409011841</v>
      </c>
      <c r="EB48" s="262">
        <v>-0.16344861686229706</v>
      </c>
      <c r="EC48" s="262">
        <v>-8.7470840662717819E-3</v>
      </c>
      <c r="ED48" s="262">
        <v>-0.64495724439620972</v>
      </c>
      <c r="EE48" s="262" t="s">
        <v>478</v>
      </c>
      <c r="EF48" s="262">
        <v>2.1643960382941154</v>
      </c>
      <c r="EG48" s="262">
        <v>0.59958506224066388</v>
      </c>
      <c r="EH48" s="262">
        <v>38.07</v>
      </c>
      <c r="EI48" s="262" t="s">
        <v>478</v>
      </c>
      <c r="EJ48" s="262">
        <v>-0.4</v>
      </c>
      <c r="EK48" s="262" t="s">
        <v>478</v>
      </c>
      <c r="EL48" s="263">
        <v>33.200000000000003</v>
      </c>
    </row>
    <row r="49" spans="1:142" x14ac:dyDescent="0.2">
      <c r="A49" s="236" t="s">
        <v>268</v>
      </c>
      <c r="B49" s="237" t="s">
        <v>632</v>
      </c>
      <c r="C49" s="238" t="s">
        <v>1074</v>
      </c>
      <c r="D49" s="239">
        <v>48.321404999999999</v>
      </c>
      <c r="E49" s="240">
        <v>75.883000504641785</v>
      </c>
      <c r="F49" s="241">
        <v>24.116999495358215</v>
      </c>
      <c r="G49" s="242">
        <v>1.6547147955582959</v>
      </c>
      <c r="H49" s="243">
        <v>43.552415502478595</v>
      </c>
      <c r="I49" s="251">
        <v>378147.77331563982</v>
      </c>
      <c r="J49" s="249">
        <v>7831.2153131739697</v>
      </c>
      <c r="K49" s="253">
        <v>91123.897432198341</v>
      </c>
      <c r="L49" s="253">
        <v>24.097430650778222</v>
      </c>
      <c r="M49" s="248">
        <v>56244.830063089641</v>
      </c>
      <c r="N49" s="253">
        <v>14.873770000000002</v>
      </c>
      <c r="O49" s="248">
        <v>71967.39842043932</v>
      </c>
      <c r="P49" s="249">
        <f t="shared" si="3"/>
        <v>19.031554196239615</v>
      </c>
      <c r="Q49" s="254">
        <v>42757.938815039997</v>
      </c>
      <c r="R49" s="199">
        <v>944576.875</v>
      </c>
      <c r="S49" s="251">
        <v>3140.03</v>
      </c>
      <c r="T49" s="252">
        <v>0.96</v>
      </c>
      <c r="U49" s="253">
        <v>0.38</v>
      </c>
      <c r="V49" s="252">
        <v>13.2</v>
      </c>
      <c r="W49" s="253">
        <v>654.80999999999995</v>
      </c>
      <c r="X49" s="252" t="s">
        <v>992</v>
      </c>
      <c r="Y49" s="254">
        <v>3809.38</v>
      </c>
      <c r="Z49" s="253">
        <f t="shared" si="5"/>
        <v>82.428899190944449</v>
      </c>
      <c r="AA49" s="253">
        <f t="shared" si="5"/>
        <v>2.5200951335912929E-2</v>
      </c>
      <c r="AB49" s="253">
        <f t="shared" si="5"/>
        <v>9.9753765704655353E-3</v>
      </c>
      <c r="AC49" s="253">
        <f t="shared" si="5"/>
        <v>0.34651308086880278</v>
      </c>
      <c r="AD49" s="253">
        <f t="shared" si="5"/>
        <v>17.18941140028036</v>
      </c>
      <c r="AE49" s="253" t="str">
        <f t="shared" si="5"/>
        <v>---</v>
      </c>
      <c r="AF49" s="251">
        <f t="shared" si="7"/>
        <v>0.33242715157514313</v>
      </c>
      <c r="AG49" s="252">
        <f t="shared" si="7"/>
        <v>1.0163280781143408E-4</v>
      </c>
      <c r="AH49" s="253">
        <f t="shared" si="7"/>
        <v>4.0229653092025993E-5</v>
      </c>
      <c r="AI49" s="252">
        <f t="shared" si="6"/>
        <v>1.3974511074072186E-3</v>
      </c>
      <c r="AJ49" s="253">
        <f t="shared" si="6"/>
        <v>6.9323103003130354E-2</v>
      </c>
      <c r="AK49" s="252">
        <f t="shared" si="6"/>
        <v>0</v>
      </c>
      <c r="AL49" s="254">
        <f t="shared" si="6"/>
        <v>0.40328956814658418</v>
      </c>
      <c r="AM49" s="255">
        <v>3.4458908019560632</v>
      </c>
      <c r="AN49" s="249">
        <v>1.0535106893494075E-3</v>
      </c>
      <c r="AO49" s="249">
        <v>4.1701464786747392E-4</v>
      </c>
      <c r="AP49" s="249">
        <v>1.4485771978554355E-2</v>
      </c>
      <c r="AQ49" s="249">
        <v>0.71859305676342256</v>
      </c>
      <c r="AR49" s="249" t="s">
        <v>1026</v>
      </c>
      <c r="AS49" s="254">
        <v>4.1804401560352575</v>
      </c>
      <c r="AT49" s="255">
        <v>5.5827886696036577</v>
      </c>
      <c r="AU49" s="249">
        <v>1.7068235408004098E-3</v>
      </c>
      <c r="AV49" s="249">
        <v>6.7561765156682891E-4</v>
      </c>
      <c r="AW49" s="249">
        <v>2.3468823686005634E-2</v>
      </c>
      <c r="AX49" s="249">
        <v>1.1642136695328293</v>
      </c>
      <c r="AY49" s="249" t="s">
        <v>1026</v>
      </c>
      <c r="AZ49" s="254">
        <v>6.7728536040148599</v>
      </c>
      <c r="BA49" s="255">
        <f t="shared" si="4"/>
        <v>4.3631284010791838</v>
      </c>
      <c r="BB49" s="249">
        <f t="shared" si="4"/>
        <v>1.3339373397821092E-3</v>
      </c>
      <c r="BC49" s="249">
        <f t="shared" si="4"/>
        <v>5.2801686366375159E-4</v>
      </c>
      <c r="BD49" s="249">
        <f t="shared" si="4"/>
        <v>1.8341638422004002E-2</v>
      </c>
      <c r="BE49" s="249">
        <f t="shared" si="4"/>
        <v>0.90987032235700305</v>
      </c>
      <c r="BF49" s="249" t="str">
        <f t="shared" si="4"/>
        <v>---</v>
      </c>
      <c r="BG49" s="254">
        <f t="shared" si="4"/>
        <v>5.2932023160616373</v>
      </c>
      <c r="BH49" s="255">
        <v>7.3437356594361898</v>
      </c>
      <c r="BI49" s="249">
        <v>2.2451970946324529E-3</v>
      </c>
      <c r="BJ49" s="249">
        <v>8.887238499586794E-4</v>
      </c>
      <c r="BK49" s="249">
        <v>3.0871460051196228E-2</v>
      </c>
      <c r="BL49" s="249">
        <v>1.5314349057669547</v>
      </c>
      <c r="BM49" s="249" t="s">
        <v>1026</v>
      </c>
      <c r="BN49" s="254">
        <v>8.9091759461989319</v>
      </c>
      <c r="BO49" s="251">
        <v>9685.4</v>
      </c>
      <c r="BP49" s="253">
        <v>1.03</v>
      </c>
      <c r="BQ49" s="248">
        <v>20856.16</v>
      </c>
      <c r="BR49" s="249">
        <v>2.21</v>
      </c>
      <c r="BS49" s="253">
        <v>33929.379999999997</v>
      </c>
      <c r="BT49" s="253">
        <v>3.59</v>
      </c>
      <c r="BU49" s="248">
        <v>58126.27</v>
      </c>
      <c r="BV49" s="249">
        <v>6.15</v>
      </c>
      <c r="BW49" s="253">
        <v>80338.05</v>
      </c>
      <c r="BX49" s="253">
        <v>8.51</v>
      </c>
      <c r="BY49" s="248">
        <v>109393.02</v>
      </c>
      <c r="BZ49" s="249">
        <v>11.58</v>
      </c>
      <c r="CA49" s="253">
        <v>124729.8</v>
      </c>
      <c r="CB49" s="254">
        <v>13.2</v>
      </c>
      <c r="CC49" s="251">
        <v>3.77</v>
      </c>
      <c r="CD49" s="253">
        <v>0</v>
      </c>
      <c r="CE49" s="248">
        <v>16.64</v>
      </c>
      <c r="CF49" s="249">
        <v>0</v>
      </c>
      <c r="CG49" s="253">
        <v>30.18</v>
      </c>
      <c r="CH49" s="253">
        <v>0</v>
      </c>
      <c r="CI49" s="248">
        <v>39.68</v>
      </c>
      <c r="CJ49" s="249">
        <v>0</v>
      </c>
      <c r="CK49" s="253">
        <v>44.26</v>
      </c>
      <c r="CL49" s="253">
        <v>0</v>
      </c>
      <c r="CM49" s="248">
        <v>50.05</v>
      </c>
      <c r="CN49" s="249">
        <v>0.01</v>
      </c>
      <c r="CO49" s="253">
        <v>55.17</v>
      </c>
      <c r="CP49" s="254">
        <v>0.01</v>
      </c>
      <c r="CQ49" s="251">
        <v>1.24</v>
      </c>
      <c r="CR49" s="253">
        <v>0</v>
      </c>
      <c r="CS49" s="248">
        <v>7.29</v>
      </c>
      <c r="CT49" s="249">
        <v>0</v>
      </c>
      <c r="CU49" s="253">
        <v>9.59</v>
      </c>
      <c r="CV49" s="253">
        <v>0</v>
      </c>
      <c r="CW49" s="248">
        <v>9.83</v>
      </c>
      <c r="CX49" s="249">
        <v>0</v>
      </c>
      <c r="CY49" s="253">
        <v>10.23</v>
      </c>
      <c r="CZ49" s="253">
        <v>0</v>
      </c>
      <c r="DA49" s="248">
        <v>11.04</v>
      </c>
      <c r="DB49" s="249">
        <v>0</v>
      </c>
      <c r="DC49" s="253">
        <v>11.84</v>
      </c>
      <c r="DD49" s="253">
        <v>0</v>
      </c>
      <c r="DE49" s="251">
        <v>0</v>
      </c>
      <c r="DF49" s="253">
        <v>0</v>
      </c>
      <c r="DG49" s="248">
        <v>6.98</v>
      </c>
      <c r="DH49" s="249">
        <v>0</v>
      </c>
      <c r="DI49" s="253">
        <v>63.84</v>
      </c>
      <c r="DJ49" s="253">
        <v>0.01</v>
      </c>
      <c r="DK49" s="248">
        <v>382.75</v>
      </c>
      <c r="DL49" s="249">
        <v>0.04</v>
      </c>
      <c r="DM49" s="253">
        <v>1049.3800000000001</v>
      </c>
      <c r="DN49" s="253">
        <v>0.11</v>
      </c>
      <c r="DO49" s="248">
        <v>3406.44</v>
      </c>
      <c r="DP49" s="249">
        <v>0.36</v>
      </c>
      <c r="DQ49" s="253">
        <v>6257.01</v>
      </c>
      <c r="DR49" s="253">
        <v>0.66</v>
      </c>
      <c r="DS49" s="256">
        <v>59.743455628491716</v>
      </c>
      <c r="DT49" s="257">
        <v>62.676218659263554</v>
      </c>
      <c r="DU49" s="258">
        <v>58.538050976271286</v>
      </c>
      <c r="DV49" s="259">
        <v>60.319241754675517</v>
      </c>
      <c r="DW49" s="260">
        <v>42</v>
      </c>
      <c r="DX49" s="261">
        <v>55.91</v>
      </c>
      <c r="DY49" s="240">
        <v>73.777073170731711</v>
      </c>
      <c r="DZ49" s="262">
        <v>1.2850427378482401</v>
      </c>
      <c r="EA49" s="262">
        <v>-0.4485432505607605</v>
      </c>
      <c r="EB49" s="262">
        <v>4.2561005800962448E-2</v>
      </c>
      <c r="EC49" s="262">
        <v>-0.11632202565670013</v>
      </c>
      <c r="ED49" s="262">
        <v>-0.43738386034965515</v>
      </c>
      <c r="EE49" s="262">
        <v>3.2997961890589109</v>
      </c>
      <c r="EF49" s="262">
        <v>1.6294515049887826</v>
      </c>
      <c r="EG49" s="262">
        <v>0.51850220264317182</v>
      </c>
      <c r="EH49" s="262">
        <v>50.77</v>
      </c>
      <c r="EI49" s="262">
        <v>1.8693024453858</v>
      </c>
      <c r="EJ49" s="262">
        <v>-2.4</v>
      </c>
      <c r="EK49" s="262">
        <v>12.9</v>
      </c>
      <c r="EL49" s="263">
        <v>14.3</v>
      </c>
    </row>
    <row r="50" spans="1:142" x14ac:dyDescent="0.2">
      <c r="A50" s="236" t="s">
        <v>374</v>
      </c>
      <c r="B50" s="237" t="s">
        <v>935</v>
      </c>
      <c r="C50" s="238" t="s">
        <v>1075</v>
      </c>
      <c r="D50" s="239">
        <v>1.6717109999999999</v>
      </c>
      <c r="E50" s="240">
        <v>86.657980954842074</v>
      </c>
      <c r="F50" s="241">
        <v>13.342019045157924</v>
      </c>
      <c r="G50" s="242">
        <v>2.7054752370594088</v>
      </c>
      <c r="H50" s="243">
        <v>6.4877983467225517</v>
      </c>
      <c r="I50" s="251">
        <v>19343.506598655978</v>
      </c>
      <c r="J50" s="249">
        <v>11571.082919629038</v>
      </c>
      <c r="K50" s="253">
        <v>6432.0176503926805</v>
      </c>
      <c r="L50" s="253">
        <v>33.251559729297419</v>
      </c>
      <c r="M50" s="248">
        <v>740.2934066865032</v>
      </c>
      <c r="N50" s="253">
        <v>3.8270900000000001</v>
      </c>
      <c r="O50" s="248">
        <v>3829.6751046124464</v>
      </c>
      <c r="P50" s="249">
        <f t="shared" si="3"/>
        <v>19.798246430037349</v>
      </c>
      <c r="Q50" s="254">
        <v>2351.5623215574096</v>
      </c>
      <c r="R50" s="253">
        <v>120252.1796875</v>
      </c>
      <c r="S50" s="251">
        <v>2.9</v>
      </c>
      <c r="T50" s="252">
        <v>0</v>
      </c>
      <c r="U50" s="253">
        <v>0</v>
      </c>
      <c r="V50" s="252">
        <v>0</v>
      </c>
      <c r="W50" s="253">
        <v>200.15</v>
      </c>
      <c r="X50" s="252" t="s">
        <v>992</v>
      </c>
      <c r="Y50" s="254">
        <v>203.05</v>
      </c>
      <c r="Z50" s="253">
        <f t="shared" si="5"/>
        <v>1.4282196503324303</v>
      </c>
      <c r="AA50" s="253">
        <f t="shared" si="5"/>
        <v>0</v>
      </c>
      <c r="AB50" s="253">
        <f t="shared" si="5"/>
        <v>0</v>
      </c>
      <c r="AC50" s="253">
        <f t="shared" si="5"/>
        <v>0</v>
      </c>
      <c r="AD50" s="253">
        <f t="shared" si="5"/>
        <v>98.571780349667563</v>
      </c>
      <c r="AE50" s="253" t="str">
        <f t="shared" si="5"/>
        <v>---</v>
      </c>
      <c r="AF50" s="251">
        <f t="shared" si="7"/>
        <v>2.411598698282431E-3</v>
      </c>
      <c r="AG50" s="252">
        <f t="shared" si="7"/>
        <v>0</v>
      </c>
      <c r="AH50" s="253">
        <f t="shared" si="7"/>
        <v>0</v>
      </c>
      <c r="AI50" s="252">
        <f t="shared" si="6"/>
        <v>0</v>
      </c>
      <c r="AJ50" s="253">
        <f t="shared" si="6"/>
        <v>0.16644188946938918</v>
      </c>
      <c r="AK50" s="252">
        <f t="shared" si="6"/>
        <v>0</v>
      </c>
      <c r="AL50" s="254">
        <f t="shared" si="6"/>
        <v>0.16885348816767159</v>
      </c>
      <c r="AM50" s="255">
        <v>4.5086940951148541E-2</v>
      </c>
      <c r="AN50" s="249">
        <v>0</v>
      </c>
      <c r="AO50" s="249">
        <v>0</v>
      </c>
      <c r="AP50" s="249">
        <v>0</v>
      </c>
      <c r="AQ50" s="249">
        <v>3.1117762866801315</v>
      </c>
      <c r="AR50" s="249" t="s">
        <v>1026</v>
      </c>
      <c r="AS50" s="254">
        <v>3.1568632276312805</v>
      </c>
      <c r="AT50" s="255">
        <v>0.39173657009592705</v>
      </c>
      <c r="AU50" s="249">
        <v>0</v>
      </c>
      <c r="AV50" s="249">
        <v>0</v>
      </c>
      <c r="AW50" s="249">
        <v>0</v>
      </c>
      <c r="AX50" s="249">
        <v>27.036577415413728</v>
      </c>
      <c r="AY50" s="249" t="s">
        <v>1026</v>
      </c>
      <c r="AZ50" s="254">
        <v>27.428313985509657</v>
      </c>
      <c r="BA50" s="255">
        <f t="shared" si="4"/>
        <v>7.5724439300536239E-2</v>
      </c>
      <c r="BB50" s="249">
        <f t="shared" si="4"/>
        <v>0</v>
      </c>
      <c r="BC50" s="249">
        <f t="shared" si="4"/>
        <v>0</v>
      </c>
      <c r="BD50" s="249">
        <f t="shared" si="4"/>
        <v>0</v>
      </c>
      <c r="BE50" s="249">
        <f t="shared" si="4"/>
        <v>5.2262919055180452</v>
      </c>
      <c r="BF50" s="249" t="str">
        <f t="shared" si="4"/>
        <v>---</v>
      </c>
      <c r="BG50" s="254">
        <f t="shared" si="4"/>
        <v>5.3020163448185818</v>
      </c>
      <c r="BH50" s="255">
        <v>0.12332226849422247</v>
      </c>
      <c r="BI50" s="249">
        <v>0</v>
      </c>
      <c r="BJ50" s="249">
        <v>0</v>
      </c>
      <c r="BK50" s="249">
        <v>0</v>
      </c>
      <c r="BL50" s="249">
        <v>8.5113627721098712</v>
      </c>
      <c r="BM50" s="249" t="s">
        <v>1026</v>
      </c>
      <c r="BN50" s="254">
        <v>8.6346850406040954</v>
      </c>
      <c r="BO50" s="251">
        <v>10.18</v>
      </c>
      <c r="BP50" s="253">
        <v>0.01</v>
      </c>
      <c r="BQ50" s="248">
        <v>26.18</v>
      </c>
      <c r="BR50" s="249">
        <v>0.02</v>
      </c>
      <c r="BS50" s="253">
        <v>45.63</v>
      </c>
      <c r="BT50" s="253">
        <v>0.04</v>
      </c>
      <c r="BU50" s="248">
        <v>94.22</v>
      </c>
      <c r="BV50" s="249">
        <v>0.08</v>
      </c>
      <c r="BW50" s="253">
        <v>173.19</v>
      </c>
      <c r="BX50" s="253">
        <v>0.14000000000000001</v>
      </c>
      <c r="BY50" s="248">
        <v>315.56</v>
      </c>
      <c r="BZ50" s="249">
        <v>0.26</v>
      </c>
      <c r="CA50" s="253">
        <v>442.46</v>
      </c>
      <c r="CB50" s="254">
        <v>0.37</v>
      </c>
      <c r="CC50" s="251">
        <v>0</v>
      </c>
      <c r="CD50" s="253">
        <v>0</v>
      </c>
      <c r="CE50" s="248">
        <v>0</v>
      </c>
      <c r="CF50" s="249">
        <v>0</v>
      </c>
      <c r="CG50" s="253">
        <v>0</v>
      </c>
      <c r="CH50" s="253">
        <v>0</v>
      </c>
      <c r="CI50" s="248">
        <v>0</v>
      </c>
      <c r="CJ50" s="249">
        <v>0</v>
      </c>
      <c r="CK50" s="253">
        <v>0</v>
      </c>
      <c r="CL50" s="253">
        <v>0</v>
      </c>
      <c r="CM50" s="248">
        <v>0</v>
      </c>
      <c r="CN50" s="249">
        <v>0</v>
      </c>
      <c r="CO50" s="253">
        <v>0</v>
      </c>
      <c r="CP50" s="254">
        <v>0</v>
      </c>
      <c r="CQ50" s="251">
        <v>0</v>
      </c>
      <c r="CR50" s="253">
        <v>0</v>
      </c>
      <c r="CS50" s="248">
        <v>0</v>
      </c>
      <c r="CT50" s="249">
        <v>0</v>
      </c>
      <c r="CU50" s="253">
        <v>0</v>
      </c>
      <c r="CV50" s="253">
        <v>0</v>
      </c>
      <c r="CW50" s="248">
        <v>0</v>
      </c>
      <c r="CX50" s="249">
        <v>0</v>
      </c>
      <c r="CY50" s="253">
        <v>0</v>
      </c>
      <c r="CZ50" s="253">
        <v>0</v>
      </c>
      <c r="DA50" s="248">
        <v>0</v>
      </c>
      <c r="DB50" s="249">
        <v>0</v>
      </c>
      <c r="DC50" s="253">
        <v>0</v>
      </c>
      <c r="DD50" s="253">
        <v>0</v>
      </c>
      <c r="DE50" s="251">
        <v>0</v>
      </c>
      <c r="DF50" s="253">
        <v>0</v>
      </c>
      <c r="DG50" s="248">
        <v>0</v>
      </c>
      <c r="DH50" s="249">
        <v>0</v>
      </c>
      <c r="DI50" s="253">
        <v>0</v>
      </c>
      <c r="DJ50" s="253">
        <v>0</v>
      </c>
      <c r="DK50" s="248">
        <v>0</v>
      </c>
      <c r="DL50" s="249">
        <v>0</v>
      </c>
      <c r="DM50" s="253">
        <v>0</v>
      </c>
      <c r="DN50" s="253">
        <v>0</v>
      </c>
      <c r="DO50" s="248">
        <v>0</v>
      </c>
      <c r="DP50" s="249">
        <v>0</v>
      </c>
      <c r="DQ50" s="253">
        <v>0</v>
      </c>
      <c r="DR50" s="253">
        <v>0</v>
      </c>
      <c r="DS50" s="256">
        <v>51.396938835861832</v>
      </c>
      <c r="DT50" s="257">
        <v>61.377446948801406</v>
      </c>
      <c r="DU50" s="258">
        <v>67.820164533469381</v>
      </c>
      <c r="DV50" s="259">
        <v>60.198183439377544</v>
      </c>
      <c r="DW50" s="260">
        <v>43</v>
      </c>
      <c r="DX50" s="261">
        <v>41.45</v>
      </c>
      <c r="DY50" s="240">
        <v>63.073926829268295</v>
      </c>
      <c r="DZ50" s="262">
        <v>2.3690967502159599</v>
      </c>
      <c r="EA50" s="262">
        <v>-0.51648277044296265</v>
      </c>
      <c r="EB50" s="262">
        <v>-0.76872265338897705</v>
      </c>
      <c r="EC50" s="262">
        <v>-0.85770004987716675</v>
      </c>
      <c r="ED50" s="262">
        <v>-0.55725061893463135</v>
      </c>
      <c r="EE50" s="262">
        <v>0.50876201243640473</v>
      </c>
      <c r="EF50" s="262">
        <v>1.6541560265823256</v>
      </c>
      <c r="EG50" s="262">
        <v>8.4817073170731713E-2</v>
      </c>
      <c r="EH50" s="262">
        <v>46.6</v>
      </c>
      <c r="EI50" s="262">
        <v>1.4119407077311601</v>
      </c>
      <c r="EJ50" s="262">
        <v>-0.5</v>
      </c>
      <c r="EK50" s="262">
        <v>10</v>
      </c>
      <c r="EL50" s="263">
        <v>38.700000000000003</v>
      </c>
    </row>
    <row r="51" spans="1:142" x14ac:dyDescent="0.2">
      <c r="A51" s="236" t="s">
        <v>358</v>
      </c>
      <c r="B51" s="237" t="s">
        <v>486</v>
      </c>
      <c r="C51" s="238" t="s">
        <v>1075</v>
      </c>
      <c r="D51" s="239">
        <v>2.074465</v>
      </c>
      <c r="E51" s="240">
        <v>26.27101445432919</v>
      </c>
      <c r="F51" s="241">
        <v>73.72898554567081</v>
      </c>
      <c r="G51" s="242">
        <v>3.0753424319263343</v>
      </c>
      <c r="H51" s="243">
        <v>68.328886693017125</v>
      </c>
      <c r="I51" s="251">
        <v>2229.7358387395957</v>
      </c>
      <c r="J51" s="249">
        <v>1125.5864273598861</v>
      </c>
      <c r="K51" s="253">
        <v>745.5231683004755</v>
      </c>
      <c r="L51" s="253">
        <v>33.435492911209515</v>
      </c>
      <c r="M51" s="248">
        <v>426.21422854865762</v>
      </c>
      <c r="N51" s="253">
        <v>19.115010000000002</v>
      </c>
      <c r="O51" s="248">
        <v>848.72500528705973</v>
      </c>
      <c r="P51" s="249">
        <f t="shared" si="3"/>
        <v>38.063926252664047</v>
      </c>
      <c r="Q51" s="254">
        <v>1055.2354756782599</v>
      </c>
      <c r="R51" s="253">
        <v>17938.001953125</v>
      </c>
      <c r="S51" s="251">
        <v>15.77</v>
      </c>
      <c r="T51" s="252">
        <v>0</v>
      </c>
      <c r="U51" s="253">
        <v>0</v>
      </c>
      <c r="V51" s="252">
        <v>0</v>
      </c>
      <c r="W51" s="253">
        <v>29.51</v>
      </c>
      <c r="X51" s="252" t="s">
        <v>992</v>
      </c>
      <c r="Y51" s="254">
        <v>45.28</v>
      </c>
      <c r="Z51" s="253">
        <f t="shared" si="5"/>
        <v>34.827738515901061</v>
      </c>
      <c r="AA51" s="253">
        <f t="shared" si="5"/>
        <v>0</v>
      </c>
      <c r="AB51" s="253">
        <f t="shared" si="5"/>
        <v>0</v>
      </c>
      <c r="AC51" s="253">
        <f t="shared" si="5"/>
        <v>0</v>
      </c>
      <c r="AD51" s="253">
        <f t="shared" si="5"/>
        <v>65.172261484098939</v>
      </c>
      <c r="AE51" s="253" t="str">
        <f t="shared" si="5"/>
        <v>---</v>
      </c>
      <c r="AF51" s="251">
        <f t="shared" si="7"/>
        <v>8.7913916171988654E-2</v>
      </c>
      <c r="AG51" s="252">
        <f t="shared" si="7"/>
        <v>0</v>
      </c>
      <c r="AH51" s="253">
        <f t="shared" si="7"/>
        <v>0</v>
      </c>
      <c r="AI51" s="252">
        <f t="shared" si="6"/>
        <v>0</v>
      </c>
      <c r="AJ51" s="253">
        <f t="shared" si="6"/>
        <v>0.16451107585512906</v>
      </c>
      <c r="AK51" s="252">
        <f t="shared" si="6"/>
        <v>0</v>
      </c>
      <c r="AL51" s="254">
        <f t="shared" si="6"/>
        <v>0.25242499202711771</v>
      </c>
      <c r="AM51" s="255">
        <v>2.1152930814946935</v>
      </c>
      <c r="AN51" s="249">
        <v>0</v>
      </c>
      <c r="AO51" s="249">
        <v>0</v>
      </c>
      <c r="AP51" s="249">
        <v>0</v>
      </c>
      <c r="AQ51" s="249">
        <v>3.9582941556695257</v>
      </c>
      <c r="AR51" s="249" t="s">
        <v>1026</v>
      </c>
      <c r="AS51" s="254">
        <v>6.0735872371642197</v>
      </c>
      <c r="AT51" s="255">
        <v>3.7000172551019515</v>
      </c>
      <c r="AU51" s="249">
        <v>0</v>
      </c>
      <c r="AV51" s="249">
        <v>0</v>
      </c>
      <c r="AW51" s="249">
        <v>0</v>
      </c>
      <c r="AX51" s="249">
        <v>6.923748205330285</v>
      </c>
      <c r="AY51" s="249" t="s">
        <v>1026</v>
      </c>
      <c r="AZ51" s="254">
        <v>10.623765460432237</v>
      </c>
      <c r="BA51" s="255">
        <f t="shared" si="4"/>
        <v>1.8580812279315604</v>
      </c>
      <c r="BB51" s="249">
        <f t="shared" si="4"/>
        <v>0</v>
      </c>
      <c r="BC51" s="249">
        <f t="shared" si="4"/>
        <v>0</v>
      </c>
      <c r="BD51" s="249">
        <f t="shared" si="4"/>
        <v>0</v>
      </c>
      <c r="BE51" s="249">
        <f t="shared" si="4"/>
        <v>3.4769801544870229</v>
      </c>
      <c r="BF51" s="249" t="str">
        <f t="shared" si="4"/>
        <v>---</v>
      </c>
      <c r="BG51" s="254">
        <f t="shared" si="4"/>
        <v>5.3350613824185826</v>
      </c>
      <c r="BH51" s="255">
        <v>1.4944531683663993</v>
      </c>
      <c r="BI51" s="249">
        <v>0</v>
      </c>
      <c r="BJ51" s="249">
        <v>0</v>
      </c>
      <c r="BK51" s="249">
        <v>0</v>
      </c>
      <c r="BL51" s="249">
        <v>2.7965322129671808</v>
      </c>
      <c r="BM51" s="249" t="s">
        <v>1026</v>
      </c>
      <c r="BN51" s="254">
        <v>4.2909853813335799</v>
      </c>
      <c r="BO51" s="251">
        <v>35.15</v>
      </c>
      <c r="BP51" s="253">
        <v>0.2</v>
      </c>
      <c r="BQ51" s="248">
        <v>88.11</v>
      </c>
      <c r="BR51" s="249">
        <v>0.49</v>
      </c>
      <c r="BS51" s="253">
        <v>177.88</v>
      </c>
      <c r="BT51" s="253">
        <v>0.99</v>
      </c>
      <c r="BU51" s="248">
        <v>404.94</v>
      </c>
      <c r="BV51" s="249">
        <v>2.2599999999999998</v>
      </c>
      <c r="BW51" s="253">
        <v>696.13</v>
      </c>
      <c r="BX51" s="253">
        <v>3.88</v>
      </c>
      <c r="BY51" s="248">
        <v>1099.58</v>
      </c>
      <c r="BZ51" s="249">
        <v>6.13</v>
      </c>
      <c r="CA51" s="253">
        <v>1371.56</v>
      </c>
      <c r="CB51" s="254">
        <v>7.65</v>
      </c>
      <c r="CC51" s="251">
        <v>0</v>
      </c>
      <c r="CD51" s="253">
        <v>0</v>
      </c>
      <c r="CE51" s="248">
        <v>0</v>
      </c>
      <c r="CF51" s="249">
        <v>0</v>
      </c>
      <c r="CG51" s="253">
        <v>0</v>
      </c>
      <c r="CH51" s="253">
        <v>0</v>
      </c>
      <c r="CI51" s="248">
        <v>0</v>
      </c>
      <c r="CJ51" s="249">
        <v>0</v>
      </c>
      <c r="CK51" s="253">
        <v>0</v>
      </c>
      <c r="CL51" s="253">
        <v>0</v>
      </c>
      <c r="CM51" s="248">
        <v>0</v>
      </c>
      <c r="CN51" s="249">
        <v>0</v>
      </c>
      <c r="CO51" s="253">
        <v>0</v>
      </c>
      <c r="CP51" s="254">
        <v>0</v>
      </c>
      <c r="CQ51" s="251">
        <v>0</v>
      </c>
      <c r="CR51" s="253">
        <v>0</v>
      </c>
      <c r="CS51" s="248">
        <v>0</v>
      </c>
      <c r="CT51" s="249">
        <v>0</v>
      </c>
      <c r="CU51" s="253">
        <v>0</v>
      </c>
      <c r="CV51" s="253">
        <v>0</v>
      </c>
      <c r="CW51" s="248">
        <v>0</v>
      </c>
      <c r="CX51" s="249">
        <v>0</v>
      </c>
      <c r="CY51" s="253">
        <v>0</v>
      </c>
      <c r="CZ51" s="253">
        <v>0</v>
      </c>
      <c r="DA51" s="248">
        <v>0</v>
      </c>
      <c r="DB51" s="249">
        <v>0</v>
      </c>
      <c r="DC51" s="253">
        <v>0</v>
      </c>
      <c r="DD51" s="253">
        <v>0</v>
      </c>
      <c r="DE51" s="251">
        <v>0</v>
      </c>
      <c r="DF51" s="253">
        <v>0</v>
      </c>
      <c r="DG51" s="248">
        <v>0</v>
      </c>
      <c r="DH51" s="249">
        <v>0</v>
      </c>
      <c r="DI51" s="253">
        <v>0</v>
      </c>
      <c r="DJ51" s="253">
        <v>0</v>
      </c>
      <c r="DK51" s="248">
        <v>0</v>
      </c>
      <c r="DL51" s="249">
        <v>0</v>
      </c>
      <c r="DM51" s="253">
        <v>0</v>
      </c>
      <c r="DN51" s="253">
        <v>0</v>
      </c>
      <c r="DO51" s="248">
        <v>0</v>
      </c>
      <c r="DP51" s="249">
        <v>0</v>
      </c>
      <c r="DQ51" s="253">
        <v>0</v>
      </c>
      <c r="DR51" s="253">
        <v>0</v>
      </c>
      <c r="DS51" s="256">
        <v>59.2682376375366</v>
      </c>
      <c r="DT51" s="257">
        <v>59.67636972603708</v>
      </c>
      <c r="DU51" s="258">
        <v>61.525595028400417</v>
      </c>
      <c r="DV51" s="259">
        <v>60.156734130658037</v>
      </c>
      <c r="DW51" s="260">
        <v>44</v>
      </c>
      <c r="DX51" s="261">
        <v>52.5</v>
      </c>
      <c r="DY51" s="240">
        <v>48.836000000000006</v>
      </c>
      <c r="DZ51" s="262">
        <v>1.1110121284230301</v>
      </c>
      <c r="EA51" s="262">
        <v>-0.26018881797790527</v>
      </c>
      <c r="EB51" s="262">
        <v>-0.38184216618537903</v>
      </c>
      <c r="EC51" s="262">
        <v>7.8348636627197266E-2</v>
      </c>
      <c r="ED51" s="262">
        <v>0.22980020940303802</v>
      </c>
      <c r="EE51" s="262" t="s">
        <v>478</v>
      </c>
      <c r="EF51" s="262">
        <v>9.1267899534128033E-3</v>
      </c>
      <c r="EG51" s="262">
        <v>0.83747609942638612</v>
      </c>
      <c r="EH51" s="262">
        <v>20.81</v>
      </c>
      <c r="EI51" s="262">
        <v>1.0744386560261501</v>
      </c>
      <c r="EJ51" s="262">
        <v>40</v>
      </c>
      <c r="EK51" s="262">
        <v>0</v>
      </c>
      <c r="EL51" s="263">
        <v>53.7</v>
      </c>
    </row>
    <row r="52" spans="1:142" x14ac:dyDescent="0.2">
      <c r="A52" s="236" t="s">
        <v>74</v>
      </c>
      <c r="B52" s="237" t="s">
        <v>667</v>
      </c>
      <c r="C52" s="238" t="s">
        <v>1076</v>
      </c>
      <c r="D52" s="239">
        <v>7.3212619999999999</v>
      </c>
      <c r="E52" s="240">
        <v>12.976997681547253</v>
      </c>
      <c r="F52" s="241">
        <v>87.02300231845274</v>
      </c>
      <c r="G52" s="242">
        <v>2.0909019688428834</v>
      </c>
      <c r="H52" s="243">
        <v>16.166722607428344</v>
      </c>
      <c r="I52" s="251">
        <v>15289.374025395411</v>
      </c>
      <c r="J52" s="249">
        <v>2088.3522574926851</v>
      </c>
      <c r="K52" s="253">
        <v>2772.5241497302613</v>
      </c>
      <c r="L52" s="253">
        <v>18.133666853365888</v>
      </c>
      <c r="M52" s="248">
        <v>1801.1415613514225</v>
      </c>
      <c r="N52" s="253">
        <v>11.780348615710196</v>
      </c>
      <c r="O52" s="248">
        <v>1194.6281456086624</v>
      </c>
      <c r="P52" s="249">
        <f t="shared" si="3"/>
        <v>7.8134536026419639</v>
      </c>
      <c r="Q52" s="254">
        <v>2774.7183252711202</v>
      </c>
      <c r="R52" s="253">
        <v>47017.8984375</v>
      </c>
      <c r="S52" s="251">
        <v>73.59</v>
      </c>
      <c r="T52" s="252">
        <v>0.87</v>
      </c>
      <c r="U52" s="253">
        <v>0.56000000000000005</v>
      </c>
      <c r="V52" s="252">
        <v>0.59</v>
      </c>
      <c r="W52" s="253">
        <v>94.23</v>
      </c>
      <c r="X52" s="252">
        <v>13.7</v>
      </c>
      <c r="Y52" s="254">
        <v>169.84000000000003</v>
      </c>
      <c r="Z52" s="253">
        <f t="shared" si="5"/>
        <v>43.32901554404144</v>
      </c>
      <c r="AA52" s="253">
        <f t="shared" si="5"/>
        <v>0.5122468205369759</v>
      </c>
      <c r="AB52" s="253">
        <f t="shared" si="5"/>
        <v>0.32972209138012243</v>
      </c>
      <c r="AC52" s="253">
        <f t="shared" si="5"/>
        <v>0.34738577484691469</v>
      </c>
      <c r="AD52" s="253">
        <f t="shared" si="5"/>
        <v>55.481629769194527</v>
      </c>
      <c r="AE52" s="253">
        <f t="shared" si="5"/>
        <v>8.0664154498351373</v>
      </c>
      <c r="AF52" s="251">
        <f t="shared" si="7"/>
        <v>0.15651486443576756</v>
      </c>
      <c r="AG52" s="252">
        <f t="shared" si="7"/>
        <v>1.8503591800396492E-3</v>
      </c>
      <c r="AH52" s="253">
        <f t="shared" si="7"/>
        <v>1.1910357940485099E-3</v>
      </c>
      <c r="AI52" s="252">
        <f t="shared" si="6"/>
        <v>1.2548412830153941E-3</v>
      </c>
      <c r="AJ52" s="253">
        <f t="shared" si="6"/>
        <v>0.20041304084498407</v>
      </c>
      <c r="AK52" s="252">
        <f t="shared" si="6"/>
        <v>2.9137839961543902E-2</v>
      </c>
      <c r="AL52" s="254">
        <f t="shared" si="6"/>
        <v>0.36122414153785526</v>
      </c>
      <c r="AM52" s="255">
        <v>2.6542600181556422</v>
      </c>
      <c r="AN52" s="249">
        <v>3.1379347952105022E-2</v>
      </c>
      <c r="AO52" s="249">
        <v>2.0198200980665305E-2</v>
      </c>
      <c r="AP52" s="249">
        <v>2.1280247461772372E-2</v>
      </c>
      <c r="AQ52" s="249">
        <v>3.398707997157306</v>
      </c>
      <c r="AR52" s="249">
        <v>0.4941345597055618</v>
      </c>
      <c r="AS52" s="254">
        <v>6.1258258117074922</v>
      </c>
      <c r="AT52" s="255">
        <v>4.0857421525926236</v>
      </c>
      <c r="AU52" s="249">
        <v>4.8302699724902601E-2</v>
      </c>
      <c r="AV52" s="249">
        <v>3.1091392926374087E-2</v>
      </c>
      <c r="AW52" s="249">
        <v>3.2757003261715559E-2</v>
      </c>
      <c r="AX52" s="249">
        <v>5.231682063307554</v>
      </c>
      <c r="AY52" s="249">
        <v>0.76062871980593749</v>
      </c>
      <c r="AZ52" s="254">
        <v>9.4295753118131724</v>
      </c>
      <c r="BA52" s="255">
        <f t="shared" si="4"/>
        <v>6.1600758587941975</v>
      </c>
      <c r="BB52" s="249">
        <f t="shared" si="4"/>
        <v>7.2826008929894701E-2</v>
      </c>
      <c r="BC52" s="249">
        <f t="shared" si="4"/>
        <v>4.687651149510464E-2</v>
      </c>
      <c r="BD52" s="249">
        <f t="shared" si="4"/>
        <v>4.9387753182342384E-2</v>
      </c>
      <c r="BE52" s="249">
        <f t="shared" si="4"/>
        <v>7.8878101396137685</v>
      </c>
      <c r="BF52" s="249">
        <f t="shared" si="4"/>
        <v>1.1468003705052383</v>
      </c>
      <c r="BG52" s="254">
        <f t="shared" si="4"/>
        <v>14.216976272015309</v>
      </c>
      <c r="BH52" s="255">
        <v>2.6521610979308852</v>
      </c>
      <c r="BI52" s="249">
        <v>3.1354533974723056E-2</v>
      </c>
      <c r="BJ52" s="249">
        <v>2.0182228765338983E-2</v>
      </c>
      <c r="BK52" s="249">
        <v>2.1263419592053568E-2</v>
      </c>
      <c r="BL52" s="249">
        <v>3.3960203867105214</v>
      </c>
      <c r="BM52" s="249">
        <v>0.49374381086632857</v>
      </c>
      <c r="BN52" s="254">
        <v>6.1209816669735231</v>
      </c>
      <c r="BO52" s="251">
        <v>211.94</v>
      </c>
      <c r="BP52" s="253">
        <v>0.45</v>
      </c>
      <c r="BQ52" s="248">
        <v>380.3</v>
      </c>
      <c r="BR52" s="249">
        <v>0.81</v>
      </c>
      <c r="BS52" s="253">
        <v>556.77</v>
      </c>
      <c r="BT52" s="253">
        <v>1.18</v>
      </c>
      <c r="BU52" s="248">
        <v>894.16</v>
      </c>
      <c r="BV52" s="249">
        <v>1.9</v>
      </c>
      <c r="BW52" s="253">
        <v>1200.94</v>
      </c>
      <c r="BX52" s="253">
        <v>2.5499999999999998</v>
      </c>
      <c r="BY52" s="248">
        <v>1579.79</v>
      </c>
      <c r="BZ52" s="249">
        <v>3.36</v>
      </c>
      <c r="CA52" s="253">
        <v>1807.49</v>
      </c>
      <c r="CB52" s="254">
        <v>3.84</v>
      </c>
      <c r="CC52" s="251">
        <v>5.98</v>
      </c>
      <c r="CD52" s="253">
        <v>0.01</v>
      </c>
      <c r="CE52" s="248">
        <v>15</v>
      </c>
      <c r="CF52" s="249">
        <v>0.03</v>
      </c>
      <c r="CG52" s="253">
        <v>17.420000000000002</v>
      </c>
      <c r="CH52" s="253">
        <v>0.04</v>
      </c>
      <c r="CI52" s="248">
        <v>21.11</v>
      </c>
      <c r="CJ52" s="249">
        <v>0.04</v>
      </c>
      <c r="CK52" s="253">
        <v>21.73</v>
      </c>
      <c r="CL52" s="253">
        <v>0.05</v>
      </c>
      <c r="CM52" s="248">
        <v>22.97</v>
      </c>
      <c r="CN52" s="249">
        <v>0.05</v>
      </c>
      <c r="CO52" s="253">
        <v>24.2</v>
      </c>
      <c r="CP52" s="254">
        <v>0.05</v>
      </c>
      <c r="CQ52" s="251">
        <v>2.25</v>
      </c>
      <c r="CR52" s="253">
        <v>0</v>
      </c>
      <c r="CS52" s="248">
        <v>12.79</v>
      </c>
      <c r="CT52" s="249">
        <v>0.03</v>
      </c>
      <c r="CU52" s="253">
        <v>16.260000000000002</v>
      </c>
      <c r="CV52" s="253">
        <v>0.03</v>
      </c>
      <c r="CW52" s="248">
        <v>19.84</v>
      </c>
      <c r="CX52" s="249">
        <v>0.04</v>
      </c>
      <c r="CY52" s="253">
        <v>20.13</v>
      </c>
      <c r="CZ52" s="253">
        <v>0.04</v>
      </c>
      <c r="DA52" s="248">
        <v>20.7</v>
      </c>
      <c r="DB52" s="249">
        <v>0.04</v>
      </c>
      <c r="DC52" s="253">
        <v>21.27</v>
      </c>
      <c r="DD52" s="253">
        <v>0.05</v>
      </c>
      <c r="DE52" s="251">
        <v>0.56999999999999995</v>
      </c>
      <c r="DF52" s="253">
        <v>0</v>
      </c>
      <c r="DG52" s="248">
        <v>3.13</v>
      </c>
      <c r="DH52" s="249">
        <v>0.01</v>
      </c>
      <c r="DI52" s="253">
        <v>9.3699999999999992</v>
      </c>
      <c r="DJ52" s="253">
        <v>0.02</v>
      </c>
      <c r="DK52" s="248">
        <v>34.6</v>
      </c>
      <c r="DL52" s="249">
        <v>7.0000000000000007E-2</v>
      </c>
      <c r="DM52" s="253">
        <v>58.15</v>
      </c>
      <c r="DN52" s="253">
        <v>0.12</v>
      </c>
      <c r="DO52" s="248">
        <v>100.72</v>
      </c>
      <c r="DP52" s="249">
        <v>0.21</v>
      </c>
      <c r="DQ52" s="253">
        <v>141.81</v>
      </c>
      <c r="DR52" s="253">
        <v>0.3</v>
      </c>
      <c r="DS52" s="256">
        <v>57.245670666327598</v>
      </c>
      <c r="DT52" s="257">
        <v>61.77935225892351</v>
      </c>
      <c r="DU52" s="258">
        <v>60.734246668171551</v>
      </c>
      <c r="DV52" s="259">
        <v>59.919756531140884</v>
      </c>
      <c r="DW52" s="260">
        <v>45</v>
      </c>
      <c r="DX52" s="261">
        <v>50.88</v>
      </c>
      <c r="DY52" s="240">
        <v>62.298926829268297</v>
      </c>
      <c r="DZ52" s="262">
        <v>2.1294165190129899</v>
      </c>
      <c r="EA52" s="262">
        <v>-0.97733235359191895</v>
      </c>
      <c r="EB52" s="262">
        <v>-0.71252423524856567</v>
      </c>
      <c r="EC52" s="262">
        <v>1.7488224431872368E-2</v>
      </c>
      <c r="ED52" s="262">
        <v>-1.0388617515563965</v>
      </c>
      <c r="EE52" s="262" t="s">
        <v>478</v>
      </c>
      <c r="EF52" s="262">
        <v>0.45710892855971286</v>
      </c>
      <c r="EG52" s="262">
        <v>4.8951310861423222E-2</v>
      </c>
      <c r="EH52" s="262">
        <v>41.09</v>
      </c>
      <c r="EI52" s="262">
        <v>2.1370625589772199</v>
      </c>
      <c r="EJ52" s="262">
        <v>-1</v>
      </c>
      <c r="EK52" s="262">
        <v>0</v>
      </c>
      <c r="EL52" s="263" t="s">
        <v>478</v>
      </c>
    </row>
    <row r="53" spans="1:142" x14ac:dyDescent="0.2">
      <c r="A53" s="236" t="s">
        <v>258</v>
      </c>
      <c r="B53" s="237" t="s">
        <v>648</v>
      </c>
      <c r="C53" s="238" t="s">
        <v>1074</v>
      </c>
      <c r="D53" s="239">
        <v>6.0804780000000003</v>
      </c>
      <c r="E53" s="240">
        <v>58.146004310845299</v>
      </c>
      <c r="F53" s="241">
        <v>41.853995689154701</v>
      </c>
      <c r="G53" s="242">
        <v>1.9962003943065958</v>
      </c>
      <c r="H53" s="243">
        <v>50.527488781784946</v>
      </c>
      <c r="I53" s="251">
        <v>11255.642564758038</v>
      </c>
      <c r="J53" s="249">
        <v>1851.1058522127112</v>
      </c>
      <c r="K53" s="253">
        <v>2574.1016389729321</v>
      </c>
      <c r="L53" s="253">
        <v>22.869433034703579</v>
      </c>
      <c r="M53" s="248">
        <v>1297.1013747269726</v>
      </c>
      <c r="N53" s="253">
        <v>11.524009999999999</v>
      </c>
      <c r="O53" s="248">
        <v>1894.5374791372039</v>
      </c>
      <c r="P53" s="249">
        <f t="shared" si="3"/>
        <v>16.831890922594617</v>
      </c>
      <c r="Q53" s="254">
        <v>1992.96085232886</v>
      </c>
      <c r="R53" s="199">
        <v>35973.81640625</v>
      </c>
      <c r="S53" s="251">
        <v>72.5</v>
      </c>
      <c r="T53" s="252">
        <v>2.52</v>
      </c>
      <c r="U53" s="253">
        <v>1.33</v>
      </c>
      <c r="V53" s="252">
        <v>0.01</v>
      </c>
      <c r="W53" s="253">
        <v>34.47</v>
      </c>
      <c r="X53" s="252" t="s">
        <v>992</v>
      </c>
      <c r="Y53" s="254">
        <v>110.83</v>
      </c>
      <c r="Z53" s="253">
        <f t="shared" si="5"/>
        <v>65.415501218081744</v>
      </c>
      <c r="AA53" s="253">
        <f t="shared" si="5"/>
        <v>2.2737525940629792</v>
      </c>
      <c r="AB53" s="253">
        <f t="shared" si="5"/>
        <v>1.2000360913110169</v>
      </c>
      <c r="AC53" s="253">
        <f t="shared" si="5"/>
        <v>9.0228277542181729E-3</v>
      </c>
      <c r="AD53" s="253">
        <f t="shared" si="5"/>
        <v>31.101687268790041</v>
      </c>
      <c r="AE53" s="253" t="str">
        <f t="shared" si="5"/>
        <v>---</v>
      </c>
      <c r="AF53" s="251">
        <f t="shared" si="7"/>
        <v>0.20153547007985517</v>
      </c>
      <c r="AG53" s="252">
        <f t="shared" si="7"/>
        <v>7.0050949600170354E-3</v>
      </c>
      <c r="AH53" s="253">
        <f t="shared" si="7"/>
        <v>3.6971334511201022E-3</v>
      </c>
      <c r="AI53" s="252">
        <f t="shared" si="6"/>
        <v>2.7797995873083469E-5</v>
      </c>
      <c r="AJ53" s="253">
        <f t="shared" si="6"/>
        <v>9.5819691774518725E-2</v>
      </c>
      <c r="AK53" s="252">
        <f t="shared" si="6"/>
        <v>0</v>
      </c>
      <c r="AL53" s="254">
        <f t="shared" si="6"/>
        <v>0.30808518826138415</v>
      </c>
      <c r="AM53" s="255">
        <v>2.8165166014550822</v>
      </c>
      <c r="AN53" s="249">
        <v>9.7898232216093894E-2</v>
      </c>
      <c r="AO53" s="249">
        <v>5.1668511447382895E-2</v>
      </c>
      <c r="AP53" s="249">
        <v>3.8848504847656309E-4</v>
      </c>
      <c r="AQ53" s="249">
        <v>1.339107962098713</v>
      </c>
      <c r="AR53" s="249" t="s">
        <v>1026</v>
      </c>
      <c r="AS53" s="254">
        <v>4.3055797922657488</v>
      </c>
      <c r="AT53" s="255">
        <v>5.5893857960994415</v>
      </c>
      <c r="AU53" s="249">
        <v>0.1942793407747668</v>
      </c>
      <c r="AV53" s="249">
        <v>0.10253631874223804</v>
      </c>
      <c r="AW53" s="249">
        <v>7.7094976497923333E-4</v>
      </c>
      <c r="AX53" s="249">
        <v>2.6574638398834169</v>
      </c>
      <c r="AY53" s="249" t="s">
        <v>1026</v>
      </c>
      <c r="AZ53" s="254">
        <v>8.5444362452648424</v>
      </c>
      <c r="BA53" s="255">
        <f t="shared" si="4"/>
        <v>3.8267915413854681</v>
      </c>
      <c r="BB53" s="249">
        <f t="shared" si="4"/>
        <v>0.13301399564539834</v>
      </c>
      <c r="BC53" s="249">
        <f t="shared" si="4"/>
        <v>7.0201831035071355E-2</v>
      </c>
      <c r="BD53" s="249">
        <f t="shared" si="4"/>
        <v>5.2783331605316802E-4</v>
      </c>
      <c r="BE53" s="249">
        <f t="shared" si="4"/>
        <v>1.8194414404352699</v>
      </c>
      <c r="BF53" s="249" t="str">
        <f t="shared" si="4"/>
        <v>---</v>
      </c>
      <c r="BG53" s="254">
        <f t="shared" si="4"/>
        <v>5.8499766418172605</v>
      </c>
      <c r="BH53" s="255">
        <v>3.6378035180811827</v>
      </c>
      <c r="BI53" s="249">
        <v>0.12644503262847698</v>
      </c>
      <c r="BJ53" s="249">
        <v>6.6734878331696182E-2</v>
      </c>
      <c r="BK53" s="249">
        <v>5.0176600249395627E-4</v>
      </c>
      <c r="BL53" s="249">
        <v>1.7295874105966673</v>
      </c>
      <c r="BM53" s="249" t="s">
        <v>1026</v>
      </c>
      <c r="BN53" s="254">
        <v>5.5610726056405175</v>
      </c>
      <c r="BO53" s="251">
        <v>203.41</v>
      </c>
      <c r="BP53" s="253">
        <v>0.56999999999999995</v>
      </c>
      <c r="BQ53" s="248">
        <v>393.72</v>
      </c>
      <c r="BR53" s="249">
        <v>1.0900000000000001</v>
      </c>
      <c r="BS53" s="253">
        <v>609.73</v>
      </c>
      <c r="BT53" s="253">
        <v>1.69</v>
      </c>
      <c r="BU53" s="248">
        <v>1035.5999999999999</v>
      </c>
      <c r="BV53" s="249">
        <v>2.88</v>
      </c>
      <c r="BW53" s="253">
        <v>1484.39</v>
      </c>
      <c r="BX53" s="253">
        <v>4.13</v>
      </c>
      <c r="BY53" s="248">
        <v>2065.19</v>
      </c>
      <c r="BZ53" s="249">
        <v>5.74</v>
      </c>
      <c r="CA53" s="253">
        <v>2421.85</v>
      </c>
      <c r="CB53" s="254">
        <v>6.73</v>
      </c>
      <c r="CC53" s="251">
        <v>4.46</v>
      </c>
      <c r="CD53" s="253">
        <v>0.01</v>
      </c>
      <c r="CE53" s="248">
        <v>21.06</v>
      </c>
      <c r="CF53" s="249">
        <v>0.06</v>
      </c>
      <c r="CG53" s="253">
        <v>82.39</v>
      </c>
      <c r="CH53" s="253">
        <v>0.23</v>
      </c>
      <c r="CI53" s="248">
        <v>175.23</v>
      </c>
      <c r="CJ53" s="249">
        <v>0.49</v>
      </c>
      <c r="CK53" s="253">
        <v>231.99</v>
      </c>
      <c r="CL53" s="253">
        <v>0.64</v>
      </c>
      <c r="CM53" s="248">
        <v>263.73</v>
      </c>
      <c r="CN53" s="249">
        <v>0.73</v>
      </c>
      <c r="CO53" s="253">
        <v>292.5</v>
      </c>
      <c r="CP53" s="254">
        <v>0.81</v>
      </c>
      <c r="CQ53" s="251">
        <v>0.99</v>
      </c>
      <c r="CR53" s="253">
        <v>0</v>
      </c>
      <c r="CS53" s="248">
        <v>10.61</v>
      </c>
      <c r="CT53" s="249">
        <v>0.03</v>
      </c>
      <c r="CU53" s="253">
        <v>53.72</v>
      </c>
      <c r="CV53" s="253">
        <v>0.15</v>
      </c>
      <c r="CW53" s="248">
        <v>91.05</v>
      </c>
      <c r="CX53" s="249">
        <v>0.25</v>
      </c>
      <c r="CY53" s="253">
        <v>101.4</v>
      </c>
      <c r="CZ53" s="253">
        <v>0.28000000000000003</v>
      </c>
      <c r="DA53" s="248">
        <v>105.15</v>
      </c>
      <c r="DB53" s="249">
        <v>0.28999999999999998</v>
      </c>
      <c r="DC53" s="253">
        <v>108.89</v>
      </c>
      <c r="DD53" s="253">
        <v>0.3</v>
      </c>
      <c r="DE53" s="251">
        <v>0</v>
      </c>
      <c r="DF53" s="253">
        <v>0</v>
      </c>
      <c r="DG53" s="248">
        <v>0</v>
      </c>
      <c r="DH53" s="249">
        <v>0</v>
      </c>
      <c r="DI53" s="253">
        <v>0</v>
      </c>
      <c r="DJ53" s="253">
        <v>0</v>
      </c>
      <c r="DK53" s="248">
        <v>0.02</v>
      </c>
      <c r="DL53" s="249">
        <v>0</v>
      </c>
      <c r="DM53" s="253">
        <v>0.74</v>
      </c>
      <c r="DN53" s="253">
        <v>0</v>
      </c>
      <c r="DO53" s="248">
        <v>3.17</v>
      </c>
      <c r="DP53" s="249">
        <v>0.01</v>
      </c>
      <c r="DQ53" s="253">
        <v>4.92</v>
      </c>
      <c r="DR53" s="253">
        <v>0.01</v>
      </c>
      <c r="DS53" s="256">
        <v>58.83444883153355</v>
      </c>
      <c r="DT53" s="257">
        <v>59.88806293586606</v>
      </c>
      <c r="DU53" s="258">
        <v>60.080085556561635</v>
      </c>
      <c r="DV53" s="259">
        <v>59.600865774653748</v>
      </c>
      <c r="DW53" s="260">
        <v>46</v>
      </c>
      <c r="DX53" s="261">
        <v>40.47</v>
      </c>
      <c r="DY53" s="240">
        <v>74.465390243902434</v>
      </c>
      <c r="DZ53" s="262">
        <v>1.47026254992939</v>
      </c>
      <c r="EA53" s="262">
        <v>-0.64647763967514038</v>
      </c>
      <c r="EB53" s="262">
        <v>-0.81650745868682861</v>
      </c>
      <c r="EC53" s="262">
        <v>-0.44775918126106262</v>
      </c>
      <c r="ED53" s="262">
        <v>-0.73106354475021362</v>
      </c>
      <c r="EE53" s="262">
        <v>22.405228758169933</v>
      </c>
      <c r="EF53" s="262">
        <v>0.78098879652035846</v>
      </c>
      <c r="EG53" s="262">
        <v>0.9891165172855314</v>
      </c>
      <c r="EH53" s="262">
        <v>50.32</v>
      </c>
      <c r="EI53" s="262">
        <v>1.55840204269422</v>
      </c>
      <c r="EJ53" s="262">
        <v>-10.3</v>
      </c>
      <c r="EK53" s="262">
        <v>0</v>
      </c>
      <c r="EL53" s="263">
        <v>45.5</v>
      </c>
    </row>
    <row r="54" spans="1:142" x14ac:dyDescent="0.2">
      <c r="A54" s="236" t="s">
        <v>276</v>
      </c>
      <c r="B54" s="237" t="s">
        <v>631</v>
      </c>
      <c r="C54" s="238" t="s">
        <v>1074</v>
      </c>
      <c r="D54" s="239">
        <v>17.619707999999999</v>
      </c>
      <c r="E54" s="240">
        <v>89.17500221910602</v>
      </c>
      <c r="F54" s="241">
        <v>10.824997780893986</v>
      </c>
      <c r="G54" s="242">
        <v>1.0951546944253072</v>
      </c>
      <c r="H54" s="243">
        <v>23.697309597972918</v>
      </c>
      <c r="I54" s="251">
        <v>277198.77485680667</v>
      </c>
      <c r="J54" s="249">
        <v>15732.313773690614</v>
      </c>
      <c r="K54" s="253">
        <v>65444.148802735654</v>
      </c>
      <c r="L54" s="253">
        <v>23.609104634947364</v>
      </c>
      <c r="M54" s="248">
        <v>41456.573653219661</v>
      </c>
      <c r="N54" s="253">
        <v>14.955539999999999</v>
      </c>
      <c r="O54" s="248">
        <v>57653.267299949715</v>
      </c>
      <c r="P54" s="249">
        <f t="shared" si="3"/>
        <v>20.798528900328588</v>
      </c>
      <c r="Q54" s="254">
        <v>41083.737954019998</v>
      </c>
      <c r="R54" s="199">
        <v>784154.0625</v>
      </c>
      <c r="S54" s="251">
        <v>2396.64</v>
      </c>
      <c r="T54" s="252">
        <v>0</v>
      </c>
      <c r="U54" s="253">
        <v>0</v>
      </c>
      <c r="V54" s="252">
        <v>11.81</v>
      </c>
      <c r="W54" s="253">
        <v>429.79</v>
      </c>
      <c r="X54" s="252" t="s">
        <v>992</v>
      </c>
      <c r="Y54" s="254">
        <v>2838.24</v>
      </c>
      <c r="Z54" s="253">
        <f t="shared" si="5"/>
        <v>84.441062066632853</v>
      </c>
      <c r="AA54" s="253">
        <f t="shared" si="5"/>
        <v>0</v>
      </c>
      <c r="AB54" s="253">
        <f t="shared" si="5"/>
        <v>0</v>
      </c>
      <c r="AC54" s="253">
        <f t="shared" si="5"/>
        <v>0.41610293703139978</v>
      </c>
      <c r="AD54" s="253">
        <f t="shared" si="5"/>
        <v>15.142834996335759</v>
      </c>
      <c r="AE54" s="253" t="str">
        <f t="shared" si="5"/>
        <v>---</v>
      </c>
      <c r="AF54" s="251">
        <f t="shared" si="7"/>
        <v>0.30563381797183509</v>
      </c>
      <c r="AG54" s="252">
        <f t="shared" si="7"/>
        <v>0</v>
      </c>
      <c r="AH54" s="253">
        <f t="shared" si="7"/>
        <v>0</v>
      </c>
      <c r="AI54" s="252">
        <f t="shared" si="6"/>
        <v>1.5060815935006395E-3</v>
      </c>
      <c r="AJ54" s="253">
        <f t="shared" si="6"/>
        <v>5.4809382563136312E-2</v>
      </c>
      <c r="AK54" s="252">
        <f t="shared" si="6"/>
        <v>0</v>
      </c>
      <c r="AL54" s="254">
        <f t="shared" si="6"/>
        <v>0.36194928212847199</v>
      </c>
      <c r="AM54" s="255">
        <v>3.6621150153912874</v>
      </c>
      <c r="AN54" s="249">
        <v>0</v>
      </c>
      <c r="AO54" s="249">
        <v>0</v>
      </c>
      <c r="AP54" s="249">
        <v>1.8045921928938478E-2</v>
      </c>
      <c r="AQ54" s="249">
        <v>0.65672792428776183</v>
      </c>
      <c r="AR54" s="249" t="s">
        <v>1026</v>
      </c>
      <c r="AS54" s="254">
        <v>4.3368888616079877</v>
      </c>
      <c r="AT54" s="255">
        <v>5.7810855765545606</v>
      </c>
      <c r="AU54" s="249">
        <v>0</v>
      </c>
      <c r="AV54" s="249">
        <v>0</v>
      </c>
      <c r="AW54" s="249">
        <v>2.8487641305790342E-2</v>
      </c>
      <c r="AX54" s="249">
        <v>1.0367234002384107</v>
      </c>
      <c r="AY54" s="249" t="s">
        <v>1026</v>
      </c>
      <c r="AZ54" s="254">
        <v>6.8462966180987612</v>
      </c>
      <c r="BA54" s="255">
        <f t="shared" si="4"/>
        <v>4.1569890350378982</v>
      </c>
      <c r="BB54" s="249">
        <f t="shared" si="4"/>
        <v>0</v>
      </c>
      <c r="BC54" s="249">
        <f t="shared" si="4"/>
        <v>0</v>
      </c>
      <c r="BD54" s="249">
        <f t="shared" si="4"/>
        <v>2.04845285498855E-2</v>
      </c>
      <c r="BE54" s="249">
        <f t="shared" si="4"/>
        <v>0.74547379555082893</v>
      </c>
      <c r="BF54" s="249" t="str">
        <f t="shared" si="4"/>
        <v>---</v>
      </c>
      <c r="BG54" s="254">
        <f t="shared" si="4"/>
        <v>4.9229473591386119</v>
      </c>
      <c r="BH54" s="255">
        <v>5.833549037534671</v>
      </c>
      <c r="BI54" s="249">
        <v>0</v>
      </c>
      <c r="BJ54" s="249">
        <v>0</v>
      </c>
      <c r="BK54" s="249">
        <v>2.8746167189600637E-2</v>
      </c>
      <c r="BL54" s="249">
        <v>1.0461316847094375</v>
      </c>
      <c r="BM54" s="249" t="s">
        <v>1026</v>
      </c>
      <c r="BN54" s="254">
        <v>6.9084268894337084</v>
      </c>
      <c r="BO54" s="251">
        <v>5071.5</v>
      </c>
      <c r="BP54" s="253">
        <v>0.65</v>
      </c>
      <c r="BQ54" s="248">
        <v>10009.299999999999</v>
      </c>
      <c r="BR54" s="249">
        <v>1.28</v>
      </c>
      <c r="BS54" s="253">
        <v>16652.05</v>
      </c>
      <c r="BT54" s="253">
        <v>2.12</v>
      </c>
      <c r="BU54" s="248">
        <v>32365.66</v>
      </c>
      <c r="BV54" s="249">
        <v>4.13</v>
      </c>
      <c r="BW54" s="253">
        <v>49527.6</v>
      </c>
      <c r="BX54" s="253">
        <v>6.32</v>
      </c>
      <c r="BY54" s="248">
        <v>69061.17</v>
      </c>
      <c r="BZ54" s="249">
        <v>8.81</v>
      </c>
      <c r="CA54" s="253">
        <v>81427.820000000007</v>
      </c>
      <c r="CB54" s="254">
        <v>10.38</v>
      </c>
      <c r="CC54" s="251">
        <v>0</v>
      </c>
      <c r="CD54" s="253">
        <v>0</v>
      </c>
      <c r="CE54" s="248">
        <v>0</v>
      </c>
      <c r="CF54" s="249">
        <v>0</v>
      </c>
      <c r="CG54" s="253">
        <v>0</v>
      </c>
      <c r="CH54" s="253">
        <v>0</v>
      </c>
      <c r="CI54" s="248">
        <v>0</v>
      </c>
      <c r="CJ54" s="249">
        <v>0</v>
      </c>
      <c r="CK54" s="253">
        <v>0</v>
      </c>
      <c r="CL54" s="253">
        <v>0</v>
      </c>
      <c r="CM54" s="248">
        <v>0</v>
      </c>
      <c r="CN54" s="249">
        <v>0</v>
      </c>
      <c r="CO54" s="253">
        <v>0</v>
      </c>
      <c r="CP54" s="254">
        <v>0</v>
      </c>
      <c r="CQ54" s="251">
        <v>0</v>
      </c>
      <c r="CR54" s="253">
        <v>0</v>
      </c>
      <c r="CS54" s="248">
        <v>0</v>
      </c>
      <c r="CT54" s="249">
        <v>0</v>
      </c>
      <c r="CU54" s="253">
        <v>0</v>
      </c>
      <c r="CV54" s="253">
        <v>0</v>
      </c>
      <c r="CW54" s="248">
        <v>0</v>
      </c>
      <c r="CX54" s="249">
        <v>0</v>
      </c>
      <c r="CY54" s="253">
        <v>0</v>
      </c>
      <c r="CZ54" s="253">
        <v>0</v>
      </c>
      <c r="DA54" s="248">
        <v>0</v>
      </c>
      <c r="DB54" s="249">
        <v>0</v>
      </c>
      <c r="DC54" s="253">
        <v>0</v>
      </c>
      <c r="DD54" s="253">
        <v>0</v>
      </c>
      <c r="DE54" s="251">
        <v>2.5499999999999998</v>
      </c>
      <c r="DF54" s="253">
        <v>0</v>
      </c>
      <c r="DG54" s="248">
        <v>24.3</v>
      </c>
      <c r="DH54" s="249">
        <v>0</v>
      </c>
      <c r="DI54" s="253">
        <v>65.069999999999993</v>
      </c>
      <c r="DJ54" s="253">
        <v>0.01</v>
      </c>
      <c r="DK54" s="248">
        <v>205.04</v>
      </c>
      <c r="DL54" s="249">
        <v>0.03</v>
      </c>
      <c r="DM54" s="253">
        <v>662.93</v>
      </c>
      <c r="DN54" s="253">
        <v>0.08</v>
      </c>
      <c r="DO54" s="248">
        <v>2252.88</v>
      </c>
      <c r="DP54" s="249">
        <v>0.28999999999999998</v>
      </c>
      <c r="DQ54" s="253">
        <v>3959.78</v>
      </c>
      <c r="DR54" s="253">
        <v>0.5</v>
      </c>
      <c r="DS54" s="256">
        <v>58.692717644409186</v>
      </c>
      <c r="DT54" s="257">
        <v>61.283185614540123</v>
      </c>
      <c r="DU54" s="258">
        <v>58.609627644732399</v>
      </c>
      <c r="DV54" s="259">
        <v>59.528510301227236</v>
      </c>
      <c r="DW54" s="260">
        <v>47</v>
      </c>
      <c r="DX54" s="261">
        <v>52.06</v>
      </c>
      <c r="DY54" s="240">
        <v>79.572658536585379</v>
      </c>
      <c r="DZ54" s="262">
        <v>0.88298199626159901</v>
      </c>
      <c r="EA54" s="262">
        <v>1.3384380340576172</v>
      </c>
      <c r="EB54" s="262">
        <v>1.245018482208252</v>
      </c>
      <c r="EC54" s="262">
        <v>1.0918170213699341</v>
      </c>
      <c r="ED54" s="262">
        <v>1.5170445442199707</v>
      </c>
      <c r="EE54" s="262">
        <v>9.3397674928712444</v>
      </c>
      <c r="EF54" s="262">
        <v>4.2131214593405772</v>
      </c>
      <c r="EG54" s="262">
        <v>4.0033898305084747</v>
      </c>
      <c r="EH54" s="262">
        <v>69.930000000000007</v>
      </c>
      <c r="EI54" s="262">
        <v>3.2383004167848699</v>
      </c>
      <c r="EJ54" s="262">
        <v>1.7</v>
      </c>
      <c r="EK54" s="262" t="s">
        <v>478</v>
      </c>
      <c r="EL54" s="263">
        <v>9</v>
      </c>
    </row>
    <row r="55" spans="1:142" x14ac:dyDescent="0.2">
      <c r="A55" s="236" t="s">
        <v>372</v>
      </c>
      <c r="B55" s="237" t="s">
        <v>479</v>
      </c>
      <c r="C55" s="238" t="s">
        <v>1075</v>
      </c>
      <c r="D55" s="239">
        <v>6.3331350000000004</v>
      </c>
      <c r="E55" s="240">
        <v>21.765002640872176</v>
      </c>
      <c r="F55" s="241">
        <v>78.234997359127817</v>
      </c>
      <c r="G55" s="242">
        <v>5.1608467536903309</v>
      </c>
      <c r="H55" s="243">
        <v>62.704306930693072</v>
      </c>
      <c r="I55" s="251">
        <v>3444.0975609756097</v>
      </c>
      <c r="J55" s="249">
        <v>543.82190826117073</v>
      </c>
      <c r="K55" s="253">
        <v>344.35650480706988</v>
      </c>
      <c r="L55" s="253">
        <v>9.9984538390812592</v>
      </c>
      <c r="M55" s="248">
        <v>129.60139121951218</v>
      </c>
      <c r="N55" s="253">
        <v>3.7629999999999999</v>
      </c>
      <c r="O55" s="248">
        <v>111.75294713265545</v>
      </c>
      <c r="P55" s="249">
        <f t="shared" si="3"/>
        <v>3.2447671749751241</v>
      </c>
      <c r="Q55" s="254">
        <v>114.795759037059</v>
      </c>
      <c r="R55" s="253">
        <v>9081.7880859375</v>
      </c>
      <c r="S55" s="251">
        <v>0.71</v>
      </c>
      <c r="T55" s="252">
        <v>0</v>
      </c>
      <c r="U55" s="253">
        <v>0</v>
      </c>
      <c r="V55" s="252">
        <v>0</v>
      </c>
      <c r="W55" s="253">
        <v>12.5</v>
      </c>
      <c r="X55" s="252" t="s">
        <v>992</v>
      </c>
      <c r="Y55" s="254">
        <v>13.21</v>
      </c>
      <c r="Z55" s="253">
        <f t="shared" si="5"/>
        <v>5.3747161241483719</v>
      </c>
      <c r="AA55" s="253">
        <f t="shared" si="5"/>
        <v>0</v>
      </c>
      <c r="AB55" s="253">
        <f t="shared" si="5"/>
        <v>0</v>
      </c>
      <c r="AC55" s="253">
        <f t="shared" si="5"/>
        <v>0</v>
      </c>
      <c r="AD55" s="253">
        <f t="shared" si="5"/>
        <v>94.625283875851622</v>
      </c>
      <c r="AE55" s="253" t="str">
        <f t="shared" si="5"/>
        <v>---</v>
      </c>
      <c r="AF55" s="251">
        <f t="shared" si="7"/>
        <v>7.8178437250631758E-3</v>
      </c>
      <c r="AG55" s="252">
        <f t="shared" si="7"/>
        <v>0</v>
      </c>
      <c r="AH55" s="253">
        <f t="shared" si="7"/>
        <v>0</v>
      </c>
      <c r="AI55" s="252">
        <f t="shared" si="6"/>
        <v>0</v>
      </c>
      <c r="AJ55" s="253">
        <f t="shared" si="6"/>
        <v>0.13763809375111224</v>
      </c>
      <c r="AK55" s="252">
        <f t="shared" si="6"/>
        <v>0</v>
      </c>
      <c r="AL55" s="254">
        <f t="shared" si="6"/>
        <v>0.14545593747617544</v>
      </c>
      <c r="AM55" s="255">
        <v>0.20618167221722342</v>
      </c>
      <c r="AN55" s="249">
        <v>0</v>
      </c>
      <c r="AO55" s="249">
        <v>0</v>
      </c>
      <c r="AP55" s="249">
        <v>0</v>
      </c>
      <c r="AQ55" s="249">
        <v>3.6299590179088623</v>
      </c>
      <c r="AR55" s="249" t="s">
        <v>1026</v>
      </c>
      <c r="AS55" s="254">
        <v>3.8361406901260864</v>
      </c>
      <c r="AT55" s="255">
        <v>0.54783362533310964</v>
      </c>
      <c r="AU55" s="249">
        <v>0</v>
      </c>
      <c r="AV55" s="249">
        <v>0</v>
      </c>
      <c r="AW55" s="249">
        <v>0</v>
      </c>
      <c r="AX55" s="249">
        <v>9.6449581924843244</v>
      </c>
      <c r="AY55" s="249" t="s">
        <v>1026</v>
      </c>
      <c r="AZ55" s="254">
        <v>10.192791817817435</v>
      </c>
      <c r="BA55" s="255">
        <f t="shared" si="4"/>
        <v>0.63533000087881364</v>
      </c>
      <c r="BB55" s="249">
        <f t="shared" si="4"/>
        <v>0</v>
      </c>
      <c r="BC55" s="249">
        <f t="shared" ref="BC55:BG105" si="8">IFERROR(U55/$O55*100,"---")</f>
        <v>0</v>
      </c>
      <c r="BD55" s="249">
        <f t="shared" si="8"/>
        <v>0</v>
      </c>
      <c r="BE55" s="249">
        <f t="shared" si="8"/>
        <v>11.185387339415733</v>
      </c>
      <c r="BF55" s="249" t="str">
        <f t="shared" si="8"/>
        <v>---</v>
      </c>
      <c r="BG55" s="254">
        <f t="shared" si="8"/>
        <v>11.820717340294546</v>
      </c>
      <c r="BH55" s="255">
        <v>0.61848974731792472</v>
      </c>
      <c r="BI55" s="249">
        <v>0</v>
      </c>
      <c r="BJ55" s="249">
        <v>0</v>
      </c>
      <c r="BK55" s="249">
        <v>0</v>
      </c>
      <c r="BL55" s="249">
        <v>10.88890400207614</v>
      </c>
      <c r="BM55" s="249" t="s">
        <v>1026</v>
      </c>
      <c r="BN55" s="254">
        <v>11.507393749394065</v>
      </c>
      <c r="BO55" s="251">
        <v>1.01</v>
      </c>
      <c r="BP55" s="253">
        <v>0.01</v>
      </c>
      <c r="BQ55" s="248">
        <v>2.84</v>
      </c>
      <c r="BR55" s="249">
        <v>0.03</v>
      </c>
      <c r="BS55" s="253">
        <v>6.67</v>
      </c>
      <c r="BT55" s="253">
        <v>7.0000000000000007E-2</v>
      </c>
      <c r="BU55" s="248">
        <v>19.64</v>
      </c>
      <c r="BV55" s="249">
        <v>0.22</v>
      </c>
      <c r="BW55" s="253">
        <v>41.9</v>
      </c>
      <c r="BX55" s="253">
        <v>0.46</v>
      </c>
      <c r="BY55" s="248">
        <v>83.9</v>
      </c>
      <c r="BZ55" s="249">
        <v>0.92</v>
      </c>
      <c r="CA55" s="253">
        <v>119.87</v>
      </c>
      <c r="CB55" s="254">
        <v>1.32</v>
      </c>
      <c r="CC55" s="251">
        <v>0</v>
      </c>
      <c r="CD55" s="253">
        <v>0</v>
      </c>
      <c r="CE55" s="248">
        <v>0</v>
      </c>
      <c r="CF55" s="249">
        <v>0</v>
      </c>
      <c r="CG55" s="253">
        <v>0</v>
      </c>
      <c r="CH55" s="253">
        <v>0</v>
      </c>
      <c r="CI55" s="248">
        <v>0</v>
      </c>
      <c r="CJ55" s="249">
        <v>0</v>
      </c>
      <c r="CK55" s="253">
        <v>0</v>
      </c>
      <c r="CL55" s="253">
        <v>0</v>
      </c>
      <c r="CM55" s="248">
        <v>0</v>
      </c>
      <c r="CN55" s="249">
        <v>0</v>
      </c>
      <c r="CO55" s="253">
        <v>0</v>
      </c>
      <c r="CP55" s="254">
        <v>0</v>
      </c>
      <c r="CQ55" s="251">
        <v>0</v>
      </c>
      <c r="CR55" s="253">
        <v>0</v>
      </c>
      <c r="CS55" s="248">
        <v>0</v>
      </c>
      <c r="CT55" s="249">
        <v>0</v>
      </c>
      <c r="CU55" s="253">
        <v>0</v>
      </c>
      <c r="CV55" s="253">
        <v>0</v>
      </c>
      <c r="CW55" s="248">
        <v>0</v>
      </c>
      <c r="CX55" s="249">
        <v>0</v>
      </c>
      <c r="CY55" s="253">
        <v>0</v>
      </c>
      <c r="CZ55" s="253">
        <v>0</v>
      </c>
      <c r="DA55" s="248">
        <v>0</v>
      </c>
      <c r="DB55" s="249">
        <v>0</v>
      </c>
      <c r="DC55" s="253">
        <v>0</v>
      </c>
      <c r="DD55" s="253">
        <v>0</v>
      </c>
      <c r="DE55" s="251">
        <v>0</v>
      </c>
      <c r="DF55" s="253">
        <v>0</v>
      </c>
      <c r="DG55" s="248">
        <v>0</v>
      </c>
      <c r="DH55" s="249">
        <v>0</v>
      </c>
      <c r="DI55" s="253">
        <v>0</v>
      </c>
      <c r="DJ55" s="253">
        <v>0</v>
      </c>
      <c r="DK55" s="248">
        <v>0</v>
      </c>
      <c r="DL55" s="249">
        <v>0</v>
      </c>
      <c r="DM55" s="253">
        <v>0</v>
      </c>
      <c r="DN55" s="253">
        <v>0</v>
      </c>
      <c r="DO55" s="248">
        <v>0</v>
      </c>
      <c r="DP55" s="249">
        <v>0</v>
      </c>
      <c r="DQ55" s="253">
        <v>0</v>
      </c>
      <c r="DR55" s="253">
        <v>0</v>
      </c>
      <c r="DS55" s="256">
        <v>50.832957387906376</v>
      </c>
      <c r="DT55" s="257">
        <v>63.991902935868453</v>
      </c>
      <c r="DU55" s="258">
        <v>61.250760903790201</v>
      </c>
      <c r="DV55" s="259">
        <v>58.691873742521672</v>
      </c>
      <c r="DW55" s="260">
        <v>48</v>
      </c>
      <c r="DX55" s="261" t="s">
        <v>478</v>
      </c>
      <c r="DY55" s="240">
        <v>62.234780487804883</v>
      </c>
      <c r="DZ55" s="262">
        <v>3.2450227750168601</v>
      </c>
      <c r="EA55" s="262">
        <v>-1.3893728256225586</v>
      </c>
      <c r="EB55" s="262">
        <v>-1.5433948040008545</v>
      </c>
      <c r="EC55" s="262">
        <v>-2.1491765975952148</v>
      </c>
      <c r="ED55" s="262">
        <v>-0.79470270872116089</v>
      </c>
      <c r="EE55" s="262">
        <v>0.59347181008902083</v>
      </c>
      <c r="EF55" s="262">
        <v>8.9420968832251466E-2</v>
      </c>
      <c r="EG55" s="262">
        <v>20.785714285714285</v>
      </c>
      <c r="EH55" s="262">
        <v>25.76</v>
      </c>
      <c r="EI55" s="262">
        <v>0.88599366966460003</v>
      </c>
      <c r="EJ55" s="262">
        <v>0</v>
      </c>
      <c r="EK55" s="262" t="s">
        <v>478</v>
      </c>
      <c r="EL55" s="263" t="s">
        <v>478</v>
      </c>
    </row>
    <row r="56" spans="1:142" x14ac:dyDescent="0.2">
      <c r="A56" s="236" t="s">
        <v>168</v>
      </c>
      <c r="B56" s="237" t="s">
        <v>976</v>
      </c>
      <c r="C56" s="238" t="s">
        <v>1077</v>
      </c>
      <c r="D56" s="239">
        <v>3.5590000000000002</v>
      </c>
      <c r="E56" s="240">
        <v>44.879010958134309</v>
      </c>
      <c r="F56" s="241">
        <v>55.120989041865698</v>
      </c>
      <c r="G56" s="242">
        <v>3.4502872502868986E-2</v>
      </c>
      <c r="H56" s="243">
        <v>124.019932397115</v>
      </c>
      <c r="I56" s="251">
        <v>7935.2293406584677</v>
      </c>
      <c r="J56" s="249">
        <v>2239.2860258220803</v>
      </c>
      <c r="K56" s="253">
        <v>1792.9102243049781</v>
      </c>
      <c r="L56" s="253">
        <v>22.59430883892011</v>
      </c>
      <c r="M56" s="248">
        <v>2142.1262698318301</v>
      </c>
      <c r="N56" s="253">
        <v>26.995139999999999</v>
      </c>
      <c r="O56" s="248">
        <v>1224.9564294796639</v>
      </c>
      <c r="P56" s="249">
        <f t="shared" si="3"/>
        <v>15.436937949647422</v>
      </c>
      <c r="Q56" s="254">
        <v>2817.7681281509599</v>
      </c>
      <c r="R56" s="253">
        <v>33762.67578125</v>
      </c>
      <c r="S56" s="251">
        <v>2.83</v>
      </c>
      <c r="T56" s="252">
        <v>0</v>
      </c>
      <c r="U56" s="253">
        <v>0</v>
      </c>
      <c r="V56" s="252">
        <v>0</v>
      </c>
      <c r="W56" s="253">
        <v>101.07</v>
      </c>
      <c r="X56" s="252" t="s">
        <v>992</v>
      </c>
      <c r="Y56" s="254">
        <v>103.89999999999999</v>
      </c>
      <c r="Z56" s="253">
        <f t="shared" si="5"/>
        <v>2.7237728585178056</v>
      </c>
      <c r="AA56" s="253">
        <f t="shared" si="5"/>
        <v>0</v>
      </c>
      <c r="AB56" s="253">
        <f t="shared" si="5"/>
        <v>0</v>
      </c>
      <c r="AC56" s="253">
        <f t="shared" si="5"/>
        <v>0</v>
      </c>
      <c r="AD56" s="253">
        <f t="shared" si="5"/>
        <v>97.27622714148221</v>
      </c>
      <c r="AE56" s="253" t="str">
        <f t="shared" si="5"/>
        <v>---</v>
      </c>
      <c r="AF56" s="251">
        <f t="shared" si="7"/>
        <v>8.3820370705678243E-3</v>
      </c>
      <c r="AG56" s="252">
        <f t="shared" si="7"/>
        <v>0</v>
      </c>
      <c r="AH56" s="253">
        <f t="shared" si="7"/>
        <v>0</v>
      </c>
      <c r="AI56" s="252">
        <f t="shared" si="6"/>
        <v>0</v>
      </c>
      <c r="AJ56" s="253">
        <f t="shared" si="6"/>
        <v>0.29935423559091523</v>
      </c>
      <c r="AK56" s="252">
        <f t="shared" si="6"/>
        <v>0</v>
      </c>
      <c r="AL56" s="254">
        <f t="shared" si="6"/>
        <v>0.30773627266148301</v>
      </c>
      <c r="AM56" s="255">
        <v>0.15784393226364973</v>
      </c>
      <c r="AN56" s="249">
        <v>0</v>
      </c>
      <c r="AO56" s="249">
        <v>0</v>
      </c>
      <c r="AP56" s="249">
        <v>0</v>
      </c>
      <c r="AQ56" s="249">
        <v>5.6372036162145145</v>
      </c>
      <c r="AR56" s="249" t="s">
        <v>1026</v>
      </c>
      <c r="AS56" s="254">
        <v>5.7950475484781645</v>
      </c>
      <c r="AT56" s="255">
        <v>0.13211172655205672</v>
      </c>
      <c r="AU56" s="249">
        <v>0</v>
      </c>
      <c r="AV56" s="249">
        <v>0</v>
      </c>
      <c r="AW56" s="249">
        <v>0</v>
      </c>
      <c r="AX56" s="249">
        <v>4.7182092588750431</v>
      </c>
      <c r="AY56" s="249" t="s">
        <v>1026</v>
      </c>
      <c r="AZ56" s="254">
        <v>4.850320985427099</v>
      </c>
      <c r="BA56" s="255">
        <f t="shared" ref="BA56:BG119" si="9">IFERROR(S56/$O56*100,"---")</f>
        <v>0.23102862533666813</v>
      </c>
      <c r="BB56" s="249">
        <f t="shared" si="9"/>
        <v>0</v>
      </c>
      <c r="BC56" s="249">
        <f t="shared" si="8"/>
        <v>0</v>
      </c>
      <c r="BD56" s="249">
        <f t="shared" si="8"/>
        <v>0</v>
      </c>
      <c r="BE56" s="249">
        <f t="shared" si="8"/>
        <v>8.2509057112286364</v>
      </c>
      <c r="BF56" s="249" t="str">
        <f t="shared" si="8"/>
        <v>---</v>
      </c>
      <c r="BG56" s="254">
        <f t="shared" si="8"/>
        <v>8.4819343365653062</v>
      </c>
      <c r="BH56" s="255">
        <v>0.10043409788501891</v>
      </c>
      <c r="BI56" s="249">
        <v>0</v>
      </c>
      <c r="BJ56" s="249">
        <v>0</v>
      </c>
      <c r="BK56" s="249">
        <v>0</v>
      </c>
      <c r="BL56" s="249">
        <v>3.5868813686356393</v>
      </c>
      <c r="BM56" s="249" t="s">
        <v>1026</v>
      </c>
      <c r="BN56" s="254">
        <v>3.6873154665206584</v>
      </c>
      <c r="BO56" s="251">
        <v>6.56</v>
      </c>
      <c r="BP56" s="253">
        <v>0.02</v>
      </c>
      <c r="BQ56" s="248">
        <v>16.440000000000001</v>
      </c>
      <c r="BR56" s="249">
        <v>0.05</v>
      </c>
      <c r="BS56" s="253">
        <v>35.81</v>
      </c>
      <c r="BT56" s="253">
        <v>0.11</v>
      </c>
      <c r="BU56" s="248">
        <v>102.73</v>
      </c>
      <c r="BV56" s="249">
        <v>0.3</v>
      </c>
      <c r="BW56" s="253">
        <v>211.72</v>
      </c>
      <c r="BX56" s="253">
        <v>0.63</v>
      </c>
      <c r="BY56" s="248">
        <v>397.43</v>
      </c>
      <c r="BZ56" s="249">
        <v>1.18</v>
      </c>
      <c r="CA56" s="253">
        <v>550.36</v>
      </c>
      <c r="CB56" s="254">
        <v>1.63</v>
      </c>
      <c r="CC56" s="251">
        <v>0</v>
      </c>
      <c r="CD56" s="253">
        <v>0</v>
      </c>
      <c r="CE56" s="248">
        <v>0</v>
      </c>
      <c r="CF56" s="249">
        <v>0</v>
      </c>
      <c r="CG56" s="253">
        <v>0</v>
      </c>
      <c r="CH56" s="253">
        <v>0</v>
      </c>
      <c r="CI56" s="248">
        <v>0</v>
      </c>
      <c r="CJ56" s="249">
        <v>0</v>
      </c>
      <c r="CK56" s="253">
        <v>0</v>
      </c>
      <c r="CL56" s="253">
        <v>0</v>
      </c>
      <c r="CM56" s="248">
        <v>0</v>
      </c>
      <c r="CN56" s="249">
        <v>0</v>
      </c>
      <c r="CO56" s="253">
        <v>0</v>
      </c>
      <c r="CP56" s="254">
        <v>0</v>
      </c>
      <c r="CQ56" s="251">
        <v>0</v>
      </c>
      <c r="CR56" s="253">
        <v>0</v>
      </c>
      <c r="CS56" s="248">
        <v>0</v>
      </c>
      <c r="CT56" s="249">
        <v>0</v>
      </c>
      <c r="CU56" s="253">
        <v>0</v>
      </c>
      <c r="CV56" s="253">
        <v>0</v>
      </c>
      <c r="CW56" s="248">
        <v>0</v>
      </c>
      <c r="CX56" s="249">
        <v>0</v>
      </c>
      <c r="CY56" s="253">
        <v>0</v>
      </c>
      <c r="CZ56" s="253">
        <v>0</v>
      </c>
      <c r="DA56" s="248">
        <v>0</v>
      </c>
      <c r="DB56" s="249">
        <v>0</v>
      </c>
      <c r="DC56" s="253">
        <v>0</v>
      </c>
      <c r="DD56" s="253">
        <v>0</v>
      </c>
      <c r="DE56" s="251">
        <v>0</v>
      </c>
      <c r="DF56" s="253">
        <v>0</v>
      </c>
      <c r="DG56" s="248">
        <v>0</v>
      </c>
      <c r="DH56" s="249">
        <v>0</v>
      </c>
      <c r="DI56" s="253">
        <v>0</v>
      </c>
      <c r="DJ56" s="253">
        <v>0</v>
      </c>
      <c r="DK56" s="248">
        <v>0</v>
      </c>
      <c r="DL56" s="249">
        <v>0</v>
      </c>
      <c r="DM56" s="253">
        <v>0</v>
      </c>
      <c r="DN56" s="253">
        <v>0</v>
      </c>
      <c r="DO56" s="248">
        <v>0</v>
      </c>
      <c r="DP56" s="249">
        <v>0</v>
      </c>
      <c r="DQ56" s="253">
        <v>0</v>
      </c>
      <c r="DR56" s="253">
        <v>0</v>
      </c>
      <c r="DS56" s="256">
        <v>60.73013417247607</v>
      </c>
      <c r="DT56" s="257">
        <v>58.520887085792737</v>
      </c>
      <c r="DU56" s="258">
        <v>56.322283914287887</v>
      </c>
      <c r="DV56" s="259">
        <v>58.5244350575189</v>
      </c>
      <c r="DW56" s="260">
        <v>49</v>
      </c>
      <c r="DX56" s="261">
        <v>33.03</v>
      </c>
      <c r="DY56" s="240">
        <v>68.69341463414635</v>
      </c>
      <c r="DZ56" s="262">
        <v>-1.45816847835774E-2</v>
      </c>
      <c r="EA56" s="262">
        <v>-0.41016432642936707</v>
      </c>
      <c r="EB56" s="262">
        <v>-0.39882823824882507</v>
      </c>
      <c r="EC56" s="262">
        <v>-0.10569439828395844</v>
      </c>
      <c r="ED56" s="262">
        <v>-0.73916435241699219</v>
      </c>
      <c r="EE56" s="262">
        <v>0</v>
      </c>
      <c r="EF56" s="262">
        <v>1.3630114161949105</v>
      </c>
      <c r="EG56" s="262">
        <v>106.5</v>
      </c>
      <c r="EH56" s="262">
        <v>53.36</v>
      </c>
      <c r="EI56" s="262" t="s">
        <v>478</v>
      </c>
      <c r="EJ56" s="262">
        <v>0.9</v>
      </c>
      <c r="EK56" s="262">
        <v>0</v>
      </c>
      <c r="EL56" s="263" t="s">
        <v>478</v>
      </c>
    </row>
    <row r="57" spans="1:142" x14ac:dyDescent="0.2">
      <c r="A57" s="236" t="s">
        <v>166</v>
      </c>
      <c r="B57" s="237" t="s">
        <v>593</v>
      </c>
      <c r="C57" s="238" t="s">
        <v>1077</v>
      </c>
      <c r="D57" s="239">
        <v>9.8972470000000001</v>
      </c>
      <c r="E57" s="240">
        <v>70.305995192400474</v>
      </c>
      <c r="F57" s="241">
        <v>29.694004807599526</v>
      </c>
      <c r="G57" s="242">
        <v>0.44319706534795661</v>
      </c>
      <c r="H57" s="243">
        <v>109.32560477189882</v>
      </c>
      <c r="I57" s="251">
        <v>124600.48688606155</v>
      </c>
      <c r="J57" s="249">
        <v>13480.910258372789</v>
      </c>
      <c r="K57" s="253">
        <v>21261.328289564171</v>
      </c>
      <c r="L57" s="253">
        <v>17.063599686417096</v>
      </c>
      <c r="M57" s="248">
        <v>35684.644940516388</v>
      </c>
      <c r="N57" s="253">
        <v>28.639250000000004</v>
      </c>
      <c r="O57" s="248">
        <v>28128.354747562302</v>
      </c>
      <c r="P57" s="249">
        <f t="shared" si="3"/>
        <v>22.574835340156991</v>
      </c>
      <c r="Q57" s="254">
        <v>46388.88902042</v>
      </c>
      <c r="R57" s="253">
        <v>562479.5625</v>
      </c>
      <c r="S57" s="251">
        <v>123.2</v>
      </c>
      <c r="T57" s="252">
        <v>0</v>
      </c>
      <c r="U57" s="253">
        <v>0</v>
      </c>
      <c r="V57" s="252">
        <v>0</v>
      </c>
      <c r="W57" s="253">
        <v>1564.07</v>
      </c>
      <c r="X57" s="252" t="s">
        <v>992</v>
      </c>
      <c r="Y57" s="254">
        <v>1687.27</v>
      </c>
      <c r="Z57" s="253">
        <f t="shared" si="5"/>
        <v>7.3017359403059379</v>
      </c>
      <c r="AA57" s="253">
        <f t="shared" si="5"/>
        <v>0</v>
      </c>
      <c r="AB57" s="253">
        <f t="shared" si="5"/>
        <v>0</v>
      </c>
      <c r="AC57" s="253">
        <f t="shared" si="5"/>
        <v>0</v>
      </c>
      <c r="AD57" s="253">
        <f t="shared" si="5"/>
        <v>92.698264059694068</v>
      </c>
      <c r="AE57" s="253" t="str">
        <f t="shared" si="5"/>
        <v>---</v>
      </c>
      <c r="AF57" s="251">
        <f t="shared" si="7"/>
        <v>2.1903018031877379E-2</v>
      </c>
      <c r="AG57" s="252">
        <f t="shared" si="7"/>
        <v>0</v>
      </c>
      <c r="AH57" s="253">
        <f t="shared" si="7"/>
        <v>0</v>
      </c>
      <c r="AI57" s="252">
        <f t="shared" si="6"/>
        <v>0</v>
      </c>
      <c r="AJ57" s="253">
        <f t="shared" si="6"/>
        <v>0.27806699198959783</v>
      </c>
      <c r="AK57" s="252">
        <f t="shared" si="6"/>
        <v>0</v>
      </c>
      <c r="AL57" s="254">
        <f t="shared" si="6"/>
        <v>0.29997001002147522</v>
      </c>
      <c r="AM57" s="255">
        <v>0.5794558003249074</v>
      </c>
      <c r="AN57" s="249">
        <v>0</v>
      </c>
      <c r="AO57" s="249">
        <v>0</v>
      </c>
      <c r="AP57" s="249">
        <v>0</v>
      </c>
      <c r="AQ57" s="249">
        <v>7.3564077403748191</v>
      </c>
      <c r="AR57" s="249" t="s">
        <v>1026</v>
      </c>
      <c r="AS57" s="254">
        <v>7.9358635406997262</v>
      </c>
      <c r="AT57" s="255">
        <v>0.34524653448385184</v>
      </c>
      <c r="AU57" s="249">
        <v>0</v>
      </c>
      <c r="AV57" s="249">
        <v>0</v>
      </c>
      <c r="AW57" s="249">
        <v>0</v>
      </c>
      <c r="AX57" s="249">
        <v>4.3830336622577768</v>
      </c>
      <c r="AY57" s="249" t="s">
        <v>1026</v>
      </c>
      <c r="AZ57" s="254">
        <v>4.728280196741629</v>
      </c>
      <c r="BA57" s="255">
        <f t="shared" si="9"/>
        <v>0.43799220077269874</v>
      </c>
      <c r="BB57" s="249">
        <f t="shared" si="9"/>
        <v>0</v>
      </c>
      <c r="BC57" s="249">
        <f t="shared" si="8"/>
        <v>0</v>
      </c>
      <c r="BD57" s="249">
        <f t="shared" si="8"/>
        <v>0</v>
      </c>
      <c r="BE57" s="249">
        <f t="shared" si="8"/>
        <v>5.5604745248583987</v>
      </c>
      <c r="BF57" s="249" t="str">
        <f t="shared" si="8"/>
        <v>---</v>
      </c>
      <c r="BG57" s="254">
        <f t="shared" si="8"/>
        <v>5.9984667256310988</v>
      </c>
      <c r="BH57" s="255">
        <v>0.26558083757032508</v>
      </c>
      <c r="BI57" s="249">
        <v>0</v>
      </c>
      <c r="BJ57" s="249">
        <v>0</v>
      </c>
      <c r="BK57" s="249">
        <v>0</v>
      </c>
      <c r="BL57" s="249">
        <v>3.3716478946316424</v>
      </c>
      <c r="BM57" s="249" t="s">
        <v>1026</v>
      </c>
      <c r="BN57" s="254">
        <v>3.637228732201967</v>
      </c>
      <c r="BO57" s="251">
        <v>311.52</v>
      </c>
      <c r="BP57" s="253">
        <v>0.06</v>
      </c>
      <c r="BQ57" s="248">
        <v>684.34</v>
      </c>
      <c r="BR57" s="249">
        <v>0.12</v>
      </c>
      <c r="BS57" s="253">
        <v>1250</v>
      </c>
      <c r="BT57" s="253">
        <v>0.22</v>
      </c>
      <c r="BU57" s="248">
        <v>2630.74</v>
      </c>
      <c r="BV57" s="249">
        <v>0.47</v>
      </c>
      <c r="BW57" s="253">
        <v>4336.6000000000004</v>
      </c>
      <c r="BX57" s="253">
        <v>0.77</v>
      </c>
      <c r="BY57" s="248">
        <v>6751.44</v>
      </c>
      <c r="BZ57" s="249">
        <v>1.2</v>
      </c>
      <c r="CA57" s="253">
        <v>8551.5300000000007</v>
      </c>
      <c r="CB57" s="254">
        <v>1.52</v>
      </c>
      <c r="CC57" s="251">
        <v>0</v>
      </c>
      <c r="CD57" s="253">
        <v>0</v>
      </c>
      <c r="CE57" s="248">
        <v>0</v>
      </c>
      <c r="CF57" s="249">
        <v>0</v>
      </c>
      <c r="CG57" s="253">
        <v>0</v>
      </c>
      <c r="CH57" s="253">
        <v>0</v>
      </c>
      <c r="CI57" s="248">
        <v>0</v>
      </c>
      <c r="CJ57" s="249">
        <v>0</v>
      </c>
      <c r="CK57" s="253">
        <v>0</v>
      </c>
      <c r="CL57" s="253">
        <v>0</v>
      </c>
      <c r="CM57" s="248">
        <v>0</v>
      </c>
      <c r="CN57" s="249">
        <v>0</v>
      </c>
      <c r="CO57" s="253">
        <v>0</v>
      </c>
      <c r="CP57" s="254">
        <v>0</v>
      </c>
      <c r="CQ57" s="251">
        <v>0</v>
      </c>
      <c r="CR57" s="253">
        <v>0</v>
      </c>
      <c r="CS57" s="248">
        <v>0</v>
      </c>
      <c r="CT57" s="249">
        <v>0</v>
      </c>
      <c r="CU57" s="253">
        <v>0</v>
      </c>
      <c r="CV57" s="253">
        <v>0</v>
      </c>
      <c r="CW57" s="248">
        <v>0</v>
      </c>
      <c r="CX57" s="249">
        <v>0</v>
      </c>
      <c r="CY57" s="253">
        <v>0</v>
      </c>
      <c r="CZ57" s="253">
        <v>0</v>
      </c>
      <c r="DA57" s="248">
        <v>0</v>
      </c>
      <c r="DB57" s="249">
        <v>0</v>
      </c>
      <c r="DC57" s="253">
        <v>0</v>
      </c>
      <c r="DD57" s="253">
        <v>0</v>
      </c>
      <c r="DE57" s="251">
        <v>0</v>
      </c>
      <c r="DF57" s="253">
        <v>0</v>
      </c>
      <c r="DG57" s="248">
        <v>0</v>
      </c>
      <c r="DH57" s="249">
        <v>0</v>
      </c>
      <c r="DI57" s="253">
        <v>0</v>
      </c>
      <c r="DJ57" s="253">
        <v>0</v>
      </c>
      <c r="DK57" s="248">
        <v>0</v>
      </c>
      <c r="DL57" s="249">
        <v>0</v>
      </c>
      <c r="DM57" s="253">
        <v>0</v>
      </c>
      <c r="DN57" s="253">
        <v>0</v>
      </c>
      <c r="DO57" s="248">
        <v>0</v>
      </c>
      <c r="DP57" s="249">
        <v>0</v>
      </c>
      <c r="DQ57" s="253">
        <v>0</v>
      </c>
      <c r="DR57" s="253">
        <v>0</v>
      </c>
      <c r="DS57" s="256">
        <v>59.247356445222486</v>
      </c>
      <c r="DT57" s="257">
        <v>59.724043331664639</v>
      </c>
      <c r="DU57" s="258">
        <v>56.153164601642111</v>
      </c>
      <c r="DV57" s="259">
        <v>58.374854792843081</v>
      </c>
      <c r="DW57" s="260">
        <v>50</v>
      </c>
      <c r="DX57" s="261">
        <v>31.18</v>
      </c>
      <c r="DY57" s="240">
        <v>75.063414634146341</v>
      </c>
      <c r="DZ57" s="262">
        <v>-0.233277490562463</v>
      </c>
      <c r="EA57" s="262">
        <v>0.56341630220413208</v>
      </c>
      <c r="EB57" s="262">
        <v>0.64429080486297607</v>
      </c>
      <c r="EC57" s="262">
        <v>0.73213499784469604</v>
      </c>
      <c r="ED57" s="262">
        <v>0.28822383284568787</v>
      </c>
      <c r="EE57" s="262">
        <v>7.1465938153917694</v>
      </c>
      <c r="EF57" s="262">
        <v>5.0582481660292178</v>
      </c>
      <c r="EG57" s="262">
        <v>93.05</v>
      </c>
      <c r="EH57" s="262">
        <v>70.28</v>
      </c>
      <c r="EI57" s="262">
        <v>2.9898164752595497</v>
      </c>
      <c r="EJ57" s="262">
        <v>1.5</v>
      </c>
      <c r="EK57" s="262" t="s">
        <v>478</v>
      </c>
      <c r="EL57" s="263" t="s">
        <v>478</v>
      </c>
    </row>
    <row r="58" spans="1:142" x14ac:dyDescent="0.2">
      <c r="A58" s="236" t="s">
        <v>174</v>
      </c>
      <c r="B58" s="237" t="s">
        <v>612</v>
      </c>
      <c r="C58" s="238" t="s">
        <v>1077</v>
      </c>
      <c r="D58" s="239">
        <v>5.4140949999999997</v>
      </c>
      <c r="E58" s="240">
        <v>53.945008353196613</v>
      </c>
      <c r="F58" s="241">
        <v>46.054991646803387</v>
      </c>
      <c r="G58" s="242">
        <v>-0.28285998904893517</v>
      </c>
      <c r="H58" s="243">
        <v>112.58723590084844</v>
      </c>
      <c r="I58" s="251">
        <v>91347.809328022617</v>
      </c>
      <c r="J58" s="249">
        <v>18046.843178790612</v>
      </c>
      <c r="K58" s="253">
        <v>20527.805930387847</v>
      </c>
      <c r="L58" s="253">
        <v>22.472138173203643</v>
      </c>
      <c r="M58" s="248">
        <v>20822.970640627012</v>
      </c>
      <c r="N58" s="253">
        <v>22.795260000000003</v>
      </c>
      <c r="O58" s="248">
        <v>20208.75536990265</v>
      </c>
      <c r="P58" s="249">
        <f t="shared" si="3"/>
        <v>22.122868100027052</v>
      </c>
      <c r="Q58" s="254">
        <v>921.91779299999996</v>
      </c>
      <c r="R58" s="253">
        <v>414782.78125</v>
      </c>
      <c r="S58" s="251">
        <v>60.97</v>
      </c>
      <c r="T58" s="252">
        <v>0</v>
      </c>
      <c r="U58" s="253">
        <v>0</v>
      </c>
      <c r="V58" s="252">
        <v>0</v>
      </c>
      <c r="W58" s="253">
        <v>532.29999999999995</v>
      </c>
      <c r="X58" s="252" t="s">
        <v>992</v>
      </c>
      <c r="Y58" s="254">
        <v>593.27</v>
      </c>
      <c r="Z58" s="253">
        <f t="shared" si="5"/>
        <v>10.276939673335919</v>
      </c>
      <c r="AA58" s="253">
        <f t="shared" si="5"/>
        <v>0</v>
      </c>
      <c r="AB58" s="253">
        <f t="shared" si="5"/>
        <v>0</v>
      </c>
      <c r="AC58" s="253">
        <f t="shared" si="5"/>
        <v>0</v>
      </c>
      <c r="AD58" s="253">
        <f t="shared" si="5"/>
        <v>89.723060326664068</v>
      </c>
      <c r="AE58" s="253" t="str">
        <f t="shared" si="5"/>
        <v>---</v>
      </c>
      <c r="AF58" s="251">
        <f t="shared" si="7"/>
        <v>1.4699260132317751E-2</v>
      </c>
      <c r="AG58" s="252">
        <f t="shared" si="7"/>
        <v>0</v>
      </c>
      <c r="AH58" s="253">
        <f t="shared" si="7"/>
        <v>0</v>
      </c>
      <c r="AI58" s="252">
        <f t="shared" si="6"/>
        <v>0</v>
      </c>
      <c r="AJ58" s="253">
        <f t="shared" si="6"/>
        <v>0.12833223172761588</v>
      </c>
      <c r="AK58" s="252">
        <f t="shared" si="6"/>
        <v>0</v>
      </c>
      <c r="AL58" s="254">
        <f t="shared" si="6"/>
        <v>0.14303149185993361</v>
      </c>
      <c r="AM58" s="255">
        <v>0.29701177128601219</v>
      </c>
      <c r="AN58" s="249">
        <v>0</v>
      </c>
      <c r="AO58" s="249">
        <v>0</v>
      </c>
      <c r="AP58" s="249">
        <v>0</v>
      </c>
      <c r="AQ58" s="249">
        <v>2.5930681623018579</v>
      </c>
      <c r="AR58" s="249" t="s">
        <v>1026</v>
      </c>
      <c r="AS58" s="254">
        <v>2.8900799335878702</v>
      </c>
      <c r="AT58" s="255">
        <v>0.29280164224523969</v>
      </c>
      <c r="AU58" s="249">
        <v>0</v>
      </c>
      <c r="AV58" s="249">
        <v>0</v>
      </c>
      <c r="AW58" s="249">
        <v>0</v>
      </c>
      <c r="AX58" s="249">
        <v>2.5563115330021495</v>
      </c>
      <c r="AY58" s="249" t="s">
        <v>1026</v>
      </c>
      <c r="AZ58" s="254">
        <v>2.8491131752473895</v>
      </c>
      <c r="BA58" s="255">
        <f t="shared" si="9"/>
        <v>0.30170091568728657</v>
      </c>
      <c r="BB58" s="249">
        <f t="shared" si="9"/>
        <v>0</v>
      </c>
      <c r="BC58" s="249">
        <f t="shared" si="8"/>
        <v>0</v>
      </c>
      <c r="BD58" s="249">
        <f t="shared" si="8"/>
        <v>0</v>
      </c>
      <c r="BE58" s="249">
        <f t="shared" si="8"/>
        <v>2.6340068463234814</v>
      </c>
      <c r="BF58" s="249" t="str">
        <f t="shared" si="8"/>
        <v>---</v>
      </c>
      <c r="BG58" s="254">
        <f t="shared" si="8"/>
        <v>2.9357077620107681</v>
      </c>
      <c r="BH58" s="255">
        <v>6.6133879249253198</v>
      </c>
      <c r="BI58" s="249">
        <v>0</v>
      </c>
      <c r="BJ58" s="249">
        <v>0</v>
      </c>
      <c r="BK58" s="249">
        <v>0</v>
      </c>
      <c r="BL58" s="249">
        <v>57.738336762961254</v>
      </c>
      <c r="BM58" s="249" t="s">
        <v>1026</v>
      </c>
      <c r="BN58" s="254">
        <v>64.351724687886573</v>
      </c>
      <c r="BO58" s="251">
        <v>146.91</v>
      </c>
      <c r="BP58" s="253">
        <v>0.04</v>
      </c>
      <c r="BQ58" s="248">
        <v>294.37</v>
      </c>
      <c r="BR58" s="249">
        <v>7.0000000000000007E-2</v>
      </c>
      <c r="BS58" s="253">
        <v>522.30999999999995</v>
      </c>
      <c r="BT58" s="253">
        <v>0.13</v>
      </c>
      <c r="BU58" s="248">
        <v>1232.97</v>
      </c>
      <c r="BV58" s="249">
        <v>0.3</v>
      </c>
      <c r="BW58" s="253">
        <v>2367.37</v>
      </c>
      <c r="BX58" s="253">
        <v>0.56999999999999995</v>
      </c>
      <c r="BY58" s="248">
        <v>4243.8599999999997</v>
      </c>
      <c r="BZ58" s="249">
        <v>1.02</v>
      </c>
      <c r="CA58" s="253">
        <v>5742.33</v>
      </c>
      <c r="CB58" s="254">
        <v>1.38</v>
      </c>
      <c r="CC58" s="251">
        <v>0</v>
      </c>
      <c r="CD58" s="253">
        <v>0</v>
      </c>
      <c r="CE58" s="248">
        <v>0</v>
      </c>
      <c r="CF58" s="249">
        <v>0</v>
      </c>
      <c r="CG58" s="253">
        <v>0</v>
      </c>
      <c r="CH58" s="253">
        <v>0</v>
      </c>
      <c r="CI58" s="248">
        <v>0</v>
      </c>
      <c r="CJ58" s="249">
        <v>0</v>
      </c>
      <c r="CK58" s="253">
        <v>0</v>
      </c>
      <c r="CL58" s="253">
        <v>0</v>
      </c>
      <c r="CM58" s="248">
        <v>0</v>
      </c>
      <c r="CN58" s="249">
        <v>0</v>
      </c>
      <c r="CO58" s="253">
        <v>0</v>
      </c>
      <c r="CP58" s="254">
        <v>0</v>
      </c>
      <c r="CQ58" s="251">
        <v>0</v>
      </c>
      <c r="CR58" s="253">
        <v>0</v>
      </c>
      <c r="CS58" s="248">
        <v>0</v>
      </c>
      <c r="CT58" s="249">
        <v>0</v>
      </c>
      <c r="CU58" s="253">
        <v>0</v>
      </c>
      <c r="CV58" s="253">
        <v>0</v>
      </c>
      <c r="CW58" s="248">
        <v>0</v>
      </c>
      <c r="CX58" s="249">
        <v>0</v>
      </c>
      <c r="CY58" s="253">
        <v>0</v>
      </c>
      <c r="CZ58" s="253">
        <v>0</v>
      </c>
      <c r="DA58" s="248">
        <v>0</v>
      </c>
      <c r="DB58" s="249">
        <v>0</v>
      </c>
      <c r="DC58" s="253">
        <v>0</v>
      </c>
      <c r="DD58" s="253">
        <v>0</v>
      </c>
      <c r="DE58" s="251">
        <v>0</v>
      </c>
      <c r="DF58" s="253">
        <v>0</v>
      </c>
      <c r="DG58" s="248">
        <v>0</v>
      </c>
      <c r="DH58" s="249">
        <v>0</v>
      </c>
      <c r="DI58" s="253">
        <v>0</v>
      </c>
      <c r="DJ58" s="253">
        <v>0</v>
      </c>
      <c r="DK58" s="248">
        <v>0</v>
      </c>
      <c r="DL58" s="249">
        <v>0</v>
      </c>
      <c r="DM58" s="253">
        <v>0</v>
      </c>
      <c r="DN58" s="253">
        <v>0</v>
      </c>
      <c r="DO58" s="248">
        <v>0</v>
      </c>
      <c r="DP58" s="249">
        <v>0</v>
      </c>
      <c r="DQ58" s="253">
        <v>0</v>
      </c>
      <c r="DR58" s="253">
        <v>0</v>
      </c>
      <c r="DS58" s="256">
        <v>51.90854622957653</v>
      </c>
      <c r="DT58" s="257">
        <v>68.322683107690068</v>
      </c>
      <c r="DU58" s="258">
        <v>52.791438405066685</v>
      </c>
      <c r="DV58" s="259">
        <v>57.674222580777759</v>
      </c>
      <c r="DW58" s="260">
        <v>51</v>
      </c>
      <c r="DX58" s="261">
        <v>26</v>
      </c>
      <c r="DY58" s="240">
        <v>76.109756097560989</v>
      </c>
      <c r="DZ58" s="262">
        <v>0.12042500610291</v>
      </c>
      <c r="EA58" s="262">
        <v>0.44625633955001831</v>
      </c>
      <c r="EB58" s="262">
        <v>0.77703297138214111</v>
      </c>
      <c r="EC58" s="262">
        <v>0.93626224994659424</v>
      </c>
      <c r="ED58" s="262">
        <v>5.8034248650074005E-2</v>
      </c>
      <c r="EE58" s="262">
        <v>4.6988164635223457</v>
      </c>
      <c r="EF58" s="262">
        <v>6.6947534122685131</v>
      </c>
      <c r="EG58" s="262">
        <v>5.4603174603174596</v>
      </c>
      <c r="EH58" s="262">
        <v>74.45</v>
      </c>
      <c r="EI58" s="262">
        <v>4.0577836130902405</v>
      </c>
      <c r="EJ58" s="262">
        <v>-3</v>
      </c>
      <c r="EK58" s="262">
        <v>0</v>
      </c>
      <c r="EL58" s="263" t="s">
        <v>478</v>
      </c>
    </row>
    <row r="59" spans="1:142" x14ac:dyDescent="0.2">
      <c r="A59" s="236" t="s">
        <v>33</v>
      </c>
      <c r="B59" s="237" t="s">
        <v>543</v>
      </c>
      <c r="C59" s="238" t="s">
        <v>1076</v>
      </c>
      <c r="D59" s="239">
        <v>127.338621</v>
      </c>
      <c r="E59" s="240">
        <v>92.491000039964305</v>
      </c>
      <c r="F59" s="241">
        <v>7.5089999600356911</v>
      </c>
      <c r="G59" s="242">
        <v>0.46398780165495768</v>
      </c>
      <c r="H59" s="243">
        <v>349.29400098749176</v>
      </c>
      <c r="I59" s="251">
        <v>4901529.519265566</v>
      </c>
      <c r="J59" s="249">
        <v>38633.708059179502</v>
      </c>
      <c r="K59" s="253">
        <v>1035264.8650072174</v>
      </c>
      <c r="L59" s="253">
        <v>21.121261453962212</v>
      </c>
      <c r="M59" s="248">
        <v>1286912.7503305878</v>
      </c>
      <c r="N59" s="253">
        <v>26.255329999999997</v>
      </c>
      <c r="O59" s="248">
        <v>1299397.5752306851</v>
      </c>
      <c r="P59" s="249">
        <f t="shared" si="3"/>
        <v>26.51004283710575</v>
      </c>
      <c r="Q59" s="254">
        <v>1237217.78026998</v>
      </c>
      <c r="R59" s="253">
        <v>39255204</v>
      </c>
      <c r="S59" s="251">
        <v>31857.11</v>
      </c>
      <c r="T59" s="252">
        <v>4533.3500000000004</v>
      </c>
      <c r="U59" s="253">
        <v>17812.27</v>
      </c>
      <c r="V59" s="252">
        <v>2997.17</v>
      </c>
      <c r="W59" s="253">
        <v>4328.1499999999996</v>
      </c>
      <c r="X59" s="252">
        <v>11249.008359991802</v>
      </c>
      <c r="Y59" s="254">
        <v>61528.049999999996</v>
      </c>
      <c r="Z59" s="253">
        <f t="shared" si="5"/>
        <v>51.776563697370555</v>
      </c>
      <c r="AA59" s="253">
        <f t="shared" si="5"/>
        <v>7.3679403134017747</v>
      </c>
      <c r="AB59" s="253">
        <f t="shared" si="5"/>
        <v>28.949836700496768</v>
      </c>
      <c r="AC59" s="253">
        <f t="shared" si="5"/>
        <v>4.8712254004474387</v>
      </c>
      <c r="AD59" s="253">
        <f t="shared" si="5"/>
        <v>7.0344338882834734</v>
      </c>
      <c r="AE59" s="253">
        <f t="shared" si="5"/>
        <v>18.282731794672188</v>
      </c>
      <c r="AF59" s="251">
        <f t="shared" si="7"/>
        <v>8.1153851601433527E-2</v>
      </c>
      <c r="AG59" s="252">
        <f t="shared" si="7"/>
        <v>1.1548405149034508E-2</v>
      </c>
      <c r="AH59" s="253">
        <f t="shared" si="7"/>
        <v>4.5375563453956325E-2</v>
      </c>
      <c r="AI59" s="252">
        <f t="shared" si="6"/>
        <v>7.6350896049349271E-3</v>
      </c>
      <c r="AJ59" s="253">
        <f t="shared" si="6"/>
        <v>1.1025671908366595E-2</v>
      </c>
      <c r="AK59" s="252">
        <f t="shared" si="6"/>
        <v>2.865609451422492E-2</v>
      </c>
      <c r="AL59" s="254">
        <f t="shared" si="6"/>
        <v>0.15673858171772587</v>
      </c>
      <c r="AM59" s="255">
        <v>3.0771941632326048</v>
      </c>
      <c r="AN59" s="249">
        <v>0.43789277055861409</v>
      </c>
      <c r="AO59" s="249">
        <v>1.7205519671408747</v>
      </c>
      <c r="AP59" s="249">
        <v>0.28950755514909754</v>
      </c>
      <c r="AQ59" s="249">
        <v>0.4180717559626469</v>
      </c>
      <c r="AR59" s="249">
        <v>1.0865826456800869</v>
      </c>
      <c r="AS59" s="254">
        <v>5.9432182120438375</v>
      </c>
      <c r="AT59" s="255">
        <v>2.4754677418353657</v>
      </c>
      <c r="AU59" s="249">
        <v>0.35226552840007636</v>
      </c>
      <c r="AV59" s="249">
        <v>1.3841085959731385</v>
      </c>
      <c r="AW59" s="249">
        <v>0.23289613062191464</v>
      </c>
      <c r="AX59" s="249">
        <v>0.33632039148638204</v>
      </c>
      <c r="AY59" s="249">
        <v>0.87410808208265145</v>
      </c>
      <c r="AZ59" s="254">
        <v>4.7810583883168771</v>
      </c>
      <c r="BA59" s="255">
        <f t="shared" si="9"/>
        <v>2.4516830419930815</v>
      </c>
      <c r="BB59" s="249">
        <f t="shared" si="9"/>
        <v>0.3488809034598348</v>
      </c>
      <c r="BC59" s="249">
        <f t="shared" si="8"/>
        <v>1.3708098536999151</v>
      </c>
      <c r="BD59" s="249">
        <f t="shared" si="8"/>
        <v>0.23065842642256015</v>
      </c>
      <c r="BE59" s="249">
        <f t="shared" si="8"/>
        <v>0.3330889700353345</v>
      </c>
      <c r="BF59" s="249">
        <f t="shared" si="8"/>
        <v>0.86570950834618421</v>
      </c>
      <c r="BG59" s="254">
        <f t="shared" si="8"/>
        <v>4.7351211956107262</v>
      </c>
      <c r="BH59" s="255">
        <v>2.5748991412852384</v>
      </c>
      <c r="BI59" s="249">
        <v>0.36641487636968439</v>
      </c>
      <c r="BJ59" s="249">
        <v>1.4397036870997029</v>
      </c>
      <c r="BK59" s="249">
        <v>0.24225080238872509</v>
      </c>
      <c r="BL59" s="249">
        <v>0.34982927573636474</v>
      </c>
      <c r="BM59" s="249">
        <v>0.90921812953068737</v>
      </c>
      <c r="BN59" s="254">
        <v>4.9730977828797149</v>
      </c>
      <c r="BO59" s="251">
        <v>69758.460000000006</v>
      </c>
      <c r="BP59" s="253">
        <v>0.18</v>
      </c>
      <c r="BQ59" s="248">
        <v>169805.56</v>
      </c>
      <c r="BR59" s="249">
        <v>0.43</v>
      </c>
      <c r="BS59" s="253">
        <v>307644.88</v>
      </c>
      <c r="BT59" s="253">
        <v>0.78</v>
      </c>
      <c r="BU59" s="248">
        <v>606379.73</v>
      </c>
      <c r="BV59" s="249">
        <v>1.54</v>
      </c>
      <c r="BW59" s="253">
        <v>924010.09</v>
      </c>
      <c r="BX59" s="253">
        <v>2.35</v>
      </c>
      <c r="BY59" s="248">
        <v>1344711.76</v>
      </c>
      <c r="BZ59" s="249">
        <v>3.43</v>
      </c>
      <c r="CA59" s="253">
        <v>1582655.88</v>
      </c>
      <c r="CB59" s="254">
        <v>4.03</v>
      </c>
      <c r="CC59" s="251">
        <v>11867.43</v>
      </c>
      <c r="CD59" s="253">
        <v>0.03</v>
      </c>
      <c r="CE59" s="248">
        <v>22861.42</v>
      </c>
      <c r="CF59" s="249">
        <v>0.06</v>
      </c>
      <c r="CG59" s="253">
        <v>33925.57</v>
      </c>
      <c r="CH59" s="253">
        <v>0.09</v>
      </c>
      <c r="CI59" s="248">
        <v>46339.5</v>
      </c>
      <c r="CJ59" s="249">
        <v>0.12</v>
      </c>
      <c r="CK59" s="253">
        <v>55105.9</v>
      </c>
      <c r="CL59" s="253">
        <v>0.14000000000000001</v>
      </c>
      <c r="CM59" s="248">
        <v>62223.25</v>
      </c>
      <c r="CN59" s="249">
        <v>0.16</v>
      </c>
      <c r="CO59" s="253">
        <v>69340.61</v>
      </c>
      <c r="CP59" s="254">
        <v>0.18</v>
      </c>
      <c r="CQ59" s="251">
        <v>33910.03</v>
      </c>
      <c r="CR59" s="253">
        <v>0.09</v>
      </c>
      <c r="CS59" s="248">
        <v>40525.86</v>
      </c>
      <c r="CT59" s="249">
        <v>0.1</v>
      </c>
      <c r="CU59" s="253">
        <v>45243.59</v>
      </c>
      <c r="CV59" s="253">
        <v>0.12</v>
      </c>
      <c r="CW59" s="248">
        <v>49145.19</v>
      </c>
      <c r="CX59" s="249">
        <v>0.13</v>
      </c>
      <c r="CY59" s="253">
        <v>55647.87</v>
      </c>
      <c r="CZ59" s="253">
        <v>0.14000000000000001</v>
      </c>
      <c r="DA59" s="248">
        <v>58872.81</v>
      </c>
      <c r="DB59" s="249">
        <v>0.15</v>
      </c>
      <c r="DC59" s="253">
        <v>59225.74</v>
      </c>
      <c r="DD59" s="253">
        <v>0.15</v>
      </c>
      <c r="DE59" s="251">
        <v>1413.44</v>
      </c>
      <c r="DF59" s="253">
        <v>0</v>
      </c>
      <c r="DG59" s="248">
        <v>15900.19</v>
      </c>
      <c r="DH59" s="249">
        <v>0.04</v>
      </c>
      <c r="DI59" s="253">
        <v>60744.37</v>
      </c>
      <c r="DJ59" s="253">
        <v>0.15</v>
      </c>
      <c r="DK59" s="248">
        <v>210462.12</v>
      </c>
      <c r="DL59" s="249">
        <v>0.54</v>
      </c>
      <c r="DM59" s="253">
        <v>362633.85</v>
      </c>
      <c r="DN59" s="253">
        <v>0.92</v>
      </c>
      <c r="DO59" s="248">
        <v>526170</v>
      </c>
      <c r="DP59" s="249">
        <v>1.34</v>
      </c>
      <c r="DQ59" s="253">
        <v>628032.79</v>
      </c>
      <c r="DR59" s="253">
        <v>1.6</v>
      </c>
      <c r="DS59" s="256">
        <v>55.998233548661332</v>
      </c>
      <c r="DT59" s="257">
        <v>60.366926343260793</v>
      </c>
      <c r="DU59" s="258">
        <v>56.226832018633864</v>
      </c>
      <c r="DV59" s="259">
        <v>57.530663970185337</v>
      </c>
      <c r="DW59" s="260">
        <v>52</v>
      </c>
      <c r="DX59" s="261">
        <v>24.85</v>
      </c>
      <c r="DY59" s="240">
        <v>83.096097560975608</v>
      </c>
      <c r="DZ59" s="262">
        <v>-0.17486697576657501</v>
      </c>
      <c r="EA59" s="262">
        <v>1.4094862937927246</v>
      </c>
      <c r="EB59" s="262">
        <v>1.5949901342391968</v>
      </c>
      <c r="EC59" s="262">
        <v>1.0998812913894653</v>
      </c>
      <c r="ED59" s="262">
        <v>1.6461528539657593</v>
      </c>
      <c r="EE59" s="262">
        <v>4.2098038986309172</v>
      </c>
      <c r="EF59" s="262">
        <v>9.1856508653295634</v>
      </c>
      <c r="EG59" s="262">
        <v>20.939534883720931</v>
      </c>
      <c r="EH59" s="262">
        <v>72.349999999999994</v>
      </c>
      <c r="EI59" s="262">
        <v>4.72893621461108</v>
      </c>
      <c r="EJ59" s="262">
        <v>-0.6</v>
      </c>
      <c r="EK59" s="262">
        <v>0</v>
      </c>
      <c r="EL59" s="263" t="s">
        <v>478</v>
      </c>
    </row>
    <row r="60" spans="1:142" x14ac:dyDescent="0.2">
      <c r="A60" s="236" t="s">
        <v>396</v>
      </c>
      <c r="B60" s="237" t="s">
        <v>471</v>
      </c>
      <c r="C60" s="238" t="s">
        <v>1075</v>
      </c>
      <c r="D60" s="239">
        <v>4.4476319999999996</v>
      </c>
      <c r="E60" s="240">
        <v>64.530990873345644</v>
      </c>
      <c r="F60" s="241">
        <v>35.469009126654363</v>
      </c>
      <c r="G60" s="242">
        <v>3.1878307637631913</v>
      </c>
      <c r="H60" s="243">
        <v>13.023812591508053</v>
      </c>
      <c r="I60" s="251">
        <v>14108.139017083637</v>
      </c>
      <c r="J60" s="249">
        <v>3167.0453222020333</v>
      </c>
      <c r="K60" s="253">
        <v>3534.3905902401648</v>
      </c>
      <c r="L60" s="253">
        <v>25.052138952985569</v>
      </c>
      <c r="M60" s="248">
        <v>1270.8315355669583</v>
      </c>
      <c r="N60" s="253">
        <v>9.0077900000000017</v>
      </c>
      <c r="O60" s="248">
        <v>1271.9291877665362</v>
      </c>
      <c r="P60" s="249">
        <f t="shared" si="3"/>
        <v>9.015570276323114</v>
      </c>
      <c r="Q60" s="254">
        <v>5549.5633232541395</v>
      </c>
      <c r="R60" s="253">
        <v>69047.71875</v>
      </c>
      <c r="S60" s="251">
        <v>0.99</v>
      </c>
      <c r="T60" s="252">
        <v>0</v>
      </c>
      <c r="U60" s="253">
        <v>0</v>
      </c>
      <c r="V60" s="252">
        <v>0</v>
      </c>
      <c r="W60" s="253">
        <v>126.48</v>
      </c>
      <c r="X60" s="252" t="s">
        <v>992</v>
      </c>
      <c r="Y60" s="254">
        <v>127.47</v>
      </c>
      <c r="Z60" s="253">
        <f t="shared" si="5"/>
        <v>0.77665333019534011</v>
      </c>
      <c r="AA60" s="253">
        <f t="shared" si="5"/>
        <v>0</v>
      </c>
      <c r="AB60" s="253">
        <f t="shared" si="5"/>
        <v>0</v>
      </c>
      <c r="AC60" s="253">
        <f t="shared" si="5"/>
        <v>0</v>
      </c>
      <c r="AD60" s="253">
        <f t="shared" si="5"/>
        <v>99.223346669804656</v>
      </c>
      <c r="AE60" s="253" t="str">
        <f t="shared" si="5"/>
        <v>---</v>
      </c>
      <c r="AF60" s="251">
        <f t="shared" si="7"/>
        <v>1.4337910331034651E-3</v>
      </c>
      <c r="AG60" s="252">
        <f t="shared" si="7"/>
        <v>0</v>
      </c>
      <c r="AH60" s="253">
        <f t="shared" si="7"/>
        <v>0</v>
      </c>
      <c r="AI60" s="252">
        <f t="shared" si="6"/>
        <v>0</v>
      </c>
      <c r="AJ60" s="253">
        <f t="shared" si="6"/>
        <v>0.18317766653224876</v>
      </c>
      <c r="AK60" s="252">
        <f t="shared" si="6"/>
        <v>0</v>
      </c>
      <c r="AL60" s="254">
        <f t="shared" si="6"/>
        <v>0.18461145756535222</v>
      </c>
      <c r="AM60" s="255">
        <v>2.80104865244316E-2</v>
      </c>
      <c r="AN60" s="249">
        <v>0</v>
      </c>
      <c r="AO60" s="249">
        <v>0</v>
      </c>
      <c r="AP60" s="249">
        <v>0</v>
      </c>
      <c r="AQ60" s="249">
        <v>3.5785518541516259</v>
      </c>
      <c r="AR60" s="249" t="s">
        <v>1026</v>
      </c>
      <c r="AS60" s="254">
        <v>3.6065623406760574</v>
      </c>
      <c r="AT60" s="255">
        <v>7.7901749546868904E-2</v>
      </c>
      <c r="AU60" s="249">
        <v>0</v>
      </c>
      <c r="AV60" s="249">
        <v>0</v>
      </c>
      <c r="AW60" s="249">
        <v>0</v>
      </c>
      <c r="AX60" s="249">
        <v>9.9525386693817968</v>
      </c>
      <c r="AY60" s="249" t="s">
        <v>1026</v>
      </c>
      <c r="AZ60" s="254">
        <v>10.030440418928665</v>
      </c>
      <c r="BA60" s="255">
        <f t="shared" si="9"/>
        <v>7.7834521726669853E-2</v>
      </c>
      <c r="BB60" s="249">
        <f t="shared" si="9"/>
        <v>0</v>
      </c>
      <c r="BC60" s="249">
        <f t="shared" si="8"/>
        <v>0</v>
      </c>
      <c r="BD60" s="249">
        <f t="shared" si="8"/>
        <v>0</v>
      </c>
      <c r="BE60" s="249">
        <f t="shared" si="8"/>
        <v>9.9439498060496998</v>
      </c>
      <c r="BF60" s="249" t="str">
        <f t="shared" si="8"/>
        <v>---</v>
      </c>
      <c r="BG60" s="254">
        <f t="shared" si="8"/>
        <v>10.02178432777637</v>
      </c>
      <c r="BH60" s="255">
        <v>1.7839241438180154E-2</v>
      </c>
      <c r="BI60" s="249">
        <v>0</v>
      </c>
      <c r="BJ60" s="249">
        <v>0</v>
      </c>
      <c r="BK60" s="249">
        <v>0</v>
      </c>
      <c r="BL60" s="249">
        <v>2.2790982394959856</v>
      </c>
      <c r="BM60" s="249" t="s">
        <v>1026</v>
      </c>
      <c r="BN60" s="254">
        <v>2.2969374809341656</v>
      </c>
      <c r="BO60" s="251">
        <v>3.37</v>
      </c>
      <c r="BP60" s="253">
        <v>0</v>
      </c>
      <c r="BQ60" s="248">
        <v>9.77</v>
      </c>
      <c r="BR60" s="249">
        <v>0.01</v>
      </c>
      <c r="BS60" s="253">
        <v>18.100000000000001</v>
      </c>
      <c r="BT60" s="253">
        <v>0.03</v>
      </c>
      <c r="BU60" s="248">
        <v>38.520000000000003</v>
      </c>
      <c r="BV60" s="249">
        <v>0.06</v>
      </c>
      <c r="BW60" s="253">
        <v>65.86</v>
      </c>
      <c r="BX60" s="253">
        <v>0.1</v>
      </c>
      <c r="BY60" s="248">
        <v>109.17</v>
      </c>
      <c r="BZ60" s="249">
        <v>0.16</v>
      </c>
      <c r="CA60" s="253">
        <v>143.19999999999999</v>
      </c>
      <c r="CB60" s="254">
        <v>0.21</v>
      </c>
      <c r="CC60" s="251">
        <v>0</v>
      </c>
      <c r="CD60" s="253">
        <v>0</v>
      </c>
      <c r="CE60" s="248">
        <v>0</v>
      </c>
      <c r="CF60" s="249">
        <v>0</v>
      </c>
      <c r="CG60" s="253">
        <v>0</v>
      </c>
      <c r="CH60" s="253">
        <v>0</v>
      </c>
      <c r="CI60" s="248">
        <v>0</v>
      </c>
      <c r="CJ60" s="249">
        <v>0</v>
      </c>
      <c r="CK60" s="253">
        <v>0</v>
      </c>
      <c r="CL60" s="253">
        <v>0</v>
      </c>
      <c r="CM60" s="248">
        <v>0</v>
      </c>
      <c r="CN60" s="249">
        <v>0</v>
      </c>
      <c r="CO60" s="253">
        <v>0</v>
      </c>
      <c r="CP60" s="254">
        <v>0</v>
      </c>
      <c r="CQ60" s="251">
        <v>0</v>
      </c>
      <c r="CR60" s="253">
        <v>0</v>
      </c>
      <c r="CS60" s="248">
        <v>0</v>
      </c>
      <c r="CT60" s="249">
        <v>0</v>
      </c>
      <c r="CU60" s="253">
        <v>0</v>
      </c>
      <c r="CV60" s="253">
        <v>0</v>
      </c>
      <c r="CW60" s="248">
        <v>0</v>
      </c>
      <c r="CX60" s="249">
        <v>0</v>
      </c>
      <c r="CY60" s="253">
        <v>0</v>
      </c>
      <c r="CZ60" s="253">
        <v>0</v>
      </c>
      <c r="DA60" s="248">
        <v>0</v>
      </c>
      <c r="DB60" s="249">
        <v>0</v>
      </c>
      <c r="DC60" s="253">
        <v>0</v>
      </c>
      <c r="DD60" s="253">
        <v>0</v>
      </c>
      <c r="DE60" s="251">
        <v>0</v>
      </c>
      <c r="DF60" s="253">
        <v>0</v>
      </c>
      <c r="DG60" s="248">
        <v>0</v>
      </c>
      <c r="DH60" s="249">
        <v>0</v>
      </c>
      <c r="DI60" s="253">
        <v>0</v>
      </c>
      <c r="DJ60" s="253">
        <v>0</v>
      </c>
      <c r="DK60" s="248">
        <v>0</v>
      </c>
      <c r="DL60" s="249">
        <v>0</v>
      </c>
      <c r="DM60" s="253">
        <v>0</v>
      </c>
      <c r="DN60" s="253">
        <v>0</v>
      </c>
      <c r="DO60" s="248">
        <v>0</v>
      </c>
      <c r="DP60" s="249">
        <v>0</v>
      </c>
      <c r="DQ60" s="253">
        <v>0</v>
      </c>
      <c r="DR60" s="253">
        <v>0</v>
      </c>
      <c r="DS60" s="256">
        <v>56.923602514923026</v>
      </c>
      <c r="DT60" s="257">
        <v>53.58610393363886</v>
      </c>
      <c r="DU60" s="258">
        <v>61.144204001975602</v>
      </c>
      <c r="DV60" s="259">
        <v>57.217970150179163</v>
      </c>
      <c r="DW60" s="260">
        <v>53</v>
      </c>
      <c r="DX60" s="261">
        <v>47.32</v>
      </c>
      <c r="DY60" s="240">
        <v>58.296560975609758</v>
      </c>
      <c r="DZ60" s="262">
        <v>2.5177195648002701</v>
      </c>
      <c r="EA60" s="262">
        <v>-1.0923951864242554</v>
      </c>
      <c r="EB60" s="262">
        <v>-1.2225868701934814</v>
      </c>
      <c r="EC60" s="262">
        <v>-1.1248090267181396</v>
      </c>
      <c r="ED60" s="262">
        <v>-1.1871302127838135</v>
      </c>
      <c r="EE60" s="262">
        <v>0</v>
      </c>
      <c r="EF60" s="262">
        <v>0.49318860864627051</v>
      </c>
      <c r="EG60" s="262">
        <v>2.0720720720720721E-2</v>
      </c>
      <c r="EH60" s="262">
        <v>39.44</v>
      </c>
      <c r="EI60" s="262">
        <v>0.96474075510166601</v>
      </c>
      <c r="EJ60" s="262">
        <v>-0.9</v>
      </c>
      <c r="EK60" s="262" t="s">
        <v>478</v>
      </c>
      <c r="EL60" s="263">
        <v>49.9</v>
      </c>
    </row>
    <row r="61" spans="1:142" x14ac:dyDescent="0.2">
      <c r="A61" s="236" t="s">
        <v>116</v>
      </c>
      <c r="B61" s="237" t="s">
        <v>558</v>
      </c>
      <c r="C61" s="238" t="s">
        <v>1078</v>
      </c>
      <c r="D61" s="239">
        <v>27.797457000000001</v>
      </c>
      <c r="E61" s="240">
        <v>17.876998604584585</v>
      </c>
      <c r="F61" s="241">
        <v>82.123001395415415</v>
      </c>
      <c r="G61" s="242">
        <v>3.1976760846849457</v>
      </c>
      <c r="H61" s="243">
        <v>193.91319846529473</v>
      </c>
      <c r="I61" s="251">
        <v>19294.348174002647</v>
      </c>
      <c r="J61" s="249">
        <v>694.10479433433954</v>
      </c>
      <c r="K61" s="253">
        <v>4356.1418667371872</v>
      </c>
      <c r="L61" s="253">
        <v>22.577294798726015</v>
      </c>
      <c r="M61" s="248">
        <v>1358.7060689784491</v>
      </c>
      <c r="N61" s="253">
        <v>7.0419900000000002</v>
      </c>
      <c r="O61" s="248">
        <v>7634.3532377507772</v>
      </c>
      <c r="P61" s="249">
        <f t="shared" si="3"/>
        <v>39.567821462024632</v>
      </c>
      <c r="Q61" s="254">
        <v>5293.4797934369299</v>
      </c>
      <c r="R61" s="253">
        <v>53996.57421875</v>
      </c>
      <c r="S61" s="251">
        <v>29.5</v>
      </c>
      <c r="T61" s="252">
        <v>0</v>
      </c>
      <c r="U61" s="253">
        <v>0</v>
      </c>
      <c r="V61" s="252">
        <v>0</v>
      </c>
      <c r="W61" s="253">
        <v>143.34</v>
      </c>
      <c r="X61" s="252" t="s">
        <v>992</v>
      </c>
      <c r="Y61" s="254">
        <v>172.84</v>
      </c>
      <c r="Z61" s="253">
        <f t="shared" si="5"/>
        <v>17.067808377690348</v>
      </c>
      <c r="AA61" s="253">
        <f t="shared" si="5"/>
        <v>0</v>
      </c>
      <c r="AB61" s="253">
        <f t="shared" si="5"/>
        <v>0</v>
      </c>
      <c r="AC61" s="253">
        <f t="shared" si="5"/>
        <v>0</v>
      </c>
      <c r="AD61" s="253">
        <f t="shared" si="5"/>
        <v>82.932191622309645</v>
      </c>
      <c r="AE61" s="253" t="str">
        <f t="shared" si="5"/>
        <v>---</v>
      </c>
      <c r="AF61" s="251">
        <f t="shared" si="7"/>
        <v>5.4633095574712028E-2</v>
      </c>
      <c r="AG61" s="252">
        <f t="shared" si="7"/>
        <v>0</v>
      </c>
      <c r="AH61" s="253">
        <f t="shared" si="7"/>
        <v>0</v>
      </c>
      <c r="AI61" s="252">
        <f t="shared" si="6"/>
        <v>0</v>
      </c>
      <c r="AJ61" s="253">
        <f t="shared" si="6"/>
        <v>0.26546128541285496</v>
      </c>
      <c r="AK61" s="252">
        <f t="shared" si="6"/>
        <v>0</v>
      </c>
      <c r="AL61" s="254">
        <f t="shared" si="6"/>
        <v>0.32009438098756698</v>
      </c>
      <c r="AM61" s="255">
        <v>0.67720475830361149</v>
      </c>
      <c r="AN61" s="249">
        <v>0</v>
      </c>
      <c r="AO61" s="249">
        <v>0</v>
      </c>
      <c r="AP61" s="249">
        <v>0</v>
      </c>
      <c r="AQ61" s="249">
        <v>3.2905264425504974</v>
      </c>
      <c r="AR61" s="249" t="s">
        <v>1026</v>
      </c>
      <c r="AS61" s="254">
        <v>3.967731200854109</v>
      </c>
      <c r="AT61" s="255">
        <v>2.1711833540406382</v>
      </c>
      <c r="AU61" s="249">
        <v>0</v>
      </c>
      <c r="AV61" s="249">
        <v>0</v>
      </c>
      <c r="AW61" s="249">
        <v>0</v>
      </c>
      <c r="AX61" s="249">
        <v>10.549743117565596</v>
      </c>
      <c r="AY61" s="249" t="s">
        <v>1026</v>
      </c>
      <c r="AZ61" s="254">
        <v>12.720926471606234</v>
      </c>
      <c r="BA61" s="255">
        <f t="shared" si="9"/>
        <v>0.38641125294185691</v>
      </c>
      <c r="BB61" s="249">
        <f t="shared" si="9"/>
        <v>0</v>
      </c>
      <c r="BC61" s="249">
        <f t="shared" si="8"/>
        <v>0</v>
      </c>
      <c r="BD61" s="249">
        <f t="shared" si="8"/>
        <v>0</v>
      </c>
      <c r="BE61" s="249">
        <f t="shared" si="8"/>
        <v>1.8775657287012126</v>
      </c>
      <c r="BF61" s="249" t="str">
        <f t="shared" si="8"/>
        <v>---</v>
      </c>
      <c r="BG61" s="254">
        <f t="shared" si="8"/>
        <v>2.2639769816430695</v>
      </c>
      <c r="BH61" s="255">
        <v>0.55728936637437043</v>
      </c>
      <c r="BI61" s="249">
        <v>0</v>
      </c>
      <c r="BJ61" s="249">
        <v>0</v>
      </c>
      <c r="BK61" s="249">
        <v>0</v>
      </c>
      <c r="BL61" s="249">
        <v>2.7078595856305854</v>
      </c>
      <c r="BM61" s="249" t="s">
        <v>1026</v>
      </c>
      <c r="BN61" s="254">
        <v>3.2651489520049557</v>
      </c>
      <c r="BO61" s="251">
        <v>68.17</v>
      </c>
      <c r="BP61" s="253">
        <v>0.13</v>
      </c>
      <c r="BQ61" s="248">
        <v>262.85000000000002</v>
      </c>
      <c r="BR61" s="249">
        <v>0.49</v>
      </c>
      <c r="BS61" s="253">
        <v>586.83000000000004</v>
      </c>
      <c r="BT61" s="253">
        <v>1.0900000000000001</v>
      </c>
      <c r="BU61" s="248">
        <v>1391.32</v>
      </c>
      <c r="BV61" s="249">
        <v>2.58</v>
      </c>
      <c r="BW61" s="253">
        <v>2365.31</v>
      </c>
      <c r="BX61" s="253">
        <v>4.38</v>
      </c>
      <c r="BY61" s="248">
        <v>3656.26</v>
      </c>
      <c r="BZ61" s="249">
        <v>6.77</v>
      </c>
      <c r="CA61" s="253">
        <v>4581.91</v>
      </c>
      <c r="CB61" s="254">
        <v>8.49</v>
      </c>
      <c r="CC61" s="251">
        <v>0</v>
      </c>
      <c r="CD61" s="253">
        <v>0</v>
      </c>
      <c r="CE61" s="248">
        <v>0</v>
      </c>
      <c r="CF61" s="249">
        <v>0</v>
      </c>
      <c r="CG61" s="253">
        <v>0</v>
      </c>
      <c r="CH61" s="253">
        <v>0</v>
      </c>
      <c r="CI61" s="248">
        <v>0</v>
      </c>
      <c r="CJ61" s="249">
        <v>0</v>
      </c>
      <c r="CK61" s="253">
        <v>0</v>
      </c>
      <c r="CL61" s="253">
        <v>0</v>
      </c>
      <c r="CM61" s="248">
        <v>0</v>
      </c>
      <c r="CN61" s="249">
        <v>0</v>
      </c>
      <c r="CO61" s="253">
        <v>0</v>
      </c>
      <c r="CP61" s="254">
        <v>0</v>
      </c>
      <c r="CQ61" s="251">
        <v>0</v>
      </c>
      <c r="CR61" s="253">
        <v>0</v>
      </c>
      <c r="CS61" s="248">
        <v>0</v>
      </c>
      <c r="CT61" s="249">
        <v>0</v>
      </c>
      <c r="CU61" s="253">
        <v>0</v>
      </c>
      <c r="CV61" s="253">
        <v>0</v>
      </c>
      <c r="CW61" s="248">
        <v>0</v>
      </c>
      <c r="CX61" s="249">
        <v>0</v>
      </c>
      <c r="CY61" s="253">
        <v>0</v>
      </c>
      <c r="CZ61" s="253">
        <v>0</v>
      </c>
      <c r="DA61" s="248">
        <v>0</v>
      </c>
      <c r="DB61" s="249">
        <v>0</v>
      </c>
      <c r="DC61" s="253">
        <v>0</v>
      </c>
      <c r="DD61" s="253">
        <v>0</v>
      </c>
      <c r="DE61" s="251">
        <v>0</v>
      </c>
      <c r="DF61" s="253">
        <v>0</v>
      </c>
      <c r="DG61" s="248">
        <v>0</v>
      </c>
      <c r="DH61" s="249">
        <v>0</v>
      </c>
      <c r="DI61" s="253">
        <v>0</v>
      </c>
      <c r="DJ61" s="253">
        <v>0</v>
      </c>
      <c r="DK61" s="248">
        <v>0</v>
      </c>
      <c r="DL61" s="249">
        <v>0</v>
      </c>
      <c r="DM61" s="253">
        <v>0</v>
      </c>
      <c r="DN61" s="253">
        <v>0</v>
      </c>
      <c r="DO61" s="248">
        <v>0</v>
      </c>
      <c r="DP61" s="249">
        <v>0</v>
      </c>
      <c r="DQ61" s="253">
        <v>0</v>
      </c>
      <c r="DR61" s="253">
        <v>0</v>
      </c>
      <c r="DS61" s="256">
        <v>54.011327561995316</v>
      </c>
      <c r="DT61" s="257">
        <v>54.711324183836446</v>
      </c>
      <c r="DU61" s="258">
        <v>62.721186508867802</v>
      </c>
      <c r="DV61" s="259">
        <v>57.147946084899864</v>
      </c>
      <c r="DW61" s="260">
        <v>54</v>
      </c>
      <c r="DX61" s="261">
        <v>32.82</v>
      </c>
      <c r="DY61" s="240">
        <v>67.982707317073178</v>
      </c>
      <c r="DZ61" s="262">
        <v>1.1690716819006901</v>
      </c>
      <c r="EA61" s="262">
        <v>-0.75577330589294434</v>
      </c>
      <c r="EB61" s="262">
        <v>-0.92736291885375977</v>
      </c>
      <c r="EC61" s="262">
        <v>-0.56845968961715698</v>
      </c>
      <c r="ED61" s="262">
        <v>-0.67726731300354004</v>
      </c>
      <c r="EE61" s="262">
        <v>0</v>
      </c>
      <c r="EF61" s="262">
        <v>0.13987207636321158</v>
      </c>
      <c r="EG61" s="262">
        <v>4.7916246215943499</v>
      </c>
      <c r="EH61" s="262">
        <v>37</v>
      </c>
      <c r="EI61" s="262">
        <v>3.5589056301783</v>
      </c>
      <c r="EJ61" s="262">
        <v>-0.4</v>
      </c>
      <c r="EK61" s="262">
        <v>0</v>
      </c>
      <c r="EL61" s="263">
        <v>58.1</v>
      </c>
    </row>
    <row r="62" spans="1:142" x14ac:dyDescent="0.2">
      <c r="A62" s="236" t="s">
        <v>428</v>
      </c>
      <c r="B62" s="237" t="s">
        <v>493</v>
      </c>
      <c r="C62" s="238" t="s">
        <v>1075</v>
      </c>
      <c r="D62" s="239">
        <v>1.296303</v>
      </c>
      <c r="E62" s="240">
        <v>39.979001822876285</v>
      </c>
      <c r="F62" s="241">
        <v>60.020998177123708</v>
      </c>
      <c r="G62" s="242">
        <v>-6.4619859062593543E-2</v>
      </c>
      <c r="H62" s="243">
        <v>638.57290640394092</v>
      </c>
      <c r="I62" s="251">
        <v>11938.403908794788</v>
      </c>
      <c r="J62" s="249">
        <v>9202.5173237524323</v>
      </c>
      <c r="K62" s="253">
        <v>2528.2736156351789</v>
      </c>
      <c r="L62" s="253">
        <v>21.177651844838735</v>
      </c>
      <c r="M62" s="248">
        <v>1504.9551967426708</v>
      </c>
      <c r="N62" s="253">
        <v>12.605999999999998</v>
      </c>
      <c r="O62" s="248">
        <v>1625.205551694125</v>
      </c>
      <c r="P62" s="249">
        <f t="shared" si="3"/>
        <v>13.613256546772286</v>
      </c>
      <c r="Q62" s="254">
        <v>3340.2055182800004</v>
      </c>
      <c r="R62" s="253">
        <v>44217.92578125</v>
      </c>
      <c r="S62" s="251">
        <v>0</v>
      </c>
      <c r="T62" s="252">
        <v>57.15</v>
      </c>
      <c r="U62" s="253">
        <v>36.369999999999997</v>
      </c>
      <c r="V62" s="252">
        <v>0</v>
      </c>
      <c r="W62" s="253">
        <v>0</v>
      </c>
      <c r="X62" s="252" t="s">
        <v>992</v>
      </c>
      <c r="Y62" s="254">
        <v>93.52</v>
      </c>
      <c r="Z62" s="253">
        <f t="shared" si="5"/>
        <v>0</v>
      </c>
      <c r="AA62" s="253">
        <f t="shared" si="5"/>
        <v>61.109923011120621</v>
      </c>
      <c r="AB62" s="253">
        <f t="shared" si="5"/>
        <v>38.890076988879379</v>
      </c>
      <c r="AC62" s="253">
        <f t="shared" si="5"/>
        <v>0</v>
      </c>
      <c r="AD62" s="253">
        <f t="shared" si="5"/>
        <v>0</v>
      </c>
      <c r="AE62" s="253" t="str">
        <f t="shared" si="5"/>
        <v>---</v>
      </c>
      <c r="AF62" s="251">
        <f t="shared" si="7"/>
        <v>0</v>
      </c>
      <c r="AG62" s="252">
        <f t="shared" si="7"/>
        <v>0.12924622534925342</v>
      </c>
      <c r="AH62" s="253">
        <f t="shared" si="7"/>
        <v>8.2251709815439139E-2</v>
      </c>
      <c r="AI62" s="252">
        <f t="shared" si="6"/>
        <v>0</v>
      </c>
      <c r="AJ62" s="253">
        <f t="shared" si="6"/>
        <v>0</v>
      </c>
      <c r="AK62" s="252">
        <f t="shared" si="6"/>
        <v>0</v>
      </c>
      <c r="AL62" s="254">
        <f t="shared" si="6"/>
        <v>0.21149793516469254</v>
      </c>
      <c r="AM62" s="255">
        <v>0</v>
      </c>
      <c r="AN62" s="249">
        <v>2.260435723672344</v>
      </c>
      <c r="AO62" s="249">
        <v>1.4385310108479992</v>
      </c>
      <c r="AP62" s="249">
        <v>0</v>
      </c>
      <c r="AQ62" s="249">
        <v>0</v>
      </c>
      <c r="AR62" s="249" t="s">
        <v>1026</v>
      </c>
      <c r="AS62" s="254">
        <v>3.6989667345203432</v>
      </c>
      <c r="AT62" s="255">
        <v>0</v>
      </c>
      <c r="AU62" s="249">
        <v>3.7974552414381253</v>
      </c>
      <c r="AV62" s="249">
        <v>2.4166832393894069</v>
      </c>
      <c r="AW62" s="249">
        <v>0</v>
      </c>
      <c r="AX62" s="249">
        <v>0</v>
      </c>
      <c r="AY62" s="249" t="s">
        <v>1026</v>
      </c>
      <c r="AZ62" s="254">
        <v>6.2141384808275326</v>
      </c>
      <c r="BA62" s="255">
        <f t="shared" si="9"/>
        <v>0</v>
      </c>
      <c r="BB62" s="249">
        <f t="shared" si="9"/>
        <v>3.5164782658062212</v>
      </c>
      <c r="BC62" s="249">
        <f t="shared" si="8"/>
        <v>2.2378707703827168</v>
      </c>
      <c r="BD62" s="249">
        <f t="shared" si="8"/>
        <v>0</v>
      </c>
      <c r="BE62" s="249">
        <f t="shared" si="8"/>
        <v>0</v>
      </c>
      <c r="BF62" s="249" t="str">
        <f t="shared" si="8"/>
        <v>---</v>
      </c>
      <c r="BG62" s="254">
        <f t="shared" si="8"/>
        <v>5.7543490361889384</v>
      </c>
      <c r="BH62" s="255">
        <v>0</v>
      </c>
      <c r="BI62" s="249">
        <v>1.710972564030393</v>
      </c>
      <c r="BJ62" s="249">
        <v>1.0888551557967696</v>
      </c>
      <c r="BK62" s="249">
        <v>0</v>
      </c>
      <c r="BL62" s="249">
        <v>0</v>
      </c>
      <c r="BM62" s="249" t="s">
        <v>1026</v>
      </c>
      <c r="BN62" s="254">
        <v>2.7998277198271628</v>
      </c>
      <c r="BO62" s="251">
        <v>0</v>
      </c>
      <c r="BP62" s="253">
        <v>0</v>
      </c>
      <c r="BQ62" s="248">
        <v>0</v>
      </c>
      <c r="BR62" s="249">
        <v>0</v>
      </c>
      <c r="BS62" s="253">
        <v>0</v>
      </c>
      <c r="BT62" s="253">
        <v>0</v>
      </c>
      <c r="BU62" s="248">
        <v>0</v>
      </c>
      <c r="BV62" s="249">
        <v>0</v>
      </c>
      <c r="BW62" s="253">
        <v>0</v>
      </c>
      <c r="BX62" s="253">
        <v>0</v>
      </c>
      <c r="BY62" s="248">
        <v>0</v>
      </c>
      <c r="BZ62" s="249">
        <v>0</v>
      </c>
      <c r="CA62" s="253">
        <v>0</v>
      </c>
      <c r="CB62" s="254">
        <v>0</v>
      </c>
      <c r="CC62" s="251">
        <v>269.95</v>
      </c>
      <c r="CD62" s="253">
        <v>0.61</v>
      </c>
      <c r="CE62" s="248">
        <v>831.07</v>
      </c>
      <c r="CF62" s="249">
        <v>1.88</v>
      </c>
      <c r="CG62" s="253">
        <v>1262.25</v>
      </c>
      <c r="CH62" s="253">
        <v>2.85</v>
      </c>
      <c r="CI62" s="248">
        <v>1657.26</v>
      </c>
      <c r="CJ62" s="249">
        <v>3.75</v>
      </c>
      <c r="CK62" s="253">
        <v>1835.08</v>
      </c>
      <c r="CL62" s="253">
        <v>4.1500000000000004</v>
      </c>
      <c r="CM62" s="248">
        <v>2172.35</v>
      </c>
      <c r="CN62" s="249">
        <v>4.91</v>
      </c>
      <c r="CO62" s="253">
        <v>2212.69</v>
      </c>
      <c r="CP62" s="254">
        <v>5</v>
      </c>
      <c r="CQ62" s="251">
        <v>196.59</v>
      </c>
      <c r="CR62" s="253">
        <v>0.44</v>
      </c>
      <c r="CS62" s="248">
        <v>294.73</v>
      </c>
      <c r="CT62" s="249">
        <v>0.67</v>
      </c>
      <c r="CU62" s="253">
        <v>382.82</v>
      </c>
      <c r="CV62" s="253">
        <v>0.87</v>
      </c>
      <c r="CW62" s="248">
        <v>495.31</v>
      </c>
      <c r="CX62" s="249">
        <v>1.1200000000000001</v>
      </c>
      <c r="CY62" s="253">
        <v>531.59</v>
      </c>
      <c r="CZ62" s="253">
        <v>1.2</v>
      </c>
      <c r="DA62" s="248">
        <v>604.14</v>
      </c>
      <c r="DB62" s="249">
        <v>1.37</v>
      </c>
      <c r="DC62" s="253">
        <v>653.66</v>
      </c>
      <c r="DD62" s="253">
        <v>1.48</v>
      </c>
      <c r="DE62" s="251">
        <v>0</v>
      </c>
      <c r="DF62" s="253">
        <v>0</v>
      </c>
      <c r="DG62" s="248">
        <v>0</v>
      </c>
      <c r="DH62" s="249">
        <v>0</v>
      </c>
      <c r="DI62" s="253">
        <v>0</v>
      </c>
      <c r="DJ62" s="253">
        <v>0</v>
      </c>
      <c r="DK62" s="248">
        <v>0</v>
      </c>
      <c r="DL62" s="249">
        <v>0</v>
      </c>
      <c r="DM62" s="253">
        <v>0</v>
      </c>
      <c r="DN62" s="253">
        <v>0</v>
      </c>
      <c r="DO62" s="248">
        <v>0</v>
      </c>
      <c r="DP62" s="249">
        <v>0</v>
      </c>
      <c r="DQ62" s="253">
        <v>0</v>
      </c>
      <c r="DR62" s="253">
        <v>0</v>
      </c>
      <c r="DS62" s="256">
        <v>57.096877539146206</v>
      </c>
      <c r="DT62" s="257">
        <v>54.660050301246315</v>
      </c>
      <c r="DU62" s="258">
        <v>57.966681825570866</v>
      </c>
      <c r="DV62" s="259">
        <v>56.574536555321124</v>
      </c>
      <c r="DW62" s="260">
        <v>55</v>
      </c>
      <c r="DX62" s="261" t="s">
        <v>478</v>
      </c>
      <c r="DY62" s="240">
        <v>73.566341463414645</v>
      </c>
      <c r="DZ62" s="262">
        <v>0.396990631415643</v>
      </c>
      <c r="EA62" s="262">
        <v>0.90168052911758423</v>
      </c>
      <c r="EB62" s="262">
        <v>0.87730324268341064</v>
      </c>
      <c r="EC62" s="262">
        <v>0.89152544736862183</v>
      </c>
      <c r="ED62" s="262">
        <v>0.30249342322349548</v>
      </c>
      <c r="EE62" s="262" t="s">
        <v>478</v>
      </c>
      <c r="EF62" s="262">
        <v>3.214898776195934</v>
      </c>
      <c r="EG62" s="262">
        <v>26.354053071610323</v>
      </c>
      <c r="EH62" s="262">
        <v>58.09</v>
      </c>
      <c r="EI62" s="262">
        <v>4.26086095205976</v>
      </c>
      <c r="EJ62" s="262">
        <v>2.2000000000000002</v>
      </c>
      <c r="EK62" s="262">
        <v>0</v>
      </c>
      <c r="EL62" s="263" t="s">
        <v>478</v>
      </c>
    </row>
    <row r="63" spans="1:142" x14ac:dyDescent="0.2">
      <c r="A63" s="236" t="s">
        <v>242</v>
      </c>
      <c r="B63" s="237" t="s">
        <v>980</v>
      </c>
      <c r="C63" s="238" t="s">
        <v>1076</v>
      </c>
      <c r="D63" s="239">
        <v>0.103549</v>
      </c>
      <c r="E63" s="240">
        <v>22.342079595167505</v>
      </c>
      <c r="F63" s="241">
        <v>77.657920404832495</v>
      </c>
      <c r="G63" s="242">
        <v>0.25968419700469875</v>
      </c>
      <c r="H63" s="243">
        <v>147.92714285714285</v>
      </c>
      <c r="I63" s="251">
        <v>335</v>
      </c>
      <c r="J63" s="249">
        <v>3054.0681223382167</v>
      </c>
      <c r="K63" s="253">
        <v>118.90140845070424</v>
      </c>
      <c r="L63" s="253">
        <v>35.492957746478879</v>
      </c>
      <c r="M63" s="248">
        <v>22.472403</v>
      </c>
      <c r="N63" s="253">
        <v>6.7081799999999996</v>
      </c>
      <c r="O63" s="248">
        <v>0</v>
      </c>
      <c r="P63" s="249">
        <f t="shared" si="3"/>
        <v>0</v>
      </c>
      <c r="Q63" s="254">
        <v>84.343100980000003</v>
      </c>
      <c r="R63" s="253">
        <v>1347.8187255859375</v>
      </c>
      <c r="S63" s="251">
        <v>0.06</v>
      </c>
      <c r="T63" s="252">
        <v>4.3099999999999996</v>
      </c>
      <c r="U63" s="253">
        <v>2.0699999999999998</v>
      </c>
      <c r="V63" s="252">
        <v>0.02</v>
      </c>
      <c r="W63" s="253">
        <v>0</v>
      </c>
      <c r="X63" s="252" t="s">
        <v>992</v>
      </c>
      <c r="Y63" s="254">
        <v>6.4599999999999991</v>
      </c>
      <c r="Z63" s="253">
        <f t="shared" si="5"/>
        <v>0.9287925696594429</v>
      </c>
      <c r="AA63" s="253">
        <f t="shared" si="5"/>
        <v>66.71826625386997</v>
      </c>
      <c r="AB63" s="253">
        <f t="shared" si="5"/>
        <v>32.043343653250773</v>
      </c>
      <c r="AC63" s="253">
        <f t="shared" ref="AC63:AE126" si="10">IFERROR((V63*100)/$Y63,"---")</f>
        <v>0.30959752321981426</v>
      </c>
      <c r="AD63" s="253">
        <f t="shared" si="10"/>
        <v>0</v>
      </c>
      <c r="AE63" s="253" t="str">
        <f t="shared" si="10"/>
        <v>---</v>
      </c>
      <c r="AF63" s="251">
        <f t="shared" si="7"/>
        <v>4.4516372165638359E-3</v>
      </c>
      <c r="AG63" s="252">
        <f t="shared" si="7"/>
        <v>0.31977594005650223</v>
      </c>
      <c r="AH63" s="253">
        <f t="shared" si="7"/>
        <v>0.15358148397145233</v>
      </c>
      <c r="AI63" s="252">
        <f t="shared" si="6"/>
        <v>1.4838790721879455E-3</v>
      </c>
      <c r="AJ63" s="253">
        <f t="shared" si="6"/>
        <v>0</v>
      </c>
      <c r="AK63" s="252">
        <f t="shared" si="6"/>
        <v>0</v>
      </c>
      <c r="AL63" s="254">
        <f t="shared" si="6"/>
        <v>0.47929294031670633</v>
      </c>
      <c r="AM63" s="255">
        <v>5.0461975835110154E-2</v>
      </c>
      <c r="AN63" s="249">
        <v>3.6248519308220795</v>
      </c>
      <c r="AO63" s="249">
        <v>1.7409381663113004</v>
      </c>
      <c r="AP63" s="249">
        <v>1.6820658611703388E-2</v>
      </c>
      <c r="AQ63" s="249">
        <v>0</v>
      </c>
      <c r="AR63" s="249" t="s">
        <v>1026</v>
      </c>
      <c r="AS63" s="254">
        <v>5.433072731580193</v>
      </c>
      <c r="AT63" s="255">
        <v>0.2669941438839451</v>
      </c>
      <c r="AU63" s="249">
        <v>19.179079335663392</v>
      </c>
      <c r="AV63" s="249">
        <v>9.2112979639961061</v>
      </c>
      <c r="AW63" s="249">
        <v>8.8998047961315052E-2</v>
      </c>
      <c r="AX63" s="249">
        <v>0</v>
      </c>
      <c r="AY63" s="249" t="s">
        <v>1026</v>
      </c>
      <c r="AZ63" s="254">
        <v>28.746369491504751</v>
      </c>
      <c r="BA63" s="255" t="str">
        <f t="shared" si="9"/>
        <v>---</v>
      </c>
      <c r="BB63" s="249" t="str">
        <f t="shared" si="9"/>
        <v>---</v>
      </c>
      <c r="BC63" s="249" t="str">
        <f t="shared" si="8"/>
        <v>---</v>
      </c>
      <c r="BD63" s="249" t="str">
        <f t="shared" si="8"/>
        <v>---</v>
      </c>
      <c r="BE63" s="249" t="str">
        <f t="shared" si="8"/>
        <v>---</v>
      </c>
      <c r="BF63" s="249" t="str">
        <f t="shared" si="8"/>
        <v>---</v>
      </c>
      <c r="BG63" s="254" t="str">
        <f t="shared" si="8"/>
        <v>---</v>
      </c>
      <c r="BH63" s="255">
        <v>7.1138005720500594E-2</v>
      </c>
      <c r="BI63" s="249">
        <v>5.1100800775892932</v>
      </c>
      <c r="BJ63" s="249">
        <v>2.4542611973572703</v>
      </c>
      <c r="BK63" s="249">
        <v>2.3712668573500201E-2</v>
      </c>
      <c r="BL63" s="249">
        <v>0</v>
      </c>
      <c r="BM63" s="249" t="s">
        <v>1026</v>
      </c>
      <c r="BN63" s="254">
        <v>7.6591919492405642</v>
      </c>
      <c r="BO63" s="251">
        <v>0.11</v>
      </c>
      <c r="BP63" s="253">
        <v>0.01</v>
      </c>
      <c r="BQ63" s="248">
        <v>0.34</v>
      </c>
      <c r="BR63" s="249">
        <v>0.02</v>
      </c>
      <c r="BS63" s="253">
        <v>0.75</v>
      </c>
      <c r="BT63" s="253">
        <v>0.06</v>
      </c>
      <c r="BU63" s="248">
        <v>2.0099999999999998</v>
      </c>
      <c r="BV63" s="249">
        <v>0.15</v>
      </c>
      <c r="BW63" s="253">
        <v>3.67</v>
      </c>
      <c r="BX63" s="253">
        <v>0.27</v>
      </c>
      <c r="BY63" s="248">
        <v>6.02</v>
      </c>
      <c r="BZ63" s="249">
        <v>0.45</v>
      </c>
      <c r="CA63" s="253">
        <v>7.7</v>
      </c>
      <c r="CB63" s="254">
        <v>0.56999999999999995</v>
      </c>
      <c r="CC63" s="251">
        <v>23.11</v>
      </c>
      <c r="CD63" s="253">
        <v>1.71</v>
      </c>
      <c r="CE63" s="248">
        <v>49.94</v>
      </c>
      <c r="CF63" s="249">
        <v>3.71</v>
      </c>
      <c r="CG63" s="253">
        <v>88.02</v>
      </c>
      <c r="CH63" s="253">
        <v>6.53</v>
      </c>
      <c r="CI63" s="248">
        <v>141.21</v>
      </c>
      <c r="CJ63" s="249">
        <v>10.48</v>
      </c>
      <c r="CK63" s="253">
        <v>165.61</v>
      </c>
      <c r="CL63" s="253">
        <v>12.29</v>
      </c>
      <c r="CM63" s="248">
        <v>194.82</v>
      </c>
      <c r="CN63" s="249">
        <v>14.45</v>
      </c>
      <c r="CO63" s="253">
        <v>202.36</v>
      </c>
      <c r="CP63" s="254">
        <v>15.01</v>
      </c>
      <c r="CQ63" s="251">
        <v>1.85</v>
      </c>
      <c r="CR63" s="253">
        <v>0.14000000000000001</v>
      </c>
      <c r="CS63" s="248">
        <v>49.46</v>
      </c>
      <c r="CT63" s="249">
        <v>3.67</v>
      </c>
      <c r="CU63" s="253">
        <v>68.040000000000006</v>
      </c>
      <c r="CV63" s="253">
        <v>5.05</v>
      </c>
      <c r="CW63" s="248">
        <v>81.41</v>
      </c>
      <c r="CX63" s="249">
        <v>6.04</v>
      </c>
      <c r="CY63" s="253">
        <v>94.59</v>
      </c>
      <c r="CZ63" s="253">
        <v>7.02</v>
      </c>
      <c r="DA63" s="248">
        <v>100.09</v>
      </c>
      <c r="DB63" s="249">
        <v>7.43</v>
      </c>
      <c r="DC63" s="253">
        <v>101.74</v>
      </c>
      <c r="DD63" s="253">
        <v>7.55</v>
      </c>
      <c r="DE63" s="251">
        <v>0</v>
      </c>
      <c r="DF63" s="253">
        <v>0</v>
      </c>
      <c r="DG63" s="248">
        <v>0</v>
      </c>
      <c r="DH63" s="249">
        <v>0</v>
      </c>
      <c r="DI63" s="253">
        <v>0.1</v>
      </c>
      <c r="DJ63" s="253">
        <v>0.01</v>
      </c>
      <c r="DK63" s="248">
        <v>1.04</v>
      </c>
      <c r="DL63" s="249">
        <v>0.08</v>
      </c>
      <c r="DM63" s="253">
        <v>2</v>
      </c>
      <c r="DN63" s="253">
        <v>0.15</v>
      </c>
      <c r="DO63" s="248">
        <v>3.41</v>
      </c>
      <c r="DP63" s="249">
        <v>0.25</v>
      </c>
      <c r="DQ63" s="253">
        <v>5.57</v>
      </c>
      <c r="DR63" s="253">
        <v>0.41</v>
      </c>
      <c r="DS63" s="256">
        <v>38.515397365084141</v>
      </c>
      <c r="DT63" s="257">
        <v>62.865645324974203</v>
      </c>
      <c r="DU63" s="258">
        <v>68.131651279418335</v>
      </c>
      <c r="DV63" s="259">
        <v>56.504231323158898</v>
      </c>
      <c r="DW63" s="260">
        <v>56</v>
      </c>
      <c r="DX63" s="261">
        <v>61.1</v>
      </c>
      <c r="DY63" s="240">
        <v>68.850219512195139</v>
      </c>
      <c r="DZ63" s="262">
        <v>0.14883256187885199</v>
      </c>
      <c r="EA63" s="262">
        <v>7.4277207255363464E-2</v>
      </c>
      <c r="EB63" s="262">
        <v>-0.55926614999771118</v>
      </c>
      <c r="EC63" s="262">
        <v>1.0192474126815796</v>
      </c>
      <c r="ED63" s="262">
        <v>-0.16874107718467712</v>
      </c>
      <c r="EE63" s="262" t="s">
        <v>478</v>
      </c>
      <c r="EF63" s="262">
        <v>0.99089935243536431</v>
      </c>
      <c r="EG63" s="262" t="s">
        <v>478</v>
      </c>
      <c r="EH63" s="262" t="s">
        <v>478</v>
      </c>
      <c r="EI63" s="262" t="s">
        <v>478</v>
      </c>
      <c r="EJ63" s="262" t="s">
        <v>1069</v>
      </c>
      <c r="EK63" s="262" t="s">
        <v>478</v>
      </c>
      <c r="EL63" s="263" t="s">
        <v>478</v>
      </c>
    </row>
    <row r="64" spans="1:142" x14ac:dyDescent="0.2">
      <c r="A64" s="236" t="s">
        <v>55</v>
      </c>
      <c r="B64" s="237" t="s">
        <v>527</v>
      </c>
      <c r="C64" s="238" t="s">
        <v>1077</v>
      </c>
      <c r="D64" s="239">
        <v>2.976566</v>
      </c>
      <c r="E64" s="240">
        <v>62.974985268258784</v>
      </c>
      <c r="F64" s="241">
        <v>37.025014731741209</v>
      </c>
      <c r="G64" s="242">
        <v>-4.3149049163621118E-2</v>
      </c>
      <c r="H64" s="243">
        <v>104.55096592904812</v>
      </c>
      <c r="I64" s="251">
        <v>10432.16957124996</v>
      </c>
      <c r="J64" s="249">
        <v>3504.7667584894675</v>
      </c>
      <c r="K64" s="253">
        <v>2183.1048396646097</v>
      </c>
      <c r="L64" s="253">
        <v>20.926661752901651</v>
      </c>
      <c r="M64" s="248">
        <v>1224.192148413126</v>
      </c>
      <c r="N64" s="253">
        <v>11.734779999999999</v>
      </c>
      <c r="O64" s="248">
        <v>1209.7930688271783</v>
      </c>
      <c r="P64" s="249">
        <f t="shared" si="3"/>
        <v>11.596754256767928</v>
      </c>
      <c r="Q64" s="254">
        <v>2251.61025638005</v>
      </c>
      <c r="R64" s="253">
        <v>22895.185546875</v>
      </c>
      <c r="S64" s="251">
        <v>45.24</v>
      </c>
      <c r="T64" s="252">
        <v>0</v>
      </c>
      <c r="U64" s="253">
        <v>0</v>
      </c>
      <c r="V64" s="252">
        <v>0</v>
      </c>
      <c r="W64" s="253">
        <v>21.18</v>
      </c>
      <c r="X64" s="252" t="s">
        <v>992</v>
      </c>
      <c r="Y64" s="254">
        <v>66.42</v>
      </c>
      <c r="Z64" s="253">
        <f t="shared" ref="Z64:AE127" si="11">IFERROR((S64*100)/$Y64,"---")</f>
        <v>68.112014453477869</v>
      </c>
      <c r="AA64" s="253">
        <f t="shared" si="11"/>
        <v>0</v>
      </c>
      <c r="AB64" s="253">
        <f t="shared" si="11"/>
        <v>0</v>
      </c>
      <c r="AC64" s="253">
        <f t="shared" si="10"/>
        <v>0</v>
      </c>
      <c r="AD64" s="253">
        <f t="shared" si="10"/>
        <v>31.887985546522131</v>
      </c>
      <c r="AE64" s="253" t="str">
        <f t="shared" si="10"/>
        <v>---</v>
      </c>
      <c r="AF64" s="251">
        <f t="shared" si="7"/>
        <v>0.19759612739270802</v>
      </c>
      <c r="AG64" s="252">
        <f t="shared" si="7"/>
        <v>0</v>
      </c>
      <c r="AH64" s="253">
        <f t="shared" si="7"/>
        <v>0</v>
      </c>
      <c r="AI64" s="252">
        <f t="shared" si="6"/>
        <v>0</v>
      </c>
      <c r="AJ64" s="253">
        <f t="shared" si="6"/>
        <v>9.2508531789954815E-2</v>
      </c>
      <c r="AK64" s="252">
        <f t="shared" si="6"/>
        <v>0</v>
      </c>
      <c r="AL64" s="254">
        <f t="shared" si="6"/>
        <v>0.29010465918266287</v>
      </c>
      <c r="AM64" s="255">
        <v>2.0722779400255567</v>
      </c>
      <c r="AN64" s="249">
        <v>0</v>
      </c>
      <c r="AO64" s="249">
        <v>0</v>
      </c>
      <c r="AP64" s="249">
        <v>0</v>
      </c>
      <c r="AQ64" s="249">
        <v>0.97017786847350318</v>
      </c>
      <c r="AR64" s="249" t="s">
        <v>1026</v>
      </c>
      <c r="AS64" s="254">
        <v>3.0424558084990596</v>
      </c>
      <c r="AT64" s="255">
        <v>3.6954982972765267</v>
      </c>
      <c r="AU64" s="249">
        <v>0</v>
      </c>
      <c r="AV64" s="249">
        <v>0</v>
      </c>
      <c r="AW64" s="249">
        <v>0</v>
      </c>
      <c r="AX64" s="249">
        <v>1.730120555621504</v>
      </c>
      <c r="AY64" s="249" t="s">
        <v>1026</v>
      </c>
      <c r="AZ64" s="254">
        <v>5.4256188528980305</v>
      </c>
      <c r="BA64" s="255">
        <f t="shared" si="9"/>
        <v>3.7394824921469803</v>
      </c>
      <c r="BB64" s="249">
        <f t="shared" si="9"/>
        <v>0</v>
      </c>
      <c r="BC64" s="249">
        <f t="shared" si="8"/>
        <v>0</v>
      </c>
      <c r="BD64" s="249">
        <f t="shared" si="8"/>
        <v>0</v>
      </c>
      <c r="BE64" s="249">
        <f t="shared" si="8"/>
        <v>1.7507126256337984</v>
      </c>
      <c r="BF64" s="249" t="str">
        <f t="shared" si="8"/>
        <v>---</v>
      </c>
      <c r="BG64" s="254">
        <f t="shared" si="8"/>
        <v>5.4901951177807788</v>
      </c>
      <c r="BH64" s="255">
        <v>2.0092287229466201</v>
      </c>
      <c r="BI64" s="249">
        <v>0</v>
      </c>
      <c r="BJ64" s="249">
        <v>0</v>
      </c>
      <c r="BK64" s="249">
        <v>0</v>
      </c>
      <c r="BL64" s="249">
        <v>0.94066013156519479</v>
      </c>
      <c r="BM64" s="249" t="s">
        <v>1026</v>
      </c>
      <c r="BN64" s="254">
        <v>2.9498888545118152</v>
      </c>
      <c r="BO64" s="251">
        <v>111.06</v>
      </c>
      <c r="BP64" s="253">
        <v>0.49</v>
      </c>
      <c r="BQ64" s="248">
        <v>275</v>
      </c>
      <c r="BR64" s="249">
        <v>1.2</v>
      </c>
      <c r="BS64" s="253">
        <v>514.6</v>
      </c>
      <c r="BT64" s="253">
        <v>2.25</v>
      </c>
      <c r="BU64" s="248">
        <v>1086.82</v>
      </c>
      <c r="BV64" s="249">
        <v>4.75</v>
      </c>
      <c r="BW64" s="253">
        <v>1708.93</v>
      </c>
      <c r="BX64" s="253">
        <v>7.46</v>
      </c>
      <c r="BY64" s="248">
        <v>2514.9</v>
      </c>
      <c r="BZ64" s="249">
        <v>10.98</v>
      </c>
      <c r="CA64" s="253">
        <v>2962.77</v>
      </c>
      <c r="CB64" s="254">
        <v>12.94</v>
      </c>
      <c r="CC64" s="251">
        <v>0</v>
      </c>
      <c r="CD64" s="253">
        <v>0</v>
      </c>
      <c r="CE64" s="248">
        <v>0</v>
      </c>
      <c r="CF64" s="249">
        <v>0</v>
      </c>
      <c r="CG64" s="253">
        <v>0</v>
      </c>
      <c r="CH64" s="253">
        <v>0</v>
      </c>
      <c r="CI64" s="248">
        <v>0</v>
      </c>
      <c r="CJ64" s="249">
        <v>0</v>
      </c>
      <c r="CK64" s="253">
        <v>0</v>
      </c>
      <c r="CL64" s="253">
        <v>0</v>
      </c>
      <c r="CM64" s="248">
        <v>0</v>
      </c>
      <c r="CN64" s="249">
        <v>0</v>
      </c>
      <c r="CO64" s="253">
        <v>0</v>
      </c>
      <c r="CP64" s="254">
        <v>0</v>
      </c>
      <c r="CQ64" s="251">
        <v>0</v>
      </c>
      <c r="CR64" s="253">
        <v>0</v>
      </c>
      <c r="CS64" s="248">
        <v>0</v>
      </c>
      <c r="CT64" s="249">
        <v>0</v>
      </c>
      <c r="CU64" s="253">
        <v>0</v>
      </c>
      <c r="CV64" s="253">
        <v>0</v>
      </c>
      <c r="CW64" s="248">
        <v>0</v>
      </c>
      <c r="CX64" s="249">
        <v>0</v>
      </c>
      <c r="CY64" s="253">
        <v>0</v>
      </c>
      <c r="CZ64" s="253">
        <v>0</v>
      </c>
      <c r="DA64" s="248">
        <v>0</v>
      </c>
      <c r="DB64" s="249">
        <v>0</v>
      </c>
      <c r="DC64" s="253">
        <v>0</v>
      </c>
      <c r="DD64" s="253">
        <v>0</v>
      </c>
      <c r="DE64" s="251">
        <v>0</v>
      </c>
      <c r="DF64" s="253">
        <v>0</v>
      </c>
      <c r="DG64" s="248">
        <v>0</v>
      </c>
      <c r="DH64" s="249">
        <v>0</v>
      </c>
      <c r="DI64" s="253">
        <v>0</v>
      </c>
      <c r="DJ64" s="253">
        <v>0</v>
      </c>
      <c r="DK64" s="248">
        <v>0</v>
      </c>
      <c r="DL64" s="249">
        <v>0</v>
      </c>
      <c r="DM64" s="253">
        <v>0</v>
      </c>
      <c r="DN64" s="253">
        <v>0</v>
      </c>
      <c r="DO64" s="248">
        <v>0</v>
      </c>
      <c r="DP64" s="249">
        <v>0</v>
      </c>
      <c r="DQ64" s="253">
        <v>0</v>
      </c>
      <c r="DR64" s="253">
        <v>0</v>
      </c>
      <c r="DS64" s="256">
        <v>57.386600416165507</v>
      </c>
      <c r="DT64" s="257">
        <v>54.459325147894347</v>
      </c>
      <c r="DU64" s="258">
        <v>57.066145883973775</v>
      </c>
      <c r="DV64" s="259">
        <v>56.30402381601121</v>
      </c>
      <c r="DW64" s="260">
        <v>57</v>
      </c>
      <c r="DX64" s="261">
        <v>31.3</v>
      </c>
      <c r="DY64" s="240">
        <v>74.437219512195128</v>
      </c>
      <c r="DZ64" s="262">
        <v>0.25178097368304603</v>
      </c>
      <c r="EA64" s="262">
        <v>-0.31475764513015747</v>
      </c>
      <c r="EB64" s="262">
        <v>6.5453171730041504E-2</v>
      </c>
      <c r="EC64" s="262">
        <v>-0.60038983821868896</v>
      </c>
      <c r="ED64" s="262">
        <v>-0.46610239148139954</v>
      </c>
      <c r="EE64" s="262">
        <v>4.0360554284945512E-2</v>
      </c>
      <c r="EF64" s="262">
        <v>1.4242357674854291</v>
      </c>
      <c r="EG64" s="262">
        <v>42.877970549642804</v>
      </c>
      <c r="EH64" s="262">
        <v>61.67</v>
      </c>
      <c r="EI64" s="262">
        <v>1.7513542107281901</v>
      </c>
      <c r="EJ64" s="262">
        <v>-0.2</v>
      </c>
      <c r="EK64" s="262">
        <v>5.9</v>
      </c>
      <c r="EL64" s="263" t="s">
        <v>478</v>
      </c>
    </row>
    <row r="65" spans="1:142" x14ac:dyDescent="0.2">
      <c r="A65" s="236" t="s">
        <v>284</v>
      </c>
      <c r="B65" s="237" t="s">
        <v>978</v>
      </c>
      <c r="C65" s="238" t="s">
        <v>1074</v>
      </c>
      <c r="D65" s="239">
        <v>30.405207000000001</v>
      </c>
      <c r="E65" s="240">
        <v>88.894000951876421</v>
      </c>
      <c r="F65" s="241">
        <v>11.105999048123566</v>
      </c>
      <c r="G65" s="242">
        <v>1.5408761970112665</v>
      </c>
      <c r="H65" s="243">
        <v>34.471069667252422</v>
      </c>
      <c r="I65" s="251">
        <v>438283.56481481483</v>
      </c>
      <c r="J65" s="249">
        <v>14414.753526092252</v>
      </c>
      <c r="K65" s="253">
        <v>89016.509502971065</v>
      </c>
      <c r="L65" s="253">
        <v>20.310254969424335</v>
      </c>
      <c r="M65" s="248">
        <v>65061.79268935186</v>
      </c>
      <c r="N65" s="253">
        <v>14.84468</v>
      </c>
      <c r="O65" s="248">
        <v>97774.785302963195</v>
      </c>
      <c r="P65" s="249">
        <f t="shared" si="3"/>
        <v>22.308567592370331</v>
      </c>
      <c r="Q65" s="254">
        <v>6038.02855542</v>
      </c>
      <c r="R65" s="199">
        <v>1154527.75</v>
      </c>
      <c r="S65" s="251">
        <v>2044.24</v>
      </c>
      <c r="T65" s="252">
        <v>21.56</v>
      </c>
      <c r="U65" s="253">
        <v>15.43</v>
      </c>
      <c r="V65" s="252">
        <v>2.39</v>
      </c>
      <c r="W65" s="253">
        <v>214.66</v>
      </c>
      <c r="X65" s="252" t="s">
        <v>992</v>
      </c>
      <c r="Y65" s="254">
        <v>2298.2799999999997</v>
      </c>
      <c r="Z65" s="253">
        <f t="shared" si="11"/>
        <v>88.94651652540162</v>
      </c>
      <c r="AA65" s="253">
        <f t="shared" si="11"/>
        <v>0.93809283464155813</v>
      </c>
      <c r="AB65" s="253">
        <f t="shared" si="11"/>
        <v>0.67137163443966796</v>
      </c>
      <c r="AC65" s="253">
        <f t="shared" si="10"/>
        <v>0.10399081051917088</v>
      </c>
      <c r="AD65" s="253">
        <f t="shared" si="10"/>
        <v>9.3400281949980002</v>
      </c>
      <c r="AE65" s="253" t="str">
        <f t="shared" si="10"/>
        <v>---</v>
      </c>
      <c r="AF65" s="251">
        <f t="shared" si="7"/>
        <v>0.17706287267672866</v>
      </c>
      <c r="AG65" s="252">
        <f t="shared" si="7"/>
        <v>1.8674302111837502E-3</v>
      </c>
      <c r="AH65" s="253">
        <f t="shared" si="7"/>
        <v>1.3364771873174985E-3</v>
      </c>
      <c r="AI65" s="252">
        <f t="shared" si="6"/>
        <v>2.0701104845682576E-4</v>
      </c>
      <c r="AJ65" s="253">
        <f t="shared" si="6"/>
        <v>1.8592883540477913E-2</v>
      </c>
      <c r="AK65" s="252">
        <f t="shared" si="6"/>
        <v>0</v>
      </c>
      <c r="AL65" s="254">
        <f t="shared" si="6"/>
        <v>0.19906667466416458</v>
      </c>
      <c r="AM65" s="255">
        <v>2.2964728806084791</v>
      </c>
      <c r="AN65" s="249">
        <v>2.4220226248345991E-2</v>
      </c>
      <c r="AO65" s="249">
        <v>1.7333863219479526E-2</v>
      </c>
      <c r="AP65" s="249">
        <v>2.6848952102758311E-3</v>
      </c>
      <c r="AQ65" s="249">
        <v>0.2411462785932259</v>
      </c>
      <c r="AR65" s="249" t="s">
        <v>1026</v>
      </c>
      <c r="AS65" s="254">
        <v>2.5818581438798058</v>
      </c>
      <c r="AT65" s="255">
        <v>3.1419976540771897</v>
      </c>
      <c r="AU65" s="249">
        <v>3.3137728163965194E-2</v>
      </c>
      <c r="AV65" s="249">
        <v>2.3715915842763589E-2</v>
      </c>
      <c r="AW65" s="249">
        <v>3.6734309050035635E-3</v>
      </c>
      <c r="AX65" s="249">
        <v>0.3299325012837091</v>
      </c>
      <c r="AY65" s="249" t="s">
        <v>1026</v>
      </c>
      <c r="AZ65" s="254">
        <v>3.5324572302726307</v>
      </c>
      <c r="BA65" s="255">
        <f t="shared" si="9"/>
        <v>2.0907639875308899</v>
      </c>
      <c r="BB65" s="249">
        <f t="shared" si="9"/>
        <v>2.2050674857730004E-2</v>
      </c>
      <c r="BC65" s="249">
        <f t="shared" si="8"/>
        <v>1.5781164798458903E-2</v>
      </c>
      <c r="BD65" s="249">
        <f t="shared" si="8"/>
        <v>2.4443929921138551E-3</v>
      </c>
      <c r="BE65" s="249">
        <f t="shared" si="8"/>
        <v>0.21954535551764023</v>
      </c>
      <c r="BF65" s="249" t="str">
        <f t="shared" si="8"/>
        <v>---</v>
      </c>
      <c r="BG65" s="254">
        <f t="shared" si="8"/>
        <v>2.3505855756968326</v>
      </c>
      <c r="BH65" s="255">
        <v>33.856083674281408</v>
      </c>
      <c r="BI65" s="249">
        <v>0.35707018941880947</v>
      </c>
      <c r="BJ65" s="249">
        <v>0.25554698621207006</v>
      </c>
      <c r="BK65" s="249">
        <v>3.9582456062660233E-2</v>
      </c>
      <c r="BL65" s="249">
        <v>3.5551338989165884</v>
      </c>
      <c r="BM65" s="249" t="s">
        <v>1026</v>
      </c>
      <c r="BN65" s="254">
        <v>38.063417204891529</v>
      </c>
      <c r="BO65" s="251">
        <v>7440</v>
      </c>
      <c r="BP65" s="253">
        <v>0.64</v>
      </c>
      <c r="BQ65" s="248">
        <v>14026.22</v>
      </c>
      <c r="BR65" s="249">
        <v>1.21</v>
      </c>
      <c r="BS65" s="253">
        <v>20932.12</v>
      </c>
      <c r="BT65" s="253">
        <v>1.81</v>
      </c>
      <c r="BU65" s="248">
        <v>32851.47</v>
      </c>
      <c r="BV65" s="249">
        <v>2.85</v>
      </c>
      <c r="BW65" s="253">
        <v>44019.11</v>
      </c>
      <c r="BX65" s="253">
        <v>3.81</v>
      </c>
      <c r="BY65" s="248">
        <v>56829.1</v>
      </c>
      <c r="BZ65" s="249">
        <v>4.92</v>
      </c>
      <c r="CA65" s="253">
        <v>65954.600000000006</v>
      </c>
      <c r="CB65" s="254">
        <v>5.71</v>
      </c>
      <c r="CC65" s="251">
        <v>18.04</v>
      </c>
      <c r="CD65" s="253">
        <v>0</v>
      </c>
      <c r="CE65" s="248">
        <v>117.68</v>
      </c>
      <c r="CF65" s="249">
        <v>0.01</v>
      </c>
      <c r="CG65" s="253">
        <v>930.58</v>
      </c>
      <c r="CH65" s="253">
        <v>0.08</v>
      </c>
      <c r="CI65" s="248">
        <v>1448.66</v>
      </c>
      <c r="CJ65" s="249">
        <v>0.13</v>
      </c>
      <c r="CK65" s="253">
        <v>1663.08</v>
      </c>
      <c r="CL65" s="253">
        <v>0.14000000000000001</v>
      </c>
      <c r="CM65" s="248">
        <v>1953.2</v>
      </c>
      <c r="CN65" s="249">
        <v>0.17</v>
      </c>
      <c r="CO65" s="253">
        <v>1996.45</v>
      </c>
      <c r="CP65" s="254">
        <v>0.17</v>
      </c>
      <c r="CQ65" s="251">
        <v>63.79</v>
      </c>
      <c r="CR65" s="253">
        <v>0.01</v>
      </c>
      <c r="CS65" s="248">
        <v>283.12</v>
      </c>
      <c r="CT65" s="249">
        <v>0.02</v>
      </c>
      <c r="CU65" s="253">
        <v>425.43</v>
      </c>
      <c r="CV65" s="253">
        <v>0.04</v>
      </c>
      <c r="CW65" s="248">
        <v>575.12</v>
      </c>
      <c r="CX65" s="249">
        <v>0.05</v>
      </c>
      <c r="CY65" s="253">
        <v>671.06</v>
      </c>
      <c r="CZ65" s="253">
        <v>0.06</v>
      </c>
      <c r="DA65" s="248">
        <v>696.37</v>
      </c>
      <c r="DB65" s="249">
        <v>0.06</v>
      </c>
      <c r="DC65" s="253">
        <v>721.68</v>
      </c>
      <c r="DD65" s="253">
        <v>0.06</v>
      </c>
      <c r="DE65" s="251">
        <v>0</v>
      </c>
      <c r="DF65" s="253">
        <v>0</v>
      </c>
      <c r="DG65" s="248">
        <v>0</v>
      </c>
      <c r="DH65" s="249">
        <v>0</v>
      </c>
      <c r="DI65" s="253">
        <v>0</v>
      </c>
      <c r="DJ65" s="253">
        <v>0</v>
      </c>
      <c r="DK65" s="248">
        <v>2.7</v>
      </c>
      <c r="DL65" s="249">
        <v>0</v>
      </c>
      <c r="DM65" s="253">
        <v>114.23</v>
      </c>
      <c r="DN65" s="253">
        <v>0.01</v>
      </c>
      <c r="DO65" s="248">
        <v>593.89</v>
      </c>
      <c r="DP65" s="249">
        <v>0.05</v>
      </c>
      <c r="DQ65" s="253">
        <v>1133.68</v>
      </c>
      <c r="DR65" s="253">
        <v>0.1</v>
      </c>
      <c r="DS65" s="256">
        <v>51.311838999760937</v>
      </c>
      <c r="DT65" s="257">
        <v>62.260955149538269</v>
      </c>
      <c r="DU65" s="258">
        <v>54.218185079302451</v>
      </c>
      <c r="DV65" s="259">
        <v>55.930326409533883</v>
      </c>
      <c r="DW65" s="260">
        <v>58</v>
      </c>
      <c r="DX65" s="261">
        <v>44.77</v>
      </c>
      <c r="DY65" s="240">
        <v>74.487512195121951</v>
      </c>
      <c r="DZ65" s="262">
        <v>1.49248987133074</v>
      </c>
      <c r="EA65" s="262">
        <v>-1.7902894020080566</v>
      </c>
      <c r="EB65" s="262">
        <v>-1.136284351348877</v>
      </c>
      <c r="EC65" s="262">
        <v>-0.95268487930297852</v>
      </c>
      <c r="ED65" s="262">
        <v>-1.275205135345459</v>
      </c>
      <c r="EE65" s="262">
        <v>0</v>
      </c>
      <c r="EF65" s="262">
        <v>6.9464371159417482</v>
      </c>
      <c r="EG65" s="262">
        <v>2.8111801242236023</v>
      </c>
      <c r="EH65" s="262">
        <v>57.8</v>
      </c>
      <c r="EI65" s="262">
        <v>2.89448992994669</v>
      </c>
      <c r="EJ65" s="262" t="s">
        <v>478</v>
      </c>
      <c r="EK65" s="262">
        <v>0</v>
      </c>
      <c r="EL65" s="263">
        <v>32</v>
      </c>
    </row>
    <row r="66" spans="1:142" x14ac:dyDescent="0.2">
      <c r="A66" s="236" t="s">
        <v>384</v>
      </c>
      <c r="B66" s="237" t="s">
        <v>467</v>
      </c>
      <c r="C66" s="238" t="s">
        <v>1075</v>
      </c>
      <c r="D66" s="239">
        <v>4.6164170000000002</v>
      </c>
      <c r="E66" s="240">
        <v>39.500006173619063</v>
      </c>
      <c r="F66" s="241">
        <v>60.499993826380937</v>
      </c>
      <c r="G66" s="242">
        <v>2.6100428490341199</v>
      </c>
      <c r="H66" s="243">
        <v>7.4102170214132075</v>
      </c>
      <c r="I66" s="251">
        <v>1538.1757440777485</v>
      </c>
      <c r="J66" s="249">
        <v>333.1968806279304</v>
      </c>
      <c r="K66" s="253">
        <v>227.03385887979127</v>
      </c>
      <c r="L66" s="253">
        <v>14.759942727865278</v>
      </c>
      <c r="M66" s="248">
        <v>39.686933825673215</v>
      </c>
      <c r="N66" s="253">
        <v>2.58013</v>
      </c>
      <c r="O66" s="248">
        <v>128.46033284313083</v>
      </c>
      <c r="P66" s="249">
        <f t="shared" si="3"/>
        <v>8.3514730574660323</v>
      </c>
      <c r="Q66" s="254">
        <v>157.90247386428899</v>
      </c>
      <c r="R66" s="253">
        <v>3893.74169921875</v>
      </c>
      <c r="S66" s="251">
        <v>0.43</v>
      </c>
      <c r="T66" s="252">
        <v>0</v>
      </c>
      <c r="U66" s="253">
        <v>0</v>
      </c>
      <c r="V66" s="252">
        <v>0</v>
      </c>
      <c r="W66" s="253">
        <v>4.92</v>
      </c>
      <c r="X66" s="252" t="s">
        <v>992</v>
      </c>
      <c r="Y66" s="254">
        <v>5.35</v>
      </c>
      <c r="Z66" s="253">
        <f t="shared" si="11"/>
        <v>8.0373831775700939</v>
      </c>
      <c r="AA66" s="253">
        <f t="shared" si="11"/>
        <v>0</v>
      </c>
      <c r="AB66" s="253">
        <f t="shared" si="11"/>
        <v>0</v>
      </c>
      <c r="AC66" s="253">
        <f t="shared" si="10"/>
        <v>0</v>
      </c>
      <c r="AD66" s="253">
        <f t="shared" si="10"/>
        <v>91.962616822429908</v>
      </c>
      <c r="AE66" s="253" t="str">
        <f t="shared" si="10"/>
        <v>---</v>
      </c>
      <c r="AF66" s="251">
        <f t="shared" si="7"/>
        <v>1.1043362226268789E-2</v>
      </c>
      <c r="AG66" s="252">
        <f t="shared" si="7"/>
        <v>0</v>
      </c>
      <c r="AH66" s="253">
        <f t="shared" si="7"/>
        <v>0</v>
      </c>
      <c r="AI66" s="252">
        <f t="shared" si="6"/>
        <v>0</v>
      </c>
      <c r="AJ66" s="253">
        <f t="shared" si="6"/>
        <v>0.12635660965870338</v>
      </c>
      <c r="AK66" s="252">
        <f t="shared" si="6"/>
        <v>0</v>
      </c>
      <c r="AL66" s="254">
        <f t="shared" si="6"/>
        <v>0.13739997188497216</v>
      </c>
      <c r="AM66" s="255">
        <v>0.18939906237847731</v>
      </c>
      <c r="AN66" s="249">
        <v>0</v>
      </c>
      <c r="AO66" s="249">
        <v>0</v>
      </c>
      <c r="AP66" s="249">
        <v>0</v>
      </c>
      <c r="AQ66" s="249">
        <v>2.1670776439583914</v>
      </c>
      <c r="AR66" s="249" t="s">
        <v>1026</v>
      </c>
      <c r="AS66" s="254">
        <v>2.3564767063368688</v>
      </c>
      <c r="AT66" s="255">
        <v>1.0834800236490827</v>
      </c>
      <c r="AU66" s="249">
        <v>0</v>
      </c>
      <c r="AV66" s="249">
        <v>0</v>
      </c>
      <c r="AW66" s="249">
        <v>0</v>
      </c>
      <c r="AX66" s="249">
        <v>12.397027247333693</v>
      </c>
      <c r="AY66" s="249" t="s">
        <v>1026</v>
      </c>
      <c r="AZ66" s="254">
        <v>13.480507270982775</v>
      </c>
      <c r="BA66" s="255">
        <f t="shared" si="9"/>
        <v>0.3347336804156455</v>
      </c>
      <c r="BB66" s="249">
        <f t="shared" si="9"/>
        <v>0</v>
      </c>
      <c r="BC66" s="249">
        <f t="shared" si="8"/>
        <v>0</v>
      </c>
      <c r="BD66" s="249">
        <f t="shared" si="8"/>
        <v>0</v>
      </c>
      <c r="BE66" s="249">
        <f t="shared" si="8"/>
        <v>3.8299760642906411</v>
      </c>
      <c r="BF66" s="249" t="str">
        <f t="shared" si="8"/>
        <v>---</v>
      </c>
      <c r="BG66" s="254">
        <f t="shared" si="8"/>
        <v>4.1647097447062871</v>
      </c>
      <c r="BH66" s="255">
        <v>0.27231998934327539</v>
      </c>
      <c r="BI66" s="249">
        <v>0</v>
      </c>
      <c r="BJ66" s="249">
        <v>0</v>
      </c>
      <c r="BK66" s="249">
        <v>0</v>
      </c>
      <c r="BL66" s="249">
        <v>3.1158473199277092</v>
      </c>
      <c r="BM66" s="249" t="s">
        <v>1026</v>
      </c>
      <c r="BN66" s="254">
        <v>3.3881673092709841</v>
      </c>
      <c r="BO66" s="251">
        <v>1.1299999999999999</v>
      </c>
      <c r="BP66" s="253">
        <v>0.03</v>
      </c>
      <c r="BQ66" s="248">
        <v>3.04</v>
      </c>
      <c r="BR66" s="249">
        <v>0.08</v>
      </c>
      <c r="BS66" s="253">
        <v>5.9</v>
      </c>
      <c r="BT66" s="253">
        <v>0.15</v>
      </c>
      <c r="BU66" s="248">
        <v>15.4</v>
      </c>
      <c r="BV66" s="249">
        <v>0.4</v>
      </c>
      <c r="BW66" s="253">
        <v>31.4</v>
      </c>
      <c r="BX66" s="253">
        <v>0.81</v>
      </c>
      <c r="BY66" s="248">
        <v>59.92</v>
      </c>
      <c r="BZ66" s="249">
        <v>1.54</v>
      </c>
      <c r="CA66" s="253">
        <v>84.25</v>
      </c>
      <c r="CB66" s="254">
        <v>2.16</v>
      </c>
      <c r="CC66" s="251">
        <v>0</v>
      </c>
      <c r="CD66" s="253">
        <v>0</v>
      </c>
      <c r="CE66" s="248">
        <v>0</v>
      </c>
      <c r="CF66" s="249">
        <v>0</v>
      </c>
      <c r="CG66" s="253">
        <v>0</v>
      </c>
      <c r="CH66" s="253">
        <v>0</v>
      </c>
      <c r="CI66" s="248">
        <v>0</v>
      </c>
      <c r="CJ66" s="249">
        <v>0</v>
      </c>
      <c r="CK66" s="253">
        <v>0</v>
      </c>
      <c r="CL66" s="253">
        <v>0</v>
      </c>
      <c r="CM66" s="248">
        <v>0</v>
      </c>
      <c r="CN66" s="249">
        <v>0</v>
      </c>
      <c r="CO66" s="253">
        <v>0</v>
      </c>
      <c r="CP66" s="254">
        <v>0</v>
      </c>
      <c r="CQ66" s="251">
        <v>0</v>
      </c>
      <c r="CR66" s="253">
        <v>0</v>
      </c>
      <c r="CS66" s="248">
        <v>0</v>
      </c>
      <c r="CT66" s="249">
        <v>0</v>
      </c>
      <c r="CU66" s="253">
        <v>0</v>
      </c>
      <c r="CV66" s="253">
        <v>0</v>
      </c>
      <c r="CW66" s="248">
        <v>0</v>
      </c>
      <c r="CX66" s="249">
        <v>0</v>
      </c>
      <c r="CY66" s="253">
        <v>0</v>
      </c>
      <c r="CZ66" s="253">
        <v>0</v>
      </c>
      <c r="DA66" s="248">
        <v>0</v>
      </c>
      <c r="DB66" s="249">
        <v>0</v>
      </c>
      <c r="DC66" s="253">
        <v>0</v>
      </c>
      <c r="DD66" s="253">
        <v>0</v>
      </c>
      <c r="DE66" s="251">
        <v>0</v>
      </c>
      <c r="DF66" s="253">
        <v>0</v>
      </c>
      <c r="DG66" s="248">
        <v>0</v>
      </c>
      <c r="DH66" s="249">
        <v>0</v>
      </c>
      <c r="DI66" s="253">
        <v>0</v>
      </c>
      <c r="DJ66" s="253">
        <v>0</v>
      </c>
      <c r="DK66" s="248">
        <v>0</v>
      </c>
      <c r="DL66" s="249">
        <v>0</v>
      </c>
      <c r="DM66" s="253">
        <v>0</v>
      </c>
      <c r="DN66" s="253">
        <v>0</v>
      </c>
      <c r="DO66" s="248">
        <v>0</v>
      </c>
      <c r="DP66" s="249">
        <v>0</v>
      </c>
      <c r="DQ66" s="253">
        <v>0</v>
      </c>
      <c r="DR66" s="253">
        <v>0</v>
      </c>
      <c r="DS66" s="256">
        <v>50.292142831401378</v>
      </c>
      <c r="DT66" s="257">
        <v>54.2762041618696</v>
      </c>
      <c r="DU66" s="258">
        <v>63.10607720961081</v>
      </c>
      <c r="DV66" s="259">
        <v>55.891474734293929</v>
      </c>
      <c r="DW66" s="260">
        <v>59</v>
      </c>
      <c r="DX66" s="261">
        <v>56.3</v>
      </c>
      <c r="DY66" s="240">
        <v>49.475390243902446</v>
      </c>
      <c r="DZ66" s="262">
        <v>1.9955099149942801</v>
      </c>
      <c r="EA66" s="262">
        <v>-1.8342373371124268</v>
      </c>
      <c r="EB66" s="262">
        <v>-1.7808928489685059</v>
      </c>
      <c r="EC66" s="262">
        <v>-1.5287349224090576</v>
      </c>
      <c r="ED66" s="262">
        <v>-1.0414586067199707</v>
      </c>
      <c r="EE66" s="262" t="s">
        <v>478</v>
      </c>
      <c r="EF66" s="262">
        <v>6.0696274713954577E-2</v>
      </c>
      <c r="EG66" s="262">
        <v>5.1418439716312055E-2</v>
      </c>
      <c r="EH66" s="262">
        <v>42.94</v>
      </c>
      <c r="EI66" s="262">
        <v>1.3175183171693299</v>
      </c>
      <c r="EJ66" s="262">
        <v>-1.1000000000000001</v>
      </c>
      <c r="EK66" s="262">
        <v>33.1</v>
      </c>
      <c r="EL66" s="263">
        <v>95.9</v>
      </c>
    </row>
    <row r="67" spans="1:142" x14ac:dyDescent="0.2">
      <c r="A67" s="236" t="s">
        <v>194</v>
      </c>
      <c r="B67" s="237" t="s">
        <v>619</v>
      </c>
      <c r="C67" s="238" t="s">
        <v>1077</v>
      </c>
      <c r="D67" s="239">
        <v>45.489600000000003</v>
      </c>
      <c r="E67" s="240">
        <v>69.274001090359121</v>
      </c>
      <c r="F67" s="241">
        <v>30.725998909640882</v>
      </c>
      <c r="G67" s="242">
        <v>6.4319043964589567E-2</v>
      </c>
      <c r="H67" s="243">
        <v>78.522405578954633</v>
      </c>
      <c r="I67" s="251">
        <v>177430.60975609758</v>
      </c>
      <c r="J67" s="249">
        <v>3900.4653757363785</v>
      </c>
      <c r="K67" s="253">
        <v>32236.097560975617</v>
      </c>
      <c r="L67" s="253">
        <v>18.168284269150909</v>
      </c>
      <c r="M67" s="248">
        <v>41823.038435597562</v>
      </c>
      <c r="N67" s="253">
        <v>23.571490000000001</v>
      </c>
      <c r="O67" s="248">
        <v>27492.205731447881</v>
      </c>
      <c r="P67" s="249">
        <f t="shared" si="3"/>
        <v>15.494623937346347</v>
      </c>
      <c r="Q67" s="254">
        <v>18775.502007580002</v>
      </c>
      <c r="R67" s="253">
        <v>676833.625</v>
      </c>
      <c r="S67" s="251">
        <v>8.67</v>
      </c>
      <c r="T67" s="252">
        <v>0</v>
      </c>
      <c r="U67" s="253">
        <v>0</v>
      </c>
      <c r="V67" s="252">
        <v>0</v>
      </c>
      <c r="W67" s="253">
        <v>1153.8</v>
      </c>
      <c r="X67" s="252" t="s">
        <v>992</v>
      </c>
      <c r="Y67" s="254">
        <v>1162.47</v>
      </c>
      <c r="Z67" s="253">
        <f t="shared" si="11"/>
        <v>0.7458256987277091</v>
      </c>
      <c r="AA67" s="253">
        <f t="shared" si="11"/>
        <v>0</v>
      </c>
      <c r="AB67" s="253">
        <f t="shared" si="11"/>
        <v>0</v>
      </c>
      <c r="AC67" s="253">
        <f t="shared" si="10"/>
        <v>0</v>
      </c>
      <c r="AD67" s="253">
        <f t="shared" si="10"/>
        <v>99.254174301272286</v>
      </c>
      <c r="AE67" s="253" t="str">
        <f t="shared" si="10"/>
        <v>---</v>
      </c>
      <c r="AF67" s="251">
        <f t="shared" si="7"/>
        <v>1.2809647274838038E-3</v>
      </c>
      <c r="AG67" s="252">
        <f t="shared" si="7"/>
        <v>0</v>
      </c>
      <c r="AH67" s="253">
        <f t="shared" si="7"/>
        <v>0</v>
      </c>
      <c r="AI67" s="252">
        <f t="shared" si="6"/>
        <v>0</v>
      </c>
      <c r="AJ67" s="253">
        <f t="shared" si="6"/>
        <v>0.17047025404507643</v>
      </c>
      <c r="AK67" s="252">
        <f t="shared" si="6"/>
        <v>0</v>
      </c>
      <c r="AL67" s="254">
        <f t="shared" si="6"/>
        <v>0.17175121877256025</v>
      </c>
      <c r="AM67" s="255">
        <v>2.6895315053568181E-2</v>
      </c>
      <c r="AN67" s="249">
        <v>0</v>
      </c>
      <c r="AO67" s="249">
        <v>0</v>
      </c>
      <c r="AP67" s="249">
        <v>0</v>
      </c>
      <c r="AQ67" s="249">
        <v>3.5792173597239865</v>
      </c>
      <c r="AR67" s="249" t="s">
        <v>1026</v>
      </c>
      <c r="AS67" s="254">
        <v>3.6061126747775547</v>
      </c>
      <c r="AT67" s="255">
        <v>2.0730201162573961E-2</v>
      </c>
      <c r="AU67" s="249">
        <v>0</v>
      </c>
      <c r="AV67" s="249">
        <v>0</v>
      </c>
      <c r="AW67" s="249">
        <v>0</v>
      </c>
      <c r="AX67" s="249">
        <v>2.7587665630193583</v>
      </c>
      <c r="AY67" s="249" t="s">
        <v>1026</v>
      </c>
      <c r="AZ67" s="254">
        <v>2.7794967641819319</v>
      </c>
      <c r="BA67" s="255">
        <f t="shared" si="9"/>
        <v>3.1536210970815375E-2</v>
      </c>
      <c r="BB67" s="249">
        <f t="shared" si="9"/>
        <v>0</v>
      </c>
      <c r="BC67" s="249">
        <f t="shared" si="8"/>
        <v>0</v>
      </c>
      <c r="BD67" s="249">
        <f t="shared" si="8"/>
        <v>0</v>
      </c>
      <c r="BE67" s="249">
        <f t="shared" si="8"/>
        <v>4.196825861375638</v>
      </c>
      <c r="BF67" s="249" t="str">
        <f t="shared" si="8"/>
        <v>---</v>
      </c>
      <c r="BG67" s="254">
        <f t="shared" si="8"/>
        <v>4.228362072346453</v>
      </c>
      <c r="BH67" s="255">
        <v>4.6177194071827042E-2</v>
      </c>
      <c r="BI67" s="249">
        <v>0</v>
      </c>
      <c r="BJ67" s="249">
        <v>0</v>
      </c>
      <c r="BK67" s="249">
        <v>0</v>
      </c>
      <c r="BL67" s="249">
        <v>6.1452418131573285</v>
      </c>
      <c r="BM67" s="249" t="s">
        <v>1026</v>
      </c>
      <c r="BN67" s="254">
        <v>6.1914190072291566</v>
      </c>
      <c r="BO67" s="251">
        <v>27.83</v>
      </c>
      <c r="BP67" s="253">
        <v>0</v>
      </c>
      <c r="BQ67" s="248">
        <v>66.45</v>
      </c>
      <c r="BR67" s="249">
        <v>0.01</v>
      </c>
      <c r="BS67" s="253">
        <v>123.4</v>
      </c>
      <c r="BT67" s="253">
        <v>0.02</v>
      </c>
      <c r="BU67" s="248">
        <v>263.8</v>
      </c>
      <c r="BV67" s="249">
        <v>0.04</v>
      </c>
      <c r="BW67" s="253">
        <v>437.91</v>
      </c>
      <c r="BX67" s="253">
        <v>0.06</v>
      </c>
      <c r="BY67" s="248">
        <v>684.23</v>
      </c>
      <c r="BZ67" s="249">
        <v>0.1</v>
      </c>
      <c r="CA67" s="253">
        <v>866.72</v>
      </c>
      <c r="CB67" s="254">
        <v>0.13</v>
      </c>
      <c r="CC67" s="251">
        <v>0</v>
      </c>
      <c r="CD67" s="253">
        <v>0</v>
      </c>
      <c r="CE67" s="248">
        <v>0</v>
      </c>
      <c r="CF67" s="249">
        <v>0</v>
      </c>
      <c r="CG67" s="253">
        <v>0</v>
      </c>
      <c r="CH67" s="253">
        <v>0</v>
      </c>
      <c r="CI67" s="248">
        <v>0</v>
      </c>
      <c r="CJ67" s="249">
        <v>0</v>
      </c>
      <c r="CK67" s="253">
        <v>0</v>
      </c>
      <c r="CL67" s="253">
        <v>0</v>
      </c>
      <c r="CM67" s="248">
        <v>0</v>
      </c>
      <c r="CN67" s="249">
        <v>0</v>
      </c>
      <c r="CO67" s="253">
        <v>0</v>
      </c>
      <c r="CP67" s="254">
        <v>0</v>
      </c>
      <c r="CQ67" s="251">
        <v>0</v>
      </c>
      <c r="CR67" s="253">
        <v>0</v>
      </c>
      <c r="CS67" s="248">
        <v>0</v>
      </c>
      <c r="CT67" s="249">
        <v>0</v>
      </c>
      <c r="CU67" s="253">
        <v>0</v>
      </c>
      <c r="CV67" s="253">
        <v>0</v>
      </c>
      <c r="CW67" s="248">
        <v>0</v>
      </c>
      <c r="CX67" s="249">
        <v>0</v>
      </c>
      <c r="CY67" s="253">
        <v>0</v>
      </c>
      <c r="CZ67" s="253">
        <v>0</v>
      </c>
      <c r="DA67" s="248">
        <v>0</v>
      </c>
      <c r="DB67" s="249">
        <v>0</v>
      </c>
      <c r="DC67" s="253">
        <v>0</v>
      </c>
      <c r="DD67" s="253">
        <v>0</v>
      </c>
      <c r="DE67" s="251">
        <v>0</v>
      </c>
      <c r="DF67" s="253">
        <v>0</v>
      </c>
      <c r="DG67" s="248">
        <v>0</v>
      </c>
      <c r="DH67" s="249">
        <v>0</v>
      </c>
      <c r="DI67" s="253">
        <v>0</v>
      </c>
      <c r="DJ67" s="253">
        <v>0</v>
      </c>
      <c r="DK67" s="248">
        <v>0</v>
      </c>
      <c r="DL67" s="249">
        <v>0</v>
      </c>
      <c r="DM67" s="253">
        <v>0</v>
      </c>
      <c r="DN67" s="253">
        <v>0</v>
      </c>
      <c r="DO67" s="248">
        <v>0</v>
      </c>
      <c r="DP67" s="249">
        <v>0</v>
      </c>
      <c r="DQ67" s="253">
        <v>0</v>
      </c>
      <c r="DR67" s="253">
        <v>0</v>
      </c>
      <c r="DS67" s="256">
        <v>54.656768040071391</v>
      </c>
      <c r="DT67" s="257">
        <v>59.304981390859119</v>
      </c>
      <c r="DU67" s="258">
        <v>52.627266282666405</v>
      </c>
      <c r="DV67" s="259">
        <v>55.529671904532307</v>
      </c>
      <c r="DW67" s="260">
        <v>60</v>
      </c>
      <c r="DX67" s="261">
        <v>25.62</v>
      </c>
      <c r="DY67" s="240">
        <v>70.944146341463423</v>
      </c>
      <c r="DZ67" s="262">
        <v>-0.227704749863191</v>
      </c>
      <c r="EA67" s="262">
        <v>-0.82528936862945557</v>
      </c>
      <c r="EB67" s="262">
        <v>-0.65008199214935303</v>
      </c>
      <c r="EC67" s="262">
        <v>-0.32557454705238342</v>
      </c>
      <c r="ED67" s="262">
        <v>-1.0917834043502808</v>
      </c>
      <c r="EE67" s="262">
        <v>0.12977886297301316</v>
      </c>
      <c r="EF67" s="262">
        <v>6.6448671374101549</v>
      </c>
      <c r="EG67" s="262">
        <v>36.233521657250463</v>
      </c>
      <c r="EH67" s="262">
        <v>49.01</v>
      </c>
      <c r="EI67" s="262">
        <v>2.90160253074413</v>
      </c>
      <c r="EJ67" s="262">
        <v>-1.8</v>
      </c>
      <c r="EK67" s="262">
        <v>0</v>
      </c>
      <c r="EL67" s="263" t="s">
        <v>478</v>
      </c>
    </row>
    <row r="68" spans="1:142" x14ac:dyDescent="0.2">
      <c r="A68" s="236" t="s">
        <v>238</v>
      </c>
      <c r="B68" s="237" t="s">
        <v>927</v>
      </c>
      <c r="C68" s="238" t="s">
        <v>1076</v>
      </c>
      <c r="D68" s="239">
        <v>0.27683099999999999</v>
      </c>
      <c r="E68" s="240">
        <v>56.089094068222124</v>
      </c>
      <c r="F68" s="241">
        <v>43.910905931777869</v>
      </c>
      <c r="G68" s="242">
        <v>0.86609748880694304</v>
      </c>
      <c r="H68" s="243">
        <v>75.636885245901638</v>
      </c>
      <c r="I68" s="251">
        <v>3447.5431379414913</v>
      </c>
      <c r="J68" s="249">
        <v>14530.226023599987</v>
      </c>
      <c r="K68" s="253" t="s">
        <v>1026</v>
      </c>
      <c r="L68" s="253" t="s">
        <v>478</v>
      </c>
      <c r="M68" s="248">
        <v>18.090293107720388</v>
      </c>
      <c r="N68" s="253">
        <v>0.52473000000000003</v>
      </c>
      <c r="O68" s="248">
        <v>0</v>
      </c>
      <c r="P68" s="249">
        <f t="shared" si="3"/>
        <v>0</v>
      </c>
      <c r="Q68" s="254" t="s">
        <v>1026</v>
      </c>
      <c r="R68" s="253">
        <v>22001.96484375</v>
      </c>
      <c r="S68" s="251">
        <v>0</v>
      </c>
      <c r="T68" s="252">
        <v>104.08</v>
      </c>
      <c r="U68" s="253">
        <v>0</v>
      </c>
      <c r="V68" s="252">
        <v>0.1</v>
      </c>
      <c r="W68" s="253">
        <v>0</v>
      </c>
      <c r="X68" s="252" t="s">
        <v>992</v>
      </c>
      <c r="Y68" s="254">
        <v>104.17999999999999</v>
      </c>
      <c r="Z68" s="253">
        <f t="shared" si="11"/>
        <v>0</v>
      </c>
      <c r="AA68" s="253">
        <f t="shared" si="11"/>
        <v>99.904012286427346</v>
      </c>
      <c r="AB68" s="253">
        <f t="shared" si="11"/>
        <v>0</v>
      </c>
      <c r="AC68" s="253">
        <f t="shared" si="10"/>
        <v>9.5987713572662711E-2</v>
      </c>
      <c r="AD68" s="253">
        <f t="shared" si="10"/>
        <v>0</v>
      </c>
      <c r="AE68" s="253" t="str">
        <f t="shared" si="10"/>
        <v>---</v>
      </c>
      <c r="AF68" s="251">
        <f t="shared" si="7"/>
        <v>0</v>
      </c>
      <c r="AG68" s="252">
        <f t="shared" si="7"/>
        <v>0.47304866060435297</v>
      </c>
      <c r="AH68" s="253">
        <f t="shared" si="7"/>
        <v>0</v>
      </c>
      <c r="AI68" s="252">
        <f t="shared" si="6"/>
        <v>4.5450486222555061E-4</v>
      </c>
      <c r="AJ68" s="253">
        <f t="shared" si="6"/>
        <v>0</v>
      </c>
      <c r="AK68" s="252">
        <f t="shared" si="6"/>
        <v>0</v>
      </c>
      <c r="AL68" s="254">
        <f t="shared" si="6"/>
        <v>0.4735031654665785</v>
      </c>
      <c r="AM68" s="255" t="s">
        <v>1026</v>
      </c>
      <c r="AN68" s="249" t="s">
        <v>1026</v>
      </c>
      <c r="AO68" s="249" t="s">
        <v>1026</v>
      </c>
      <c r="AP68" s="249" t="s">
        <v>1026</v>
      </c>
      <c r="AQ68" s="249" t="s">
        <v>1026</v>
      </c>
      <c r="AR68" s="249" t="s">
        <v>1026</v>
      </c>
      <c r="AS68" s="254" t="s">
        <v>1026</v>
      </c>
      <c r="AT68" s="255">
        <v>0</v>
      </c>
      <c r="AU68" s="249">
        <v>575.33617272116953</v>
      </c>
      <c r="AV68" s="249">
        <v>0</v>
      </c>
      <c r="AW68" s="249">
        <v>0.5527826409696095</v>
      </c>
      <c r="AX68" s="249">
        <v>0</v>
      </c>
      <c r="AY68" s="249" t="s">
        <v>1026</v>
      </c>
      <c r="AZ68" s="254">
        <v>575.88895536213909</v>
      </c>
      <c r="BA68" s="255" t="str">
        <f t="shared" si="9"/>
        <v>---</v>
      </c>
      <c r="BB68" s="249" t="str">
        <f t="shared" si="9"/>
        <v>---</v>
      </c>
      <c r="BC68" s="249" t="str">
        <f t="shared" si="8"/>
        <v>---</v>
      </c>
      <c r="BD68" s="249" t="str">
        <f t="shared" si="8"/>
        <v>---</v>
      </c>
      <c r="BE68" s="249" t="str">
        <f t="shared" si="8"/>
        <v>---</v>
      </c>
      <c r="BF68" s="249" t="str">
        <f t="shared" si="8"/>
        <v>---</v>
      </c>
      <c r="BG68" s="254" t="str">
        <f t="shared" si="8"/>
        <v>---</v>
      </c>
      <c r="BH68" s="255" t="s">
        <v>1026</v>
      </c>
      <c r="BI68" s="249" t="s">
        <v>1026</v>
      </c>
      <c r="BJ68" s="249" t="s">
        <v>1026</v>
      </c>
      <c r="BK68" s="249" t="s">
        <v>1026</v>
      </c>
      <c r="BL68" s="249" t="s">
        <v>1026</v>
      </c>
      <c r="BM68" s="249" t="s">
        <v>1026</v>
      </c>
      <c r="BN68" s="254" t="s">
        <v>1026</v>
      </c>
      <c r="BO68" s="251">
        <v>0</v>
      </c>
      <c r="BP68" s="253">
        <v>0</v>
      </c>
      <c r="BQ68" s="248">
        <v>0</v>
      </c>
      <c r="BR68" s="249">
        <v>0</v>
      </c>
      <c r="BS68" s="253">
        <v>0</v>
      </c>
      <c r="BT68" s="253">
        <v>0</v>
      </c>
      <c r="BU68" s="248">
        <v>0</v>
      </c>
      <c r="BV68" s="249">
        <v>0</v>
      </c>
      <c r="BW68" s="253">
        <v>0</v>
      </c>
      <c r="BX68" s="253">
        <v>0</v>
      </c>
      <c r="BY68" s="248">
        <v>0</v>
      </c>
      <c r="BZ68" s="249">
        <v>0</v>
      </c>
      <c r="CA68" s="253">
        <v>0</v>
      </c>
      <c r="CB68" s="254">
        <v>0</v>
      </c>
      <c r="CC68" s="251">
        <v>246.82</v>
      </c>
      <c r="CD68" s="253">
        <v>1.1200000000000001</v>
      </c>
      <c r="CE68" s="248">
        <v>1965.36</v>
      </c>
      <c r="CF68" s="249">
        <v>8.93</v>
      </c>
      <c r="CG68" s="253">
        <v>2716.03</v>
      </c>
      <c r="CH68" s="253">
        <v>12.34</v>
      </c>
      <c r="CI68" s="248">
        <v>3598.98</v>
      </c>
      <c r="CJ68" s="249">
        <v>16.36</v>
      </c>
      <c r="CK68" s="253">
        <v>4265.2299999999996</v>
      </c>
      <c r="CL68" s="253">
        <v>19.39</v>
      </c>
      <c r="CM68" s="248">
        <v>4837.63</v>
      </c>
      <c r="CN68" s="249">
        <v>21.99</v>
      </c>
      <c r="CO68" s="253">
        <v>5410.02</v>
      </c>
      <c r="CP68" s="254">
        <v>24.59</v>
      </c>
      <c r="CQ68" s="251">
        <v>0</v>
      </c>
      <c r="CR68" s="253">
        <v>0</v>
      </c>
      <c r="CS68" s="248">
        <v>0</v>
      </c>
      <c r="CT68" s="249">
        <v>0</v>
      </c>
      <c r="CU68" s="253">
        <v>0</v>
      </c>
      <c r="CV68" s="253">
        <v>0</v>
      </c>
      <c r="CW68" s="248">
        <v>0</v>
      </c>
      <c r="CX68" s="249">
        <v>0</v>
      </c>
      <c r="CY68" s="253">
        <v>0</v>
      </c>
      <c r="CZ68" s="253">
        <v>0</v>
      </c>
      <c r="DA68" s="248">
        <v>0</v>
      </c>
      <c r="DB68" s="249">
        <v>0</v>
      </c>
      <c r="DC68" s="253">
        <v>0</v>
      </c>
      <c r="DD68" s="253">
        <v>0</v>
      </c>
      <c r="DE68" s="251">
        <v>0</v>
      </c>
      <c r="DF68" s="253">
        <v>0</v>
      </c>
      <c r="DG68" s="248">
        <v>0.06</v>
      </c>
      <c r="DH68" s="249">
        <v>0</v>
      </c>
      <c r="DI68" s="253">
        <v>0.92</v>
      </c>
      <c r="DJ68" s="253">
        <v>0</v>
      </c>
      <c r="DK68" s="248">
        <v>5.35</v>
      </c>
      <c r="DL68" s="249">
        <v>0.02</v>
      </c>
      <c r="DM68" s="253">
        <v>11.05</v>
      </c>
      <c r="DN68" s="253">
        <v>0.05</v>
      </c>
      <c r="DO68" s="248">
        <v>19.829999999999998</v>
      </c>
      <c r="DP68" s="249">
        <v>0.09</v>
      </c>
      <c r="DQ68" s="253">
        <v>25.03</v>
      </c>
      <c r="DR68" s="253">
        <v>0.11</v>
      </c>
      <c r="DS68" s="256">
        <v>38.46016522635572</v>
      </c>
      <c r="DT68" s="257">
        <v>39.313016469615299</v>
      </c>
      <c r="DU68" s="258">
        <v>88.02381317514147</v>
      </c>
      <c r="DV68" s="259">
        <v>55.265664957037494</v>
      </c>
      <c r="DW68" s="260">
        <v>61</v>
      </c>
      <c r="DX68" s="261" t="s">
        <v>478</v>
      </c>
      <c r="DY68" s="240">
        <v>76.129024390243913</v>
      </c>
      <c r="DZ68" s="262">
        <v>1.09581679318474</v>
      </c>
      <c r="EA68" s="262" t="s">
        <v>478</v>
      </c>
      <c r="EB68" s="262" t="s">
        <v>478</v>
      </c>
      <c r="EC68" s="262" t="s">
        <v>478</v>
      </c>
      <c r="ED68" s="262" t="s">
        <v>478</v>
      </c>
      <c r="EE68" s="262" t="s">
        <v>478</v>
      </c>
      <c r="EF68" s="262">
        <v>3.2967638445899312</v>
      </c>
      <c r="EG68" s="262" t="s">
        <v>478</v>
      </c>
      <c r="EH68" s="262" t="s">
        <v>478</v>
      </c>
      <c r="EI68" s="262" t="s">
        <v>478</v>
      </c>
      <c r="EJ68" s="262" t="s">
        <v>1069</v>
      </c>
      <c r="EK68" s="262">
        <v>0</v>
      </c>
      <c r="EL68" s="263" t="s">
        <v>478</v>
      </c>
    </row>
    <row r="69" spans="1:142" x14ac:dyDescent="0.2">
      <c r="A69" s="236" t="s">
        <v>280</v>
      </c>
      <c r="B69" s="237" t="s">
        <v>649</v>
      </c>
      <c r="C69" s="238" t="s">
        <v>1074</v>
      </c>
      <c r="D69" s="239">
        <v>3.8641700000000001</v>
      </c>
      <c r="E69" s="240">
        <v>65.993990947603237</v>
      </c>
      <c r="F69" s="241">
        <v>34.006009052396763</v>
      </c>
      <c r="G69" s="242">
        <v>2.0640797859741316</v>
      </c>
      <c r="H69" s="243">
        <v>51.979687920365883</v>
      </c>
      <c r="I69" s="251">
        <v>42648.1</v>
      </c>
      <c r="J69" s="249">
        <v>11036.807386838571</v>
      </c>
      <c r="K69" s="253">
        <v>10060.785001</v>
      </c>
      <c r="L69" s="253">
        <v>23.590230282240007</v>
      </c>
      <c r="M69" s="248">
        <v>1492.2570189999999</v>
      </c>
      <c r="N69" s="253">
        <v>3.4990000000000001</v>
      </c>
      <c r="O69" s="248">
        <v>9576.6830000000009</v>
      </c>
      <c r="P69" s="249">
        <f t="shared" si="3"/>
        <v>22.455122268049458</v>
      </c>
      <c r="Q69" s="254">
        <v>2847.9911603</v>
      </c>
      <c r="R69" s="253">
        <v>124686.640625</v>
      </c>
      <c r="S69" s="251">
        <v>135.35</v>
      </c>
      <c r="T69" s="252">
        <v>0.09</v>
      </c>
      <c r="U69" s="253">
        <v>0.02</v>
      </c>
      <c r="V69" s="252">
        <v>0.74</v>
      </c>
      <c r="W69" s="253">
        <v>24.96</v>
      </c>
      <c r="X69" s="252" t="s">
        <v>992</v>
      </c>
      <c r="Y69" s="254">
        <v>161.16000000000003</v>
      </c>
      <c r="Z69" s="253">
        <f t="shared" si="11"/>
        <v>83.984859766691471</v>
      </c>
      <c r="AA69" s="253">
        <f t="shared" si="11"/>
        <v>5.5845122859270284E-2</v>
      </c>
      <c r="AB69" s="253">
        <f t="shared" si="11"/>
        <v>1.2410027302060063E-2</v>
      </c>
      <c r="AC69" s="253">
        <f t="shared" si="10"/>
        <v>0.45917101017622231</v>
      </c>
      <c r="AD69" s="253">
        <f t="shared" si="10"/>
        <v>15.487714072970958</v>
      </c>
      <c r="AE69" s="253" t="str">
        <f t="shared" si="10"/>
        <v>---</v>
      </c>
      <c r="AF69" s="251">
        <f t="shared" si="7"/>
        <v>0.10855212661240146</v>
      </c>
      <c r="AG69" s="252">
        <f t="shared" si="7"/>
        <v>7.2180948615560632E-5</v>
      </c>
      <c r="AH69" s="253">
        <f t="shared" si="7"/>
        <v>1.604021080345792E-5</v>
      </c>
      <c r="AI69" s="252">
        <f t="shared" si="6"/>
        <v>5.9348779972794301E-4</v>
      </c>
      <c r="AJ69" s="253">
        <f t="shared" si="6"/>
        <v>2.0018183082715482E-2</v>
      </c>
      <c r="AK69" s="252">
        <f t="shared" si="6"/>
        <v>0</v>
      </c>
      <c r="AL69" s="254">
        <f t="shared" si="6"/>
        <v>0.12925201865426394</v>
      </c>
      <c r="AM69" s="255">
        <v>1.3453224573087166</v>
      </c>
      <c r="AN69" s="249">
        <v>8.9456240234787215E-4</v>
      </c>
      <c r="AO69" s="249">
        <v>1.9879164496619384E-4</v>
      </c>
      <c r="AP69" s="249">
        <v>7.3552908637491707E-3</v>
      </c>
      <c r="AQ69" s="249">
        <v>0.24809197291780988</v>
      </c>
      <c r="AR69" s="249" t="s">
        <v>1026</v>
      </c>
      <c r="AS69" s="254">
        <v>1.6018630751375902</v>
      </c>
      <c r="AT69" s="255">
        <v>9.0701533500376179</v>
      </c>
      <c r="AU69" s="249">
        <v>6.0311326302429679E-3</v>
      </c>
      <c r="AV69" s="249">
        <v>1.3402516956095485E-3</v>
      </c>
      <c r="AW69" s="249">
        <v>4.9589312737553293E-2</v>
      </c>
      <c r="AX69" s="249">
        <v>1.6726341161207166</v>
      </c>
      <c r="AY69" s="249" t="s">
        <v>1026</v>
      </c>
      <c r="AZ69" s="254">
        <v>10.799748163221743</v>
      </c>
      <c r="BA69" s="255">
        <f t="shared" si="9"/>
        <v>1.4133286023981371</v>
      </c>
      <c r="BB69" s="249">
        <f t="shared" si="9"/>
        <v>9.3978259487131389E-4</v>
      </c>
      <c r="BC69" s="249">
        <f t="shared" si="8"/>
        <v>2.0884057663806977E-4</v>
      </c>
      <c r="BD69" s="249">
        <f t="shared" si="8"/>
        <v>7.727101335608581E-3</v>
      </c>
      <c r="BE69" s="249">
        <f t="shared" si="8"/>
        <v>0.26063303964431106</v>
      </c>
      <c r="BF69" s="249" t="str">
        <f t="shared" si="8"/>
        <v>---</v>
      </c>
      <c r="BG69" s="254">
        <f t="shared" si="8"/>
        <v>1.6828373665495662</v>
      </c>
      <c r="BH69" s="255">
        <v>4.7524726160225361</v>
      </c>
      <c r="BI69" s="249">
        <v>3.1601221680238514E-3</v>
      </c>
      <c r="BJ69" s="249">
        <v>7.0224937067196692E-4</v>
      </c>
      <c r="BK69" s="249">
        <v>2.5983226714862775E-2</v>
      </c>
      <c r="BL69" s="249">
        <v>0.87640721459861481</v>
      </c>
      <c r="BM69" s="249" t="s">
        <v>1026</v>
      </c>
      <c r="BN69" s="254">
        <v>5.6587254288747104</v>
      </c>
      <c r="BO69" s="251">
        <v>413.5</v>
      </c>
      <c r="BP69" s="253">
        <v>0.33</v>
      </c>
      <c r="BQ69" s="248">
        <v>832.08</v>
      </c>
      <c r="BR69" s="249">
        <v>0.67</v>
      </c>
      <c r="BS69" s="253">
        <v>1364.22</v>
      </c>
      <c r="BT69" s="253">
        <v>1.0900000000000001</v>
      </c>
      <c r="BU69" s="248">
        <v>2459.36</v>
      </c>
      <c r="BV69" s="249">
        <v>1.97</v>
      </c>
      <c r="BW69" s="253">
        <v>3593.28</v>
      </c>
      <c r="BX69" s="253">
        <v>2.88</v>
      </c>
      <c r="BY69" s="248">
        <v>5117.55</v>
      </c>
      <c r="BZ69" s="249">
        <v>4.0999999999999996</v>
      </c>
      <c r="CA69" s="253">
        <v>6190.25</v>
      </c>
      <c r="CB69" s="254">
        <v>4.96</v>
      </c>
      <c r="CC69" s="251">
        <v>0</v>
      </c>
      <c r="CD69" s="253">
        <v>0</v>
      </c>
      <c r="CE69" s="248">
        <v>0</v>
      </c>
      <c r="CF69" s="249">
        <v>0</v>
      </c>
      <c r="CG69" s="253">
        <v>4.76</v>
      </c>
      <c r="CH69" s="253">
        <v>0</v>
      </c>
      <c r="CI69" s="248">
        <v>7.62</v>
      </c>
      <c r="CJ69" s="249">
        <v>0.01</v>
      </c>
      <c r="CK69" s="253">
        <v>9.5500000000000007</v>
      </c>
      <c r="CL69" s="253">
        <v>0.01</v>
      </c>
      <c r="CM69" s="248">
        <v>10.34</v>
      </c>
      <c r="CN69" s="249">
        <v>0.01</v>
      </c>
      <c r="CO69" s="253">
        <v>11.13</v>
      </c>
      <c r="CP69" s="254">
        <v>0.01</v>
      </c>
      <c r="CQ69" s="251">
        <v>0.06</v>
      </c>
      <c r="CR69" s="253">
        <v>0</v>
      </c>
      <c r="CS69" s="248">
        <v>0.18</v>
      </c>
      <c r="CT69" s="249">
        <v>0</v>
      </c>
      <c r="CU69" s="253">
        <v>0.61</v>
      </c>
      <c r="CV69" s="253">
        <v>0</v>
      </c>
      <c r="CW69" s="248">
        <v>1.28</v>
      </c>
      <c r="CX69" s="249">
        <v>0</v>
      </c>
      <c r="CY69" s="253">
        <v>1.28</v>
      </c>
      <c r="CZ69" s="253">
        <v>0</v>
      </c>
      <c r="DA69" s="248">
        <v>1.28</v>
      </c>
      <c r="DB69" s="249">
        <v>0</v>
      </c>
      <c r="DC69" s="253">
        <v>1.28</v>
      </c>
      <c r="DD69" s="253">
        <v>0</v>
      </c>
      <c r="DE69" s="251">
        <v>0</v>
      </c>
      <c r="DF69" s="253">
        <v>0</v>
      </c>
      <c r="DG69" s="248">
        <v>0</v>
      </c>
      <c r="DH69" s="249">
        <v>0</v>
      </c>
      <c r="DI69" s="253">
        <v>0.51</v>
      </c>
      <c r="DJ69" s="253">
        <v>0</v>
      </c>
      <c r="DK69" s="248">
        <v>9.66</v>
      </c>
      <c r="DL69" s="249">
        <v>0.01</v>
      </c>
      <c r="DM69" s="253">
        <v>48.23</v>
      </c>
      <c r="DN69" s="253">
        <v>0.04</v>
      </c>
      <c r="DO69" s="248">
        <v>166.67</v>
      </c>
      <c r="DP69" s="249">
        <v>0.13</v>
      </c>
      <c r="DQ69" s="253">
        <v>271.5</v>
      </c>
      <c r="DR69" s="253">
        <v>0.22</v>
      </c>
      <c r="DS69" s="256">
        <v>47.616577122824971</v>
      </c>
      <c r="DT69" s="257">
        <v>55.912235708386177</v>
      </c>
      <c r="DU69" s="258">
        <v>61.634627495936137</v>
      </c>
      <c r="DV69" s="259">
        <v>55.054480109049102</v>
      </c>
      <c r="DW69" s="260">
        <v>62</v>
      </c>
      <c r="DX69" s="261">
        <v>51.92</v>
      </c>
      <c r="DY69" s="240">
        <v>77.368097560975613</v>
      </c>
      <c r="DZ69" s="262">
        <v>1.6145761437327699</v>
      </c>
      <c r="EA69" s="262">
        <v>-0.23974256217479706</v>
      </c>
      <c r="EB69" s="262">
        <v>0.32130077481269836</v>
      </c>
      <c r="EC69" s="262">
        <v>0.40841978788375854</v>
      </c>
      <c r="ED69" s="262">
        <v>-0.36137080192565918</v>
      </c>
      <c r="EE69" s="262">
        <v>0.29273259513809341</v>
      </c>
      <c r="EF69" s="262">
        <v>2.61905213739163</v>
      </c>
      <c r="EG69" s="262">
        <v>0.75915080527086376</v>
      </c>
      <c r="EH69" s="262">
        <v>56.84</v>
      </c>
      <c r="EI69" s="262">
        <v>2.8728554726427999</v>
      </c>
      <c r="EJ69" s="262">
        <v>-4.0999999999999996</v>
      </c>
      <c r="EK69" s="262">
        <v>0</v>
      </c>
      <c r="EL69" s="263">
        <v>23</v>
      </c>
    </row>
    <row r="70" spans="1:142" x14ac:dyDescent="0.2">
      <c r="A70" s="236" t="s">
        <v>306</v>
      </c>
      <c r="B70" s="237" t="s">
        <v>625</v>
      </c>
      <c r="C70" s="238" t="s">
        <v>1074</v>
      </c>
      <c r="D70" s="239">
        <v>0.102911</v>
      </c>
      <c r="E70" s="240">
        <v>42.057700343014837</v>
      </c>
      <c r="F70" s="241">
        <v>57.942299656985163</v>
      </c>
      <c r="G70" s="242">
        <v>-0.2123339054784264</v>
      </c>
      <c r="H70" s="243">
        <v>571.72777777777776</v>
      </c>
      <c r="I70" s="251">
        <v>2584.4636871508378</v>
      </c>
      <c r="J70" s="249">
        <v>25354.782474108601</v>
      </c>
      <c r="K70" s="253">
        <v>715.2921234968976</v>
      </c>
      <c r="L70" s="253">
        <v>27.676617282460224</v>
      </c>
      <c r="M70" s="248">
        <v>616.05524930335184</v>
      </c>
      <c r="N70" s="253">
        <v>23.836869999999998</v>
      </c>
      <c r="O70" s="248">
        <v>0</v>
      </c>
      <c r="P70" s="249">
        <f t="shared" ref="P70:P133" si="12">IFERROR((O70*100)/I70,0)</f>
        <v>0</v>
      </c>
      <c r="Q70" s="254">
        <v>532.72067000000004</v>
      </c>
      <c r="R70" s="199">
        <v>8909.3798828125</v>
      </c>
      <c r="S70" s="251">
        <v>16.14</v>
      </c>
      <c r="T70" s="252">
        <v>13.3</v>
      </c>
      <c r="U70" s="253">
        <v>26.05</v>
      </c>
      <c r="V70" s="252">
        <v>0.02</v>
      </c>
      <c r="W70" s="253">
        <v>0</v>
      </c>
      <c r="X70" s="252" t="s">
        <v>992</v>
      </c>
      <c r="Y70" s="254">
        <v>55.510000000000005</v>
      </c>
      <c r="Z70" s="253">
        <f t="shared" si="11"/>
        <v>29.075842190596287</v>
      </c>
      <c r="AA70" s="253">
        <f t="shared" si="11"/>
        <v>23.959646910466581</v>
      </c>
      <c r="AB70" s="253">
        <f t="shared" si="11"/>
        <v>46.928481354710861</v>
      </c>
      <c r="AC70" s="253">
        <f t="shared" si="10"/>
        <v>3.6029544226265538E-2</v>
      </c>
      <c r="AD70" s="253">
        <f t="shared" si="10"/>
        <v>0</v>
      </c>
      <c r="AE70" s="253" t="str">
        <f t="shared" si="10"/>
        <v>---</v>
      </c>
      <c r="AF70" s="251">
        <f t="shared" si="7"/>
        <v>0.18115738931658337</v>
      </c>
      <c r="AG70" s="252">
        <f t="shared" si="7"/>
        <v>0.14928087223733327</v>
      </c>
      <c r="AH70" s="253">
        <f t="shared" si="7"/>
        <v>0.29238847532199486</v>
      </c>
      <c r="AI70" s="252">
        <f t="shared" si="6"/>
        <v>2.2448251464260639E-4</v>
      </c>
      <c r="AJ70" s="253">
        <f t="shared" si="6"/>
        <v>0</v>
      </c>
      <c r="AK70" s="252">
        <f t="shared" si="6"/>
        <v>0</v>
      </c>
      <c r="AL70" s="254">
        <f t="shared" si="6"/>
        <v>0.62305121939055419</v>
      </c>
      <c r="AM70" s="255">
        <v>2.2564207643019021</v>
      </c>
      <c r="AN70" s="249">
        <v>1.8593801837184196</v>
      </c>
      <c r="AO70" s="249">
        <v>3.6418687057041232</v>
      </c>
      <c r="AP70" s="249">
        <v>2.7960604266442403E-3</v>
      </c>
      <c r="AQ70" s="249">
        <v>0</v>
      </c>
      <c r="AR70" s="249" t="s">
        <v>1026</v>
      </c>
      <c r="AS70" s="254">
        <v>7.7604657141510893</v>
      </c>
      <c r="AT70" s="255">
        <v>2.6198948906370734</v>
      </c>
      <c r="AU70" s="249">
        <v>2.1588972766711945</v>
      </c>
      <c r="AV70" s="249">
        <v>4.2285168464123775</v>
      </c>
      <c r="AW70" s="249">
        <v>3.2464620701822475E-3</v>
      </c>
      <c r="AX70" s="249">
        <v>0</v>
      </c>
      <c r="AY70" s="249" t="s">
        <v>1026</v>
      </c>
      <c r="AZ70" s="254">
        <v>9.010555475790829</v>
      </c>
      <c r="BA70" s="255" t="str">
        <f t="shared" si="9"/>
        <v>---</v>
      </c>
      <c r="BB70" s="249" t="str">
        <f t="shared" si="9"/>
        <v>---</v>
      </c>
      <c r="BC70" s="249" t="str">
        <f t="shared" si="8"/>
        <v>---</v>
      </c>
      <c r="BD70" s="249" t="str">
        <f t="shared" si="8"/>
        <v>---</v>
      </c>
      <c r="BE70" s="249" t="str">
        <f t="shared" si="8"/>
        <v>---</v>
      </c>
      <c r="BF70" s="249" t="str">
        <f t="shared" si="8"/>
        <v>---</v>
      </c>
      <c r="BG70" s="254" t="str">
        <f t="shared" si="8"/>
        <v>---</v>
      </c>
      <c r="BH70" s="255">
        <v>3.0297303838426242</v>
      </c>
      <c r="BI70" s="249">
        <v>2.4966179742941077</v>
      </c>
      <c r="BJ70" s="249">
        <v>4.8899923481474827</v>
      </c>
      <c r="BK70" s="249">
        <v>3.7543127432994104E-3</v>
      </c>
      <c r="BL70" s="249">
        <v>0</v>
      </c>
      <c r="BM70" s="249" t="s">
        <v>1026</v>
      </c>
      <c r="BN70" s="254">
        <v>10.420095019027514</v>
      </c>
      <c r="BO70" s="251">
        <v>14.1</v>
      </c>
      <c r="BP70" s="253">
        <v>0.16</v>
      </c>
      <c r="BQ70" s="248">
        <v>80.819999999999993</v>
      </c>
      <c r="BR70" s="249">
        <v>0.91</v>
      </c>
      <c r="BS70" s="253">
        <v>282.88</v>
      </c>
      <c r="BT70" s="253">
        <v>3.18</v>
      </c>
      <c r="BU70" s="248">
        <v>1015.17</v>
      </c>
      <c r="BV70" s="249">
        <v>11.39</v>
      </c>
      <c r="BW70" s="253">
        <v>1880.74</v>
      </c>
      <c r="BX70" s="253">
        <v>21.11</v>
      </c>
      <c r="BY70" s="248">
        <v>2814.48</v>
      </c>
      <c r="BZ70" s="249">
        <v>31.59</v>
      </c>
      <c r="CA70" s="253">
        <v>3300.2</v>
      </c>
      <c r="CB70" s="254">
        <v>37.04</v>
      </c>
      <c r="CC70" s="251">
        <v>54.86</v>
      </c>
      <c r="CD70" s="253">
        <v>0.62</v>
      </c>
      <c r="CE70" s="248">
        <v>169.87</v>
      </c>
      <c r="CF70" s="249">
        <v>1.91</v>
      </c>
      <c r="CG70" s="253">
        <v>362.31</v>
      </c>
      <c r="CH70" s="253">
        <v>4.07</v>
      </c>
      <c r="CI70" s="248">
        <v>700.15</v>
      </c>
      <c r="CJ70" s="249">
        <v>7.86</v>
      </c>
      <c r="CK70" s="253">
        <v>855.18</v>
      </c>
      <c r="CL70" s="253">
        <v>9.6</v>
      </c>
      <c r="CM70" s="248">
        <v>1024.02</v>
      </c>
      <c r="CN70" s="249">
        <v>11.49</v>
      </c>
      <c r="CO70" s="253">
        <v>1069.98</v>
      </c>
      <c r="CP70" s="254">
        <v>12.01</v>
      </c>
      <c r="CQ70" s="251">
        <v>93.87</v>
      </c>
      <c r="CR70" s="253">
        <v>1.05</v>
      </c>
      <c r="CS70" s="248">
        <v>512.37</v>
      </c>
      <c r="CT70" s="249">
        <v>5.75</v>
      </c>
      <c r="CU70" s="253">
        <v>689.69</v>
      </c>
      <c r="CV70" s="253">
        <v>7.74</v>
      </c>
      <c r="CW70" s="248">
        <v>857.69</v>
      </c>
      <c r="CX70" s="249">
        <v>9.6300000000000008</v>
      </c>
      <c r="CY70" s="253">
        <v>958.44</v>
      </c>
      <c r="CZ70" s="253">
        <v>10.76</v>
      </c>
      <c r="DA70" s="248">
        <v>1094.1600000000001</v>
      </c>
      <c r="DB70" s="249">
        <v>12.28</v>
      </c>
      <c r="DC70" s="253">
        <v>1106.1400000000001</v>
      </c>
      <c r="DD70" s="253">
        <v>12.42</v>
      </c>
      <c r="DE70" s="251">
        <v>0</v>
      </c>
      <c r="DF70" s="253">
        <v>0</v>
      </c>
      <c r="DG70" s="248">
        <v>0</v>
      </c>
      <c r="DH70" s="249">
        <v>0</v>
      </c>
      <c r="DI70" s="253">
        <v>0</v>
      </c>
      <c r="DJ70" s="253">
        <v>0</v>
      </c>
      <c r="DK70" s="248">
        <v>0</v>
      </c>
      <c r="DL70" s="249">
        <v>0</v>
      </c>
      <c r="DM70" s="253">
        <v>0</v>
      </c>
      <c r="DN70" s="253">
        <v>0</v>
      </c>
      <c r="DO70" s="248">
        <v>0.7</v>
      </c>
      <c r="DP70" s="249">
        <v>0.01</v>
      </c>
      <c r="DQ70" s="253">
        <v>3.82</v>
      </c>
      <c r="DR70" s="253">
        <v>0.04</v>
      </c>
      <c r="DS70" s="256">
        <v>39.707519754554774</v>
      </c>
      <c r="DT70" s="257">
        <v>64.993911619995615</v>
      </c>
      <c r="DU70" s="258">
        <v>60.432590548756608</v>
      </c>
      <c r="DV70" s="259">
        <v>55.044673974435661</v>
      </c>
      <c r="DW70" s="260">
        <v>63</v>
      </c>
      <c r="DX70" s="261" t="s">
        <v>478</v>
      </c>
      <c r="DY70" s="240">
        <v>75.206756097560984</v>
      </c>
      <c r="DZ70" s="262">
        <v>0.51340866323302103</v>
      </c>
      <c r="EA70" s="262">
        <v>1.3029128313064575</v>
      </c>
      <c r="EB70" s="262">
        <v>1.2057327032089233</v>
      </c>
      <c r="EC70" s="262">
        <v>1.2478926181793213</v>
      </c>
      <c r="ED70" s="262">
        <v>1.1287400722503662</v>
      </c>
      <c r="EE70" s="262" t="s">
        <v>478</v>
      </c>
      <c r="EF70" s="262">
        <v>22.847239583845976</v>
      </c>
      <c r="EG70" s="262" t="s">
        <v>478</v>
      </c>
      <c r="EH70" s="262" t="s">
        <v>478</v>
      </c>
      <c r="EI70" s="262" t="s">
        <v>478</v>
      </c>
      <c r="EJ70" s="262" t="s">
        <v>1069</v>
      </c>
      <c r="EK70" s="262" t="s">
        <v>478</v>
      </c>
      <c r="EL70" s="263" t="s">
        <v>478</v>
      </c>
    </row>
    <row r="71" spans="1:142" x14ac:dyDescent="0.2">
      <c r="A71" s="236" t="s">
        <v>360</v>
      </c>
      <c r="B71" s="237" t="s">
        <v>495</v>
      </c>
      <c r="C71" s="238" t="s">
        <v>1075</v>
      </c>
      <c r="D71" s="239">
        <v>25.833752</v>
      </c>
      <c r="E71" s="240">
        <v>31.669000306266003</v>
      </c>
      <c r="F71" s="241">
        <v>68.330999693734</v>
      </c>
      <c r="G71" s="242">
        <v>3.269224314820355</v>
      </c>
      <c r="H71" s="243">
        <v>32.851486558661207</v>
      </c>
      <c r="I71" s="251">
        <v>15318.970099667775</v>
      </c>
      <c r="J71" s="249">
        <v>605.03417443790147</v>
      </c>
      <c r="K71" s="253">
        <v>7453.0645439428909</v>
      </c>
      <c r="L71" s="253">
        <v>48.652517078184822</v>
      </c>
      <c r="M71" s="248">
        <v>1581.5059627375419</v>
      </c>
      <c r="N71" s="253">
        <v>10.323840000000002</v>
      </c>
      <c r="O71" s="248">
        <v>2101.0558428574441</v>
      </c>
      <c r="P71" s="249">
        <f t="shared" si="12"/>
        <v>13.715385754966713</v>
      </c>
      <c r="Q71" s="254">
        <v>3142.33391976856</v>
      </c>
      <c r="R71" s="253">
        <v>36409.4453125</v>
      </c>
      <c r="S71" s="251">
        <v>7.91</v>
      </c>
      <c r="T71" s="252">
        <v>38.72</v>
      </c>
      <c r="U71" s="253">
        <v>4.43</v>
      </c>
      <c r="V71" s="252">
        <v>0</v>
      </c>
      <c r="W71" s="253">
        <v>39</v>
      </c>
      <c r="X71" s="252" t="s">
        <v>992</v>
      </c>
      <c r="Y71" s="254">
        <v>90.06</v>
      </c>
      <c r="Z71" s="253">
        <f t="shared" si="11"/>
        <v>8.7830335332000882</v>
      </c>
      <c r="AA71" s="253">
        <f t="shared" si="11"/>
        <v>42.993559848989563</v>
      </c>
      <c r="AB71" s="253">
        <f t="shared" si="11"/>
        <v>4.9189429269375973</v>
      </c>
      <c r="AC71" s="253">
        <f t="shared" si="10"/>
        <v>0</v>
      </c>
      <c r="AD71" s="253">
        <f t="shared" si="10"/>
        <v>43.304463690872751</v>
      </c>
      <c r="AE71" s="253" t="str">
        <f t="shared" si="10"/>
        <v>---</v>
      </c>
      <c r="AF71" s="251">
        <f t="shared" si="7"/>
        <v>2.172513185001574E-2</v>
      </c>
      <c r="AG71" s="252">
        <f t="shared" si="7"/>
        <v>0.10634603100285833</v>
      </c>
      <c r="AH71" s="253">
        <f t="shared" si="7"/>
        <v>1.2167172452031571E-2</v>
      </c>
      <c r="AI71" s="252">
        <f t="shared" si="6"/>
        <v>0</v>
      </c>
      <c r="AJ71" s="253">
        <f t="shared" si="6"/>
        <v>0.1071150622187881</v>
      </c>
      <c r="AK71" s="252">
        <f t="shared" si="6"/>
        <v>0</v>
      </c>
      <c r="AL71" s="254">
        <f t="shared" si="6"/>
        <v>0.24735339752369376</v>
      </c>
      <c r="AM71" s="255">
        <v>0.10613083991642687</v>
      </c>
      <c r="AN71" s="249">
        <v>0.51951784090569519</v>
      </c>
      <c r="AO71" s="249">
        <v>5.9438637273043105E-2</v>
      </c>
      <c r="AP71" s="249">
        <v>0</v>
      </c>
      <c r="AQ71" s="249">
        <v>0.52327468479654204</v>
      </c>
      <c r="AR71" s="249" t="s">
        <v>1026</v>
      </c>
      <c r="AS71" s="254">
        <v>1.2083620028917073</v>
      </c>
      <c r="AT71" s="255">
        <v>0.50015619203281503</v>
      </c>
      <c r="AU71" s="249">
        <v>2.448299336979848</v>
      </c>
      <c r="AV71" s="249">
        <v>0.28011275988689893</v>
      </c>
      <c r="AW71" s="249">
        <v>0</v>
      </c>
      <c r="AX71" s="249">
        <v>2.4660039809456111</v>
      </c>
      <c r="AY71" s="249" t="s">
        <v>1026</v>
      </c>
      <c r="AZ71" s="254">
        <v>5.6945722698451728</v>
      </c>
      <c r="BA71" s="255">
        <f t="shared" si="9"/>
        <v>0.37647738049848167</v>
      </c>
      <c r="BB71" s="249">
        <f t="shared" si="9"/>
        <v>1.8428829548547674</v>
      </c>
      <c r="BC71" s="249">
        <f t="shared" si="8"/>
        <v>0.21084637112620397</v>
      </c>
      <c r="BD71" s="249">
        <f t="shared" si="8"/>
        <v>0</v>
      </c>
      <c r="BE71" s="249">
        <f t="shared" si="8"/>
        <v>1.8562095877927665</v>
      </c>
      <c r="BF71" s="249" t="str">
        <f t="shared" si="8"/>
        <v>---</v>
      </c>
      <c r="BG71" s="254">
        <f t="shared" si="8"/>
        <v>4.2864162942722199</v>
      </c>
      <c r="BH71" s="255">
        <v>0.25172372516612079</v>
      </c>
      <c r="BI71" s="249">
        <v>1.2322051376020475</v>
      </c>
      <c r="BJ71" s="249">
        <v>0.14097801548494499</v>
      </c>
      <c r="BK71" s="249">
        <v>0</v>
      </c>
      <c r="BL71" s="249">
        <v>1.2411157119442111</v>
      </c>
      <c r="BM71" s="249" t="s">
        <v>1026</v>
      </c>
      <c r="BN71" s="254">
        <v>2.8660225901973249</v>
      </c>
      <c r="BO71" s="251">
        <v>18.57</v>
      </c>
      <c r="BP71" s="253">
        <v>0.05</v>
      </c>
      <c r="BQ71" s="248">
        <v>43.74</v>
      </c>
      <c r="BR71" s="249">
        <v>0.12</v>
      </c>
      <c r="BS71" s="253">
        <v>83.7</v>
      </c>
      <c r="BT71" s="253">
        <v>0.23</v>
      </c>
      <c r="BU71" s="248">
        <v>178.18</v>
      </c>
      <c r="BV71" s="249">
        <v>0.49</v>
      </c>
      <c r="BW71" s="253">
        <v>289.27</v>
      </c>
      <c r="BX71" s="253">
        <v>0.79</v>
      </c>
      <c r="BY71" s="248">
        <v>440.09</v>
      </c>
      <c r="BZ71" s="249">
        <v>1.21</v>
      </c>
      <c r="CA71" s="253">
        <v>539.72</v>
      </c>
      <c r="CB71" s="254">
        <v>1.48</v>
      </c>
      <c r="CC71" s="251">
        <v>222.28</v>
      </c>
      <c r="CD71" s="253">
        <v>0.61</v>
      </c>
      <c r="CE71" s="248">
        <v>363.59</v>
      </c>
      <c r="CF71" s="249">
        <v>1</v>
      </c>
      <c r="CG71" s="253">
        <v>487.94</v>
      </c>
      <c r="CH71" s="253">
        <v>1.34</v>
      </c>
      <c r="CI71" s="248">
        <v>639.30999999999995</v>
      </c>
      <c r="CJ71" s="249">
        <v>1.76</v>
      </c>
      <c r="CK71" s="253">
        <v>766.32</v>
      </c>
      <c r="CL71" s="253">
        <v>2.1</v>
      </c>
      <c r="CM71" s="248">
        <v>832.04</v>
      </c>
      <c r="CN71" s="249">
        <v>2.29</v>
      </c>
      <c r="CO71" s="253">
        <v>897.76</v>
      </c>
      <c r="CP71" s="254">
        <v>2.4700000000000002</v>
      </c>
      <c r="CQ71" s="251">
        <v>23.95</v>
      </c>
      <c r="CR71" s="253">
        <v>7.0000000000000007E-2</v>
      </c>
      <c r="CS71" s="248">
        <v>60.2</v>
      </c>
      <c r="CT71" s="249">
        <v>0.17</v>
      </c>
      <c r="CU71" s="253">
        <v>77.11</v>
      </c>
      <c r="CV71" s="253">
        <v>0.21</v>
      </c>
      <c r="CW71" s="248">
        <v>114.31</v>
      </c>
      <c r="CX71" s="249">
        <v>0.31</v>
      </c>
      <c r="CY71" s="253">
        <v>141.84</v>
      </c>
      <c r="CZ71" s="253">
        <v>0.39</v>
      </c>
      <c r="DA71" s="248">
        <v>163.55000000000001</v>
      </c>
      <c r="DB71" s="249">
        <v>0.45</v>
      </c>
      <c r="DC71" s="253">
        <v>180.28</v>
      </c>
      <c r="DD71" s="253">
        <v>0.5</v>
      </c>
      <c r="DE71" s="251">
        <v>0</v>
      </c>
      <c r="DF71" s="253">
        <v>0</v>
      </c>
      <c r="DG71" s="248">
        <v>0</v>
      </c>
      <c r="DH71" s="249">
        <v>0</v>
      </c>
      <c r="DI71" s="253">
        <v>0</v>
      </c>
      <c r="DJ71" s="253">
        <v>0</v>
      </c>
      <c r="DK71" s="248">
        <v>0</v>
      </c>
      <c r="DL71" s="249">
        <v>0</v>
      </c>
      <c r="DM71" s="253">
        <v>0</v>
      </c>
      <c r="DN71" s="253">
        <v>0</v>
      </c>
      <c r="DO71" s="248">
        <v>0.02</v>
      </c>
      <c r="DP71" s="249">
        <v>0</v>
      </c>
      <c r="DQ71" s="253">
        <v>7.0000000000000007E-2</v>
      </c>
      <c r="DR71" s="253">
        <v>0</v>
      </c>
      <c r="DS71" s="256">
        <v>57.031567724905486</v>
      </c>
      <c r="DT71" s="257">
        <v>50.052742823625657</v>
      </c>
      <c r="DU71" s="258">
        <v>57.387228141031599</v>
      </c>
      <c r="DV71" s="259">
        <v>54.823846229854247</v>
      </c>
      <c r="DW71" s="260">
        <v>64</v>
      </c>
      <c r="DX71" s="261">
        <v>45.66</v>
      </c>
      <c r="DY71" s="240">
        <v>49.836268292682938</v>
      </c>
      <c r="DZ71" s="262">
        <v>2.47031463461051</v>
      </c>
      <c r="EA71" s="262">
        <v>-0.84657299518585205</v>
      </c>
      <c r="EB71" s="262">
        <v>-0.6487811803817749</v>
      </c>
      <c r="EC71" s="262">
        <v>-0.28672105073928833</v>
      </c>
      <c r="ED71" s="262">
        <v>-0.64969909191131592</v>
      </c>
      <c r="EE71" s="262">
        <v>0</v>
      </c>
      <c r="EF71" s="262">
        <v>0.12025827727944763</v>
      </c>
      <c r="EG71" s="262">
        <v>0.88155533399800601</v>
      </c>
      <c r="EH71" s="262">
        <v>29.97</v>
      </c>
      <c r="EI71" s="262">
        <v>0.77179713489199198</v>
      </c>
      <c r="EJ71" s="262">
        <v>-6.5</v>
      </c>
      <c r="EK71" s="262">
        <v>0</v>
      </c>
      <c r="EL71" s="263">
        <v>80.5</v>
      </c>
    </row>
    <row r="72" spans="1:142" x14ac:dyDescent="0.2">
      <c r="A72" s="236" t="s">
        <v>148</v>
      </c>
      <c r="B72" s="237" t="s">
        <v>613</v>
      </c>
      <c r="C72" s="238" t="s">
        <v>1077</v>
      </c>
      <c r="D72" s="239">
        <v>2.0604840000000002</v>
      </c>
      <c r="E72" s="240">
        <v>49.76398749031781</v>
      </c>
      <c r="F72" s="241">
        <v>50.23601250968219</v>
      </c>
      <c r="G72" s="242">
        <v>-2.3208236492731221E-2</v>
      </c>
      <c r="H72" s="243">
        <v>102.30804369414102</v>
      </c>
      <c r="I72" s="251">
        <v>45378.388796442116</v>
      </c>
      <c r="J72" s="249">
        <v>23289.335727825113</v>
      </c>
      <c r="K72" s="253">
        <v>8712.7761768980581</v>
      </c>
      <c r="L72" s="253">
        <v>19.200276625029009</v>
      </c>
      <c r="M72" s="248">
        <v>12824.173179335161</v>
      </c>
      <c r="N72" s="253">
        <v>28.260529999999996</v>
      </c>
      <c r="O72" s="248">
        <v>10481.925676870769</v>
      </c>
      <c r="P72" s="249">
        <f t="shared" si="12"/>
        <v>23.098937522639858</v>
      </c>
      <c r="Q72" s="254">
        <v>799.29656599999998</v>
      </c>
      <c r="R72" s="253">
        <v>139899.734375</v>
      </c>
      <c r="S72" s="251">
        <v>159.19</v>
      </c>
      <c r="T72" s="252">
        <v>0</v>
      </c>
      <c r="U72" s="253">
        <v>0</v>
      </c>
      <c r="V72" s="252">
        <v>0</v>
      </c>
      <c r="W72" s="253">
        <v>39.17</v>
      </c>
      <c r="X72" s="252" t="s">
        <v>992</v>
      </c>
      <c r="Y72" s="254">
        <v>198.36</v>
      </c>
      <c r="Z72" s="253">
        <f t="shared" si="11"/>
        <v>80.253075216777574</v>
      </c>
      <c r="AA72" s="253">
        <f t="shared" si="11"/>
        <v>0</v>
      </c>
      <c r="AB72" s="253">
        <f t="shared" si="11"/>
        <v>0</v>
      </c>
      <c r="AC72" s="253">
        <f t="shared" si="10"/>
        <v>0</v>
      </c>
      <c r="AD72" s="253">
        <f t="shared" si="10"/>
        <v>19.746924783222422</v>
      </c>
      <c r="AE72" s="253" t="str">
        <f t="shared" si="10"/>
        <v>---</v>
      </c>
      <c r="AF72" s="251">
        <f t="shared" si="7"/>
        <v>0.11378863634815246</v>
      </c>
      <c r="AG72" s="252">
        <f t="shared" si="7"/>
        <v>0</v>
      </c>
      <c r="AH72" s="253">
        <f t="shared" si="7"/>
        <v>0</v>
      </c>
      <c r="AI72" s="252">
        <f t="shared" si="6"/>
        <v>0</v>
      </c>
      <c r="AJ72" s="253">
        <f t="shared" si="6"/>
        <v>2.7998623567794034E-2</v>
      </c>
      <c r="AK72" s="252">
        <f t="shared" si="6"/>
        <v>0</v>
      </c>
      <c r="AL72" s="254">
        <f t="shared" si="6"/>
        <v>0.14178725991594651</v>
      </c>
      <c r="AM72" s="255">
        <v>1.8270869900467841</v>
      </c>
      <c r="AN72" s="249">
        <v>0</v>
      </c>
      <c r="AO72" s="249">
        <v>0</v>
      </c>
      <c r="AP72" s="249">
        <v>0</v>
      </c>
      <c r="AQ72" s="249">
        <v>0.44956968025713007</v>
      </c>
      <c r="AR72" s="249" t="s">
        <v>1026</v>
      </c>
      <c r="AS72" s="254">
        <v>2.2766566703039142</v>
      </c>
      <c r="AT72" s="255">
        <v>1.2413275910568515</v>
      </c>
      <c r="AU72" s="249">
        <v>0</v>
      </c>
      <c r="AV72" s="249">
        <v>0</v>
      </c>
      <c r="AW72" s="249">
        <v>0</v>
      </c>
      <c r="AX72" s="249">
        <v>0.3054387947842005</v>
      </c>
      <c r="AY72" s="249" t="s">
        <v>1026</v>
      </c>
      <c r="AZ72" s="254">
        <v>1.5467663858410521</v>
      </c>
      <c r="BA72" s="255">
        <f t="shared" si="9"/>
        <v>1.5187094901012876</v>
      </c>
      <c r="BB72" s="249">
        <f t="shared" si="9"/>
        <v>0</v>
      </c>
      <c r="BC72" s="249">
        <f t="shared" si="8"/>
        <v>0</v>
      </c>
      <c r="BD72" s="249">
        <f t="shared" si="8"/>
        <v>0</v>
      </c>
      <c r="BE72" s="249">
        <f t="shared" si="8"/>
        <v>0.37369087711079491</v>
      </c>
      <c r="BF72" s="249" t="str">
        <f t="shared" si="8"/>
        <v>---</v>
      </c>
      <c r="BG72" s="254">
        <f t="shared" si="8"/>
        <v>1.8924003672120826</v>
      </c>
      <c r="BH72" s="255">
        <v>19.916262219998078</v>
      </c>
      <c r="BI72" s="249">
        <v>0</v>
      </c>
      <c r="BJ72" s="249">
        <v>0</v>
      </c>
      <c r="BK72" s="249">
        <v>0</v>
      </c>
      <c r="BL72" s="249">
        <v>4.9005590247963111</v>
      </c>
      <c r="BM72" s="249" t="s">
        <v>1026</v>
      </c>
      <c r="BN72" s="254">
        <v>24.81682124479439</v>
      </c>
      <c r="BO72" s="251">
        <v>359.01</v>
      </c>
      <c r="BP72" s="253">
        <v>0.26</v>
      </c>
      <c r="BQ72" s="248">
        <v>1058.53</v>
      </c>
      <c r="BR72" s="249">
        <v>0.76</v>
      </c>
      <c r="BS72" s="253">
        <v>2270.52</v>
      </c>
      <c r="BT72" s="253">
        <v>1.62</v>
      </c>
      <c r="BU72" s="248">
        <v>5421.33</v>
      </c>
      <c r="BV72" s="249">
        <v>3.88</v>
      </c>
      <c r="BW72" s="253">
        <v>9093.68</v>
      </c>
      <c r="BX72" s="253">
        <v>6.5</v>
      </c>
      <c r="BY72" s="248">
        <v>13439.31</v>
      </c>
      <c r="BZ72" s="249">
        <v>9.61</v>
      </c>
      <c r="CA72" s="253">
        <v>16194.2</v>
      </c>
      <c r="CB72" s="254">
        <v>11.58</v>
      </c>
      <c r="CC72" s="251">
        <v>0</v>
      </c>
      <c r="CD72" s="253">
        <v>0</v>
      </c>
      <c r="CE72" s="248">
        <v>0</v>
      </c>
      <c r="CF72" s="249">
        <v>0</v>
      </c>
      <c r="CG72" s="253">
        <v>0</v>
      </c>
      <c r="CH72" s="253">
        <v>0</v>
      </c>
      <c r="CI72" s="248">
        <v>0</v>
      </c>
      <c r="CJ72" s="249">
        <v>0</v>
      </c>
      <c r="CK72" s="253">
        <v>0</v>
      </c>
      <c r="CL72" s="253">
        <v>0</v>
      </c>
      <c r="CM72" s="248">
        <v>0</v>
      </c>
      <c r="CN72" s="249">
        <v>0</v>
      </c>
      <c r="CO72" s="253">
        <v>0</v>
      </c>
      <c r="CP72" s="254">
        <v>0</v>
      </c>
      <c r="CQ72" s="251">
        <v>0</v>
      </c>
      <c r="CR72" s="253">
        <v>0</v>
      </c>
      <c r="CS72" s="248">
        <v>0</v>
      </c>
      <c r="CT72" s="249">
        <v>0</v>
      </c>
      <c r="CU72" s="253">
        <v>0</v>
      </c>
      <c r="CV72" s="253">
        <v>0</v>
      </c>
      <c r="CW72" s="248">
        <v>0</v>
      </c>
      <c r="CX72" s="249">
        <v>0</v>
      </c>
      <c r="CY72" s="253">
        <v>0</v>
      </c>
      <c r="CZ72" s="253">
        <v>0</v>
      </c>
      <c r="DA72" s="248">
        <v>0</v>
      </c>
      <c r="DB72" s="249">
        <v>0</v>
      </c>
      <c r="DC72" s="253">
        <v>0</v>
      </c>
      <c r="DD72" s="253">
        <v>0</v>
      </c>
      <c r="DE72" s="251">
        <v>0</v>
      </c>
      <c r="DF72" s="253">
        <v>0</v>
      </c>
      <c r="DG72" s="248">
        <v>0</v>
      </c>
      <c r="DH72" s="249">
        <v>0</v>
      </c>
      <c r="DI72" s="253">
        <v>0</v>
      </c>
      <c r="DJ72" s="253">
        <v>0</v>
      </c>
      <c r="DK72" s="248">
        <v>0</v>
      </c>
      <c r="DL72" s="249">
        <v>0</v>
      </c>
      <c r="DM72" s="253">
        <v>0</v>
      </c>
      <c r="DN72" s="253">
        <v>0</v>
      </c>
      <c r="DO72" s="248">
        <v>0</v>
      </c>
      <c r="DP72" s="249">
        <v>0</v>
      </c>
      <c r="DQ72" s="253">
        <v>0</v>
      </c>
      <c r="DR72" s="253">
        <v>0</v>
      </c>
      <c r="DS72" s="256">
        <v>49.700186079986324</v>
      </c>
      <c r="DT72" s="257">
        <v>65.776539693759332</v>
      </c>
      <c r="DU72" s="258">
        <v>48.73761210246834</v>
      </c>
      <c r="DV72" s="259">
        <v>54.738112625404661</v>
      </c>
      <c r="DW72" s="260">
        <v>65</v>
      </c>
      <c r="DX72" s="261">
        <v>31.15</v>
      </c>
      <c r="DY72" s="240">
        <v>80.12439024390244</v>
      </c>
      <c r="DZ72" s="262">
        <v>0.16150019429548701</v>
      </c>
      <c r="EA72" s="262">
        <v>0.96852403879165649</v>
      </c>
      <c r="EB72" s="262">
        <v>1.0006476640701294</v>
      </c>
      <c r="EC72" s="262">
        <v>0.98151713609695435</v>
      </c>
      <c r="ED72" s="262">
        <v>0.70180833339691162</v>
      </c>
      <c r="EE72" s="262">
        <v>2.6727635731306756</v>
      </c>
      <c r="EF72" s="262">
        <v>7.4822743330389834</v>
      </c>
      <c r="EG72" s="262">
        <v>5.0455275843599354</v>
      </c>
      <c r="EH72" s="262">
        <v>76.430000000000007</v>
      </c>
      <c r="EI72" s="262">
        <v>5.3026792055259699</v>
      </c>
      <c r="EJ72" s="262">
        <v>-1</v>
      </c>
      <c r="EK72" s="262">
        <v>0</v>
      </c>
      <c r="EL72" s="263" t="s">
        <v>478</v>
      </c>
    </row>
    <row r="73" spans="1:142" x14ac:dyDescent="0.2">
      <c r="A73" s="236" t="s">
        <v>144</v>
      </c>
      <c r="B73" s="237" t="s">
        <v>575</v>
      </c>
      <c r="C73" s="238" t="s">
        <v>1077</v>
      </c>
      <c r="D73" s="239">
        <v>2.7736200000000002</v>
      </c>
      <c r="E73" s="240">
        <v>55.383001276310381</v>
      </c>
      <c r="F73" s="241">
        <v>44.616998723689619</v>
      </c>
      <c r="G73" s="242">
        <v>0.91300707100943246</v>
      </c>
      <c r="H73" s="243">
        <v>101.22700729927007</v>
      </c>
      <c r="I73" s="251">
        <v>12903.854876372377</v>
      </c>
      <c r="J73" s="249">
        <v>4659.3406012148907</v>
      </c>
      <c r="K73" s="253">
        <v>3128.4105762277195</v>
      </c>
      <c r="L73" s="253">
        <v>24.244</v>
      </c>
      <c r="M73" s="248">
        <v>1818.9996449607581</v>
      </c>
      <c r="N73" s="253">
        <v>14.09656</v>
      </c>
      <c r="O73" s="248">
        <v>2264.3782482177221</v>
      </c>
      <c r="P73" s="249">
        <f t="shared" si="12"/>
        <v>17.548075903766673</v>
      </c>
      <c r="Q73" s="254">
        <v>2712.3225588614996</v>
      </c>
      <c r="R73" s="253">
        <v>40459.65234375</v>
      </c>
      <c r="S73" s="251">
        <v>46.73</v>
      </c>
      <c r="T73" s="252">
        <v>0</v>
      </c>
      <c r="U73" s="253">
        <v>0</v>
      </c>
      <c r="V73" s="252">
        <v>0.04</v>
      </c>
      <c r="W73" s="253">
        <v>30.59</v>
      </c>
      <c r="X73" s="252" t="s">
        <v>992</v>
      </c>
      <c r="Y73" s="254">
        <v>77.36</v>
      </c>
      <c r="Z73" s="253">
        <f t="shared" si="11"/>
        <v>60.405894519131337</v>
      </c>
      <c r="AA73" s="253">
        <f t="shared" si="11"/>
        <v>0</v>
      </c>
      <c r="AB73" s="253">
        <f t="shared" si="11"/>
        <v>0</v>
      </c>
      <c r="AC73" s="253">
        <f t="shared" si="10"/>
        <v>5.170630816959669E-2</v>
      </c>
      <c r="AD73" s="253">
        <f t="shared" si="10"/>
        <v>39.542399172699071</v>
      </c>
      <c r="AE73" s="253" t="str">
        <f t="shared" si="10"/>
        <v>---</v>
      </c>
      <c r="AF73" s="251">
        <f t="shared" si="7"/>
        <v>0.1154977793753055</v>
      </c>
      <c r="AG73" s="252">
        <f t="shared" si="7"/>
        <v>0</v>
      </c>
      <c r="AH73" s="253">
        <f t="shared" si="7"/>
        <v>0</v>
      </c>
      <c r="AI73" s="252">
        <f t="shared" si="6"/>
        <v>9.8863924138930465E-5</v>
      </c>
      <c r="AJ73" s="253">
        <f t="shared" si="6"/>
        <v>7.5606185985247071E-2</v>
      </c>
      <c r="AK73" s="252">
        <f t="shared" si="6"/>
        <v>0</v>
      </c>
      <c r="AL73" s="254">
        <f t="shared" si="6"/>
        <v>0.19120282928469151</v>
      </c>
      <c r="AM73" s="255">
        <v>1.4937297666455174</v>
      </c>
      <c r="AN73" s="249">
        <v>0</v>
      </c>
      <c r="AO73" s="249">
        <v>0</v>
      </c>
      <c r="AP73" s="249">
        <v>1.2786045509484421E-3</v>
      </c>
      <c r="AQ73" s="249">
        <v>0.97781283033782107</v>
      </c>
      <c r="AR73" s="249" t="s">
        <v>1026</v>
      </c>
      <c r="AS73" s="254">
        <v>2.4728212015342868</v>
      </c>
      <c r="AT73" s="255">
        <v>2.5689944541472474</v>
      </c>
      <c r="AU73" s="249">
        <v>0</v>
      </c>
      <c r="AV73" s="249">
        <v>0</v>
      </c>
      <c r="AW73" s="249">
        <v>2.1990108745108044E-3</v>
      </c>
      <c r="AX73" s="249">
        <v>1.681693566282138</v>
      </c>
      <c r="AY73" s="249" t="s">
        <v>1026</v>
      </c>
      <c r="AZ73" s="254">
        <v>4.2528870313038958</v>
      </c>
      <c r="BA73" s="255">
        <f t="shared" si="9"/>
        <v>2.0637011522602675</v>
      </c>
      <c r="BB73" s="249">
        <f t="shared" si="9"/>
        <v>0</v>
      </c>
      <c r="BC73" s="249">
        <f t="shared" si="8"/>
        <v>0</v>
      </c>
      <c r="BD73" s="249">
        <f t="shared" si="8"/>
        <v>1.7664893235696708E-3</v>
      </c>
      <c r="BE73" s="249">
        <f t="shared" si="8"/>
        <v>1.3509227101999057</v>
      </c>
      <c r="BF73" s="249" t="str">
        <f t="shared" si="8"/>
        <v>---</v>
      </c>
      <c r="BG73" s="254">
        <f t="shared" si="8"/>
        <v>3.4163903517837433</v>
      </c>
      <c r="BH73" s="255">
        <v>1.7228776808763839</v>
      </c>
      <c r="BI73" s="249">
        <v>0</v>
      </c>
      <c r="BJ73" s="249">
        <v>0</v>
      </c>
      <c r="BK73" s="249">
        <v>1.4747508503114781E-3</v>
      </c>
      <c r="BL73" s="249">
        <v>1.1278157127757027</v>
      </c>
      <c r="BM73" s="249" t="s">
        <v>1026</v>
      </c>
      <c r="BN73" s="254">
        <v>2.8521681445023983</v>
      </c>
      <c r="BO73" s="251">
        <v>112.83</v>
      </c>
      <c r="BP73" s="253">
        <v>0.28000000000000003</v>
      </c>
      <c r="BQ73" s="248">
        <v>239.07</v>
      </c>
      <c r="BR73" s="249">
        <v>0.59</v>
      </c>
      <c r="BS73" s="253">
        <v>412.61</v>
      </c>
      <c r="BT73" s="253">
        <v>1.02</v>
      </c>
      <c r="BU73" s="248">
        <v>817.76</v>
      </c>
      <c r="BV73" s="249">
        <v>2.02</v>
      </c>
      <c r="BW73" s="253">
        <v>1308.3800000000001</v>
      </c>
      <c r="BX73" s="253">
        <v>3.23</v>
      </c>
      <c r="BY73" s="248">
        <v>1992.98</v>
      </c>
      <c r="BZ73" s="249">
        <v>4.93</v>
      </c>
      <c r="CA73" s="253">
        <v>2495.4899999999998</v>
      </c>
      <c r="CB73" s="254">
        <v>6.17</v>
      </c>
      <c r="CC73" s="251">
        <v>0</v>
      </c>
      <c r="CD73" s="253">
        <v>0</v>
      </c>
      <c r="CE73" s="248">
        <v>0</v>
      </c>
      <c r="CF73" s="249">
        <v>0</v>
      </c>
      <c r="CG73" s="253">
        <v>0</v>
      </c>
      <c r="CH73" s="253">
        <v>0</v>
      </c>
      <c r="CI73" s="248">
        <v>0</v>
      </c>
      <c r="CJ73" s="249">
        <v>0</v>
      </c>
      <c r="CK73" s="253">
        <v>0</v>
      </c>
      <c r="CL73" s="253">
        <v>0</v>
      </c>
      <c r="CM73" s="248">
        <v>0</v>
      </c>
      <c r="CN73" s="249">
        <v>0</v>
      </c>
      <c r="CO73" s="253">
        <v>0</v>
      </c>
      <c r="CP73" s="254">
        <v>0</v>
      </c>
      <c r="CQ73" s="251">
        <v>0</v>
      </c>
      <c r="CR73" s="253">
        <v>0</v>
      </c>
      <c r="CS73" s="248">
        <v>0</v>
      </c>
      <c r="CT73" s="249">
        <v>0</v>
      </c>
      <c r="CU73" s="253">
        <v>0</v>
      </c>
      <c r="CV73" s="253">
        <v>0</v>
      </c>
      <c r="CW73" s="248">
        <v>0</v>
      </c>
      <c r="CX73" s="249">
        <v>0</v>
      </c>
      <c r="CY73" s="253">
        <v>0</v>
      </c>
      <c r="CZ73" s="253">
        <v>0</v>
      </c>
      <c r="DA73" s="248">
        <v>0</v>
      </c>
      <c r="DB73" s="249">
        <v>0</v>
      </c>
      <c r="DC73" s="253">
        <v>0</v>
      </c>
      <c r="DD73" s="253">
        <v>0</v>
      </c>
      <c r="DE73" s="251">
        <v>0</v>
      </c>
      <c r="DF73" s="253">
        <v>0</v>
      </c>
      <c r="DG73" s="248">
        <v>0</v>
      </c>
      <c r="DH73" s="249">
        <v>0</v>
      </c>
      <c r="DI73" s="253">
        <v>0</v>
      </c>
      <c r="DJ73" s="253">
        <v>0</v>
      </c>
      <c r="DK73" s="248">
        <v>0</v>
      </c>
      <c r="DL73" s="249">
        <v>0</v>
      </c>
      <c r="DM73" s="253">
        <v>0.11</v>
      </c>
      <c r="DN73" s="253">
        <v>0</v>
      </c>
      <c r="DO73" s="248">
        <v>2.25</v>
      </c>
      <c r="DP73" s="249">
        <v>0.01</v>
      </c>
      <c r="DQ73" s="253">
        <v>5.0599999999999996</v>
      </c>
      <c r="DR73" s="253">
        <v>0.01</v>
      </c>
      <c r="DS73" s="256">
        <v>54.646882925359115</v>
      </c>
      <c r="DT73" s="257">
        <v>53.250528556990382</v>
      </c>
      <c r="DU73" s="258">
        <v>55.449941648095901</v>
      </c>
      <c r="DV73" s="259">
        <v>54.449117710148471</v>
      </c>
      <c r="DW73" s="260">
        <v>66</v>
      </c>
      <c r="DX73" s="261">
        <v>34.51</v>
      </c>
      <c r="DY73" s="240">
        <v>77.350463414634149</v>
      </c>
      <c r="DZ73" s="262">
        <v>-1.00662679739725</v>
      </c>
      <c r="EA73" s="262">
        <v>-0.57411551475524902</v>
      </c>
      <c r="EB73" s="262">
        <v>-0.33354252576828003</v>
      </c>
      <c r="EC73" s="262">
        <v>3.8705013692378998E-2</v>
      </c>
      <c r="ED73" s="262">
        <v>-0.71658492088317871</v>
      </c>
      <c r="EE73" s="262">
        <v>0</v>
      </c>
      <c r="EF73" s="262">
        <v>1.4993161625429299</v>
      </c>
      <c r="EG73" s="262">
        <v>4.8736059479553901</v>
      </c>
      <c r="EH73" s="262">
        <v>54.73</v>
      </c>
      <c r="EI73" s="262">
        <v>1.9106781332475999</v>
      </c>
      <c r="EJ73" s="262">
        <v>-3.6</v>
      </c>
      <c r="EK73" s="262">
        <v>2.9</v>
      </c>
      <c r="EL73" s="263" t="s">
        <v>478</v>
      </c>
    </row>
    <row r="74" spans="1:142" x14ac:dyDescent="0.2">
      <c r="A74" s="236" t="s">
        <v>304</v>
      </c>
      <c r="B74" s="237" t="s">
        <v>690</v>
      </c>
      <c r="C74" s="238" t="s">
        <v>1074</v>
      </c>
      <c r="D74" s="239">
        <v>3.6150859999999998</v>
      </c>
      <c r="E74" s="240">
        <v>93.676001068854248</v>
      </c>
      <c r="F74" s="241">
        <v>6.3239989311457592</v>
      </c>
      <c r="G74" s="242">
        <v>-1.0525641514629589</v>
      </c>
      <c r="H74" s="243">
        <v>407.56324689966181</v>
      </c>
      <c r="I74" s="251">
        <v>101495.811266</v>
      </c>
      <c r="J74" s="249">
        <v>28528.997097164494</v>
      </c>
      <c r="K74" s="253">
        <v>9854.3134840357088</v>
      </c>
      <c r="L74" s="253">
        <v>9.7090839130390751</v>
      </c>
      <c r="M74" s="248">
        <v>6780.8945523569537</v>
      </c>
      <c r="N74" s="253">
        <v>6.6809599999999998</v>
      </c>
      <c r="O74" s="248">
        <v>0</v>
      </c>
      <c r="P74" s="249">
        <f t="shared" si="12"/>
        <v>0</v>
      </c>
      <c r="Q74" s="254" t="s">
        <v>1026</v>
      </c>
      <c r="R74" s="199">
        <v>259030.359375</v>
      </c>
      <c r="S74" s="251">
        <v>354.23</v>
      </c>
      <c r="T74" s="252">
        <v>4035.05</v>
      </c>
      <c r="U74" s="253">
        <v>320.02999999999997</v>
      </c>
      <c r="V74" s="252">
        <v>3.67</v>
      </c>
      <c r="W74" s="253">
        <v>9.93</v>
      </c>
      <c r="X74" s="252" t="s">
        <v>992</v>
      </c>
      <c r="Y74" s="254">
        <v>4722.9100000000008</v>
      </c>
      <c r="Z74" s="253">
        <f t="shared" si="11"/>
        <v>7.5002487872942725</v>
      </c>
      <c r="AA74" s="253">
        <f t="shared" si="11"/>
        <v>85.435674192394089</v>
      </c>
      <c r="AB74" s="253">
        <f t="shared" si="11"/>
        <v>6.7761189605560963</v>
      </c>
      <c r="AC74" s="253">
        <f t="shared" si="10"/>
        <v>7.770632936050019E-2</v>
      </c>
      <c r="AD74" s="253">
        <f t="shared" si="10"/>
        <v>0.21025173039503184</v>
      </c>
      <c r="AE74" s="253" t="str">
        <f t="shared" si="10"/>
        <v>---</v>
      </c>
      <c r="AF74" s="251">
        <f t="shared" si="7"/>
        <v>0.13675230998200441</v>
      </c>
      <c r="AG74" s="252">
        <f t="shared" si="7"/>
        <v>1.5577517669110095</v>
      </c>
      <c r="AH74" s="253">
        <f t="shared" si="7"/>
        <v>0.12354922441222051</v>
      </c>
      <c r="AI74" s="252">
        <f t="shared" si="6"/>
        <v>1.4168223403832429E-3</v>
      </c>
      <c r="AJ74" s="253">
        <f t="shared" si="6"/>
        <v>3.8335274768407637E-3</v>
      </c>
      <c r="AK74" s="252">
        <f t="shared" si="6"/>
        <v>0</v>
      </c>
      <c r="AL74" s="254">
        <f t="shared" si="6"/>
        <v>1.8233036511224585</v>
      </c>
      <c r="AM74" s="255">
        <v>3.5946694873657461</v>
      </c>
      <c r="AN74" s="249">
        <v>40.94704320637765</v>
      </c>
      <c r="AO74" s="249">
        <v>3.2476133473778606</v>
      </c>
      <c r="AP74" s="249">
        <v>3.724257408641924E-2</v>
      </c>
      <c r="AQ74" s="249">
        <v>0.10076805468069293</v>
      </c>
      <c r="AR74" s="249" t="s">
        <v>1026</v>
      </c>
      <c r="AS74" s="254">
        <v>47.927336669888369</v>
      </c>
      <c r="AT74" s="255">
        <v>5.2239420221757333</v>
      </c>
      <c r="AU74" s="249">
        <v>59.506160563984402</v>
      </c>
      <c r="AV74" s="249">
        <v>4.7195837883773253</v>
      </c>
      <c r="AW74" s="249">
        <v>5.4122652574273615E-2</v>
      </c>
      <c r="AX74" s="249">
        <v>0.1464408556028711</v>
      </c>
      <c r="AY74" s="249" t="s">
        <v>1026</v>
      </c>
      <c r="AZ74" s="254">
        <v>69.650249882714604</v>
      </c>
      <c r="BA74" s="255" t="str">
        <f t="shared" si="9"/>
        <v>---</v>
      </c>
      <c r="BB74" s="249" t="str">
        <f t="shared" si="9"/>
        <v>---</v>
      </c>
      <c r="BC74" s="249" t="str">
        <f t="shared" si="8"/>
        <v>---</v>
      </c>
      <c r="BD74" s="249" t="str">
        <f t="shared" si="8"/>
        <v>---</v>
      </c>
      <c r="BE74" s="249" t="str">
        <f t="shared" si="8"/>
        <v>---</v>
      </c>
      <c r="BF74" s="249" t="str">
        <f t="shared" si="8"/>
        <v>---</v>
      </c>
      <c r="BG74" s="254" t="str">
        <f t="shared" si="8"/>
        <v>---</v>
      </c>
      <c r="BH74" s="255" t="s">
        <v>1026</v>
      </c>
      <c r="BI74" s="249" t="s">
        <v>1026</v>
      </c>
      <c r="BJ74" s="249" t="s">
        <v>1026</v>
      </c>
      <c r="BK74" s="249" t="s">
        <v>1026</v>
      </c>
      <c r="BL74" s="249" t="s">
        <v>1026</v>
      </c>
      <c r="BM74" s="249" t="s">
        <v>1026</v>
      </c>
      <c r="BN74" s="254" t="s">
        <v>1026</v>
      </c>
      <c r="BO74" s="251">
        <v>1298.04</v>
      </c>
      <c r="BP74" s="253">
        <v>0.5</v>
      </c>
      <c r="BQ74" s="248">
        <v>3468.98</v>
      </c>
      <c r="BR74" s="249">
        <v>1.34</v>
      </c>
      <c r="BS74" s="253">
        <v>6205.45</v>
      </c>
      <c r="BT74" s="253">
        <v>2.4</v>
      </c>
      <c r="BU74" s="248">
        <v>11407.47</v>
      </c>
      <c r="BV74" s="249">
        <v>4.4000000000000004</v>
      </c>
      <c r="BW74" s="253">
        <v>16652.66</v>
      </c>
      <c r="BX74" s="253">
        <v>6.43</v>
      </c>
      <c r="BY74" s="248">
        <v>22623.96</v>
      </c>
      <c r="BZ74" s="249">
        <v>8.73</v>
      </c>
      <c r="CA74" s="253">
        <v>26025.56</v>
      </c>
      <c r="CB74" s="254">
        <v>10.050000000000001</v>
      </c>
      <c r="CC74" s="251">
        <v>16326.16</v>
      </c>
      <c r="CD74" s="253">
        <v>6.3</v>
      </c>
      <c r="CE74" s="248">
        <v>48439</v>
      </c>
      <c r="CF74" s="249">
        <v>18.7</v>
      </c>
      <c r="CG74" s="253">
        <v>99156.800000000003</v>
      </c>
      <c r="CH74" s="253">
        <v>38.28</v>
      </c>
      <c r="CI74" s="248">
        <v>155361.35</v>
      </c>
      <c r="CJ74" s="249">
        <v>59.98</v>
      </c>
      <c r="CK74" s="253">
        <v>157946.43</v>
      </c>
      <c r="CL74" s="253">
        <v>60.98</v>
      </c>
      <c r="CM74" s="248">
        <v>163116.57999999999</v>
      </c>
      <c r="CN74" s="249">
        <v>62.97</v>
      </c>
      <c r="CO74" s="253">
        <v>168286.73</v>
      </c>
      <c r="CP74" s="254">
        <v>64.97</v>
      </c>
      <c r="CQ74" s="251">
        <v>1674.25</v>
      </c>
      <c r="CR74" s="253">
        <v>0.65</v>
      </c>
      <c r="CS74" s="248">
        <v>3162.75</v>
      </c>
      <c r="CT74" s="249">
        <v>1.22</v>
      </c>
      <c r="CU74" s="253">
        <v>5430.53</v>
      </c>
      <c r="CV74" s="253">
        <v>2.1</v>
      </c>
      <c r="CW74" s="248">
        <v>8170.41</v>
      </c>
      <c r="CX74" s="249">
        <v>3.15</v>
      </c>
      <c r="CY74" s="253">
        <v>9207.43</v>
      </c>
      <c r="CZ74" s="253">
        <v>3.55</v>
      </c>
      <c r="DA74" s="248">
        <v>10585.82</v>
      </c>
      <c r="DB74" s="249">
        <v>4.09</v>
      </c>
      <c r="DC74" s="253">
        <v>11448.11</v>
      </c>
      <c r="DD74" s="253">
        <v>4.42</v>
      </c>
      <c r="DE74" s="251">
        <v>0</v>
      </c>
      <c r="DF74" s="253">
        <v>0</v>
      </c>
      <c r="DG74" s="248">
        <v>0</v>
      </c>
      <c r="DH74" s="249">
        <v>0</v>
      </c>
      <c r="DI74" s="253">
        <v>0</v>
      </c>
      <c r="DJ74" s="253">
        <v>0</v>
      </c>
      <c r="DK74" s="248">
        <v>0</v>
      </c>
      <c r="DL74" s="249">
        <v>0</v>
      </c>
      <c r="DM74" s="253">
        <v>14.68</v>
      </c>
      <c r="DN74" s="253">
        <v>0.01</v>
      </c>
      <c r="DO74" s="248">
        <v>320</v>
      </c>
      <c r="DP74" s="249">
        <v>0.12</v>
      </c>
      <c r="DQ74" s="253">
        <v>969.95</v>
      </c>
      <c r="DR74" s="253">
        <v>0.37</v>
      </c>
      <c r="DS74" s="256">
        <v>44.587395366818527</v>
      </c>
      <c r="DT74" s="257">
        <v>44.53282300261916</v>
      </c>
      <c r="DU74" s="258">
        <v>74.004755407447206</v>
      </c>
      <c r="DV74" s="259">
        <v>54.374991258961622</v>
      </c>
      <c r="DW74" s="260">
        <v>67</v>
      </c>
      <c r="DX74" s="261" t="s">
        <v>478</v>
      </c>
      <c r="DY74" s="240">
        <v>78.535536585365861</v>
      </c>
      <c r="DZ74" s="262">
        <v>-1.00347206120546</v>
      </c>
      <c r="EA74" s="262">
        <v>0.67933011054992676</v>
      </c>
      <c r="EB74" s="262">
        <v>0.36353382468223572</v>
      </c>
      <c r="EC74" s="262">
        <v>0.6567491888999939</v>
      </c>
      <c r="ED74" s="262">
        <v>0.5004613995552063</v>
      </c>
      <c r="EE74" s="262" t="s">
        <v>478</v>
      </c>
      <c r="EF74" s="262">
        <v>0</v>
      </c>
      <c r="EG74" s="262">
        <v>14.014084507042254</v>
      </c>
      <c r="EH74" s="262" t="s">
        <v>478</v>
      </c>
      <c r="EI74" s="262" t="s">
        <v>478</v>
      </c>
      <c r="EJ74" s="262">
        <v>-1.2</v>
      </c>
      <c r="EK74" s="262">
        <v>0</v>
      </c>
      <c r="EL74" s="263" t="s">
        <v>478</v>
      </c>
    </row>
    <row r="75" spans="1:142" x14ac:dyDescent="0.2">
      <c r="A75" s="236" t="s">
        <v>98</v>
      </c>
      <c r="B75" s="237" t="s">
        <v>537</v>
      </c>
      <c r="C75" s="238" t="s">
        <v>1078</v>
      </c>
      <c r="D75" s="239">
        <v>1252.139596</v>
      </c>
      <c r="E75" s="240">
        <v>31.993999972507858</v>
      </c>
      <c r="F75" s="241">
        <v>68.006000027492135</v>
      </c>
      <c r="G75" s="242">
        <v>2.3828684204427302</v>
      </c>
      <c r="H75" s="243">
        <v>421.14348427110275</v>
      </c>
      <c r="I75" s="251">
        <v>1876797.1991325303</v>
      </c>
      <c r="J75" s="249">
        <v>1498.8721745786852</v>
      </c>
      <c r="K75" s="253">
        <v>532469.08278349286</v>
      </c>
      <c r="L75" s="253">
        <v>28.371157151641324</v>
      </c>
      <c r="M75" s="248">
        <v>110925.65861836933</v>
      </c>
      <c r="N75" s="253">
        <v>5.9103699999999995</v>
      </c>
      <c r="O75" s="248">
        <v>563663.10971472063</v>
      </c>
      <c r="P75" s="249">
        <f t="shared" si="12"/>
        <v>30.03324546601252</v>
      </c>
      <c r="Q75" s="254">
        <v>276493.27183928003</v>
      </c>
      <c r="R75" s="253">
        <v>5769371.5</v>
      </c>
      <c r="S75" s="251">
        <v>446.55</v>
      </c>
      <c r="T75" s="252">
        <v>1160.44</v>
      </c>
      <c r="U75" s="253">
        <v>726.92</v>
      </c>
      <c r="V75" s="252">
        <v>19.14</v>
      </c>
      <c r="W75" s="253">
        <v>7471.82</v>
      </c>
      <c r="X75" s="252" t="s">
        <v>992</v>
      </c>
      <c r="Y75" s="254">
        <v>9824.869999999999</v>
      </c>
      <c r="Z75" s="253">
        <f t="shared" si="11"/>
        <v>4.5450983066442614</v>
      </c>
      <c r="AA75" s="253">
        <f t="shared" si="11"/>
        <v>11.811250428758855</v>
      </c>
      <c r="AB75" s="253">
        <f t="shared" si="11"/>
        <v>7.3987747420576566</v>
      </c>
      <c r="AC75" s="253">
        <f t="shared" si="10"/>
        <v>0.19481173796701637</v>
      </c>
      <c r="AD75" s="253">
        <f t="shared" si="10"/>
        <v>76.050064784572214</v>
      </c>
      <c r="AE75" s="253" t="str">
        <f t="shared" si="10"/>
        <v>---</v>
      </c>
      <c r="AF75" s="251">
        <f t="shared" si="7"/>
        <v>7.7400111953269098E-3</v>
      </c>
      <c r="AG75" s="252">
        <f t="shared" si="7"/>
        <v>2.0113802690639702E-2</v>
      </c>
      <c r="AH75" s="253">
        <f t="shared" si="7"/>
        <v>1.2599639319464865E-2</v>
      </c>
      <c r="AI75" s="252">
        <f t="shared" si="6"/>
        <v>3.3175190746513724E-4</v>
      </c>
      <c r="AJ75" s="253">
        <f t="shared" si="6"/>
        <v>0.12950838752540031</v>
      </c>
      <c r="AK75" s="252">
        <f t="shared" si="6"/>
        <v>0</v>
      </c>
      <c r="AL75" s="254">
        <f t="shared" si="6"/>
        <v>0.17029359263829688</v>
      </c>
      <c r="AM75" s="255">
        <v>8.3864024116790198E-2</v>
      </c>
      <c r="AN75" s="249">
        <v>0.21793565814822083</v>
      </c>
      <c r="AO75" s="249">
        <v>0.1365187244675336</v>
      </c>
      <c r="AP75" s="249">
        <v>3.5945749000008157E-3</v>
      </c>
      <c r="AQ75" s="249">
        <v>1.4032401582718963</v>
      </c>
      <c r="AR75" s="249" t="s">
        <v>1026</v>
      </c>
      <c r="AS75" s="254">
        <v>1.8451531399044416</v>
      </c>
      <c r="AT75" s="255">
        <v>0.40256691333816536</v>
      </c>
      <c r="AU75" s="249">
        <v>1.0461420869200326</v>
      </c>
      <c r="AV75" s="249">
        <v>0.65532177951803638</v>
      </c>
      <c r="AW75" s="249">
        <v>1.7254799510228382E-2</v>
      </c>
      <c r="AX75" s="249">
        <v>6.7358806727541607</v>
      </c>
      <c r="AY75" s="249" t="s">
        <v>1026</v>
      </c>
      <c r="AZ75" s="254">
        <v>8.8571662520406225</v>
      </c>
      <c r="BA75" s="255">
        <f t="shared" si="9"/>
        <v>7.9222853563364559E-2</v>
      </c>
      <c r="BB75" s="249">
        <f t="shared" si="9"/>
        <v>0.20587474681238555</v>
      </c>
      <c r="BC75" s="249">
        <f t="shared" si="8"/>
        <v>0.12896355774780197</v>
      </c>
      <c r="BD75" s="249">
        <f t="shared" si="8"/>
        <v>3.3956453190074963E-3</v>
      </c>
      <c r="BE75" s="249">
        <f t="shared" si="8"/>
        <v>1.3255825813723401</v>
      </c>
      <c r="BF75" s="249" t="str">
        <f t="shared" si="8"/>
        <v>---</v>
      </c>
      <c r="BG75" s="254">
        <f t="shared" si="8"/>
        <v>1.7430393848148995</v>
      </c>
      <c r="BH75" s="255">
        <v>0.16150483410662178</v>
      </c>
      <c r="BI75" s="249">
        <v>0.41969918192965672</v>
      </c>
      <c r="BJ75" s="249">
        <v>0.26290693989202885</v>
      </c>
      <c r="BK75" s="249">
        <v>6.9224107598269864E-3</v>
      </c>
      <c r="BL75" s="249">
        <v>2.7023514714467329</v>
      </c>
      <c r="BM75" s="249" t="s">
        <v>1026</v>
      </c>
      <c r="BN75" s="254">
        <v>3.5533848381348676</v>
      </c>
      <c r="BO75" s="251">
        <v>484.95</v>
      </c>
      <c r="BP75" s="253">
        <v>0.01</v>
      </c>
      <c r="BQ75" s="248">
        <v>1397.22</v>
      </c>
      <c r="BR75" s="249">
        <v>0.02</v>
      </c>
      <c r="BS75" s="253">
        <v>2773.38</v>
      </c>
      <c r="BT75" s="253">
        <v>0.05</v>
      </c>
      <c r="BU75" s="248">
        <v>5773.65</v>
      </c>
      <c r="BV75" s="249">
        <v>0.1</v>
      </c>
      <c r="BW75" s="253">
        <v>9140.4599999999991</v>
      </c>
      <c r="BX75" s="253">
        <v>0.16</v>
      </c>
      <c r="BY75" s="248">
        <v>13521.6</v>
      </c>
      <c r="BZ75" s="249">
        <v>0.23</v>
      </c>
      <c r="CA75" s="253">
        <v>16563.29</v>
      </c>
      <c r="CB75" s="254">
        <v>0.28999999999999998</v>
      </c>
      <c r="CC75" s="251">
        <v>10062.93</v>
      </c>
      <c r="CD75" s="253">
        <v>0.17</v>
      </c>
      <c r="CE75" s="248">
        <v>16330.44</v>
      </c>
      <c r="CF75" s="249">
        <v>0.28000000000000003</v>
      </c>
      <c r="CG75" s="253">
        <v>20139.23</v>
      </c>
      <c r="CH75" s="253">
        <v>0.35</v>
      </c>
      <c r="CI75" s="248">
        <v>23949</v>
      </c>
      <c r="CJ75" s="249">
        <v>0.42</v>
      </c>
      <c r="CK75" s="253">
        <v>28081.57</v>
      </c>
      <c r="CL75" s="253">
        <v>0.49</v>
      </c>
      <c r="CM75" s="248">
        <v>29608.06</v>
      </c>
      <c r="CN75" s="249">
        <v>0.51</v>
      </c>
      <c r="CO75" s="253">
        <v>31134.55</v>
      </c>
      <c r="CP75" s="254">
        <v>0.54</v>
      </c>
      <c r="CQ75" s="251">
        <v>3767.52</v>
      </c>
      <c r="CR75" s="253">
        <v>7.0000000000000007E-2</v>
      </c>
      <c r="CS75" s="248">
        <v>4311.67</v>
      </c>
      <c r="CT75" s="249">
        <v>7.0000000000000007E-2</v>
      </c>
      <c r="CU75" s="253">
        <v>4526.74</v>
      </c>
      <c r="CV75" s="253">
        <v>0.08</v>
      </c>
      <c r="CW75" s="248">
        <v>5171.93</v>
      </c>
      <c r="CX75" s="249">
        <v>0.09</v>
      </c>
      <c r="CY75" s="253">
        <v>5540</v>
      </c>
      <c r="CZ75" s="253">
        <v>0.1</v>
      </c>
      <c r="DA75" s="248">
        <v>5540</v>
      </c>
      <c r="DB75" s="249">
        <v>0.1</v>
      </c>
      <c r="DC75" s="253">
        <v>5540</v>
      </c>
      <c r="DD75" s="253">
        <v>0.1</v>
      </c>
      <c r="DE75" s="251">
        <v>0</v>
      </c>
      <c r="DF75" s="253">
        <v>0</v>
      </c>
      <c r="DG75" s="248">
        <v>0.6</v>
      </c>
      <c r="DH75" s="249">
        <v>0</v>
      </c>
      <c r="DI75" s="253">
        <v>22.79</v>
      </c>
      <c r="DJ75" s="253">
        <v>0</v>
      </c>
      <c r="DK75" s="248">
        <v>295.81</v>
      </c>
      <c r="DL75" s="249">
        <v>0.01</v>
      </c>
      <c r="DM75" s="253">
        <v>1231.4000000000001</v>
      </c>
      <c r="DN75" s="253">
        <v>0.02</v>
      </c>
      <c r="DO75" s="248">
        <v>4325.53</v>
      </c>
      <c r="DP75" s="249">
        <v>7.0000000000000007E-2</v>
      </c>
      <c r="DQ75" s="253">
        <v>8293.89</v>
      </c>
      <c r="DR75" s="253">
        <v>0.14000000000000001</v>
      </c>
      <c r="DS75" s="256">
        <v>49.659994252968751</v>
      </c>
      <c r="DT75" s="257">
        <v>53.091599115101396</v>
      </c>
      <c r="DU75" s="258">
        <v>60.318643487934729</v>
      </c>
      <c r="DV75" s="259">
        <v>54.356745618668292</v>
      </c>
      <c r="DW75" s="260">
        <v>68</v>
      </c>
      <c r="DX75" s="261">
        <v>33.9</v>
      </c>
      <c r="DY75" s="240">
        <v>66.210853658536593</v>
      </c>
      <c r="DZ75" s="262">
        <v>1.24179517084458</v>
      </c>
      <c r="EA75" s="262">
        <v>-9.8995424807071686E-2</v>
      </c>
      <c r="EB75" s="262">
        <v>-0.18987399339675903</v>
      </c>
      <c r="EC75" s="262">
        <v>0.41172811388969421</v>
      </c>
      <c r="ED75" s="262">
        <v>-0.55983805656433105</v>
      </c>
      <c r="EE75" s="262">
        <v>5.0046088204270527</v>
      </c>
      <c r="EF75" s="262">
        <v>1.6662092470757117</v>
      </c>
      <c r="EG75" s="262">
        <v>52.627939142461969</v>
      </c>
      <c r="EH75" s="262">
        <v>31.23</v>
      </c>
      <c r="EI75" s="262">
        <v>0.91302097550083106</v>
      </c>
      <c r="EJ75" s="262">
        <v>-1.6</v>
      </c>
      <c r="EK75" s="262">
        <v>0</v>
      </c>
      <c r="EL75" s="263">
        <v>29.4</v>
      </c>
    </row>
    <row r="76" spans="1:142" x14ac:dyDescent="0.2">
      <c r="A76" s="236" t="s">
        <v>65</v>
      </c>
      <c r="B76" s="237" t="s">
        <v>526</v>
      </c>
      <c r="C76" s="238" t="s">
        <v>1078</v>
      </c>
      <c r="D76" s="239">
        <v>30.551673999999998</v>
      </c>
      <c r="E76" s="240">
        <v>25.871001372952591</v>
      </c>
      <c r="F76" s="241">
        <v>74.128998627047409</v>
      </c>
      <c r="G76" s="242">
        <v>3.978798768566858</v>
      </c>
      <c r="H76" s="243">
        <v>46.796670036454984</v>
      </c>
      <c r="I76" s="251">
        <v>20724.663536824515</v>
      </c>
      <c r="J76" s="249">
        <v>664.76458915552632</v>
      </c>
      <c r="K76" s="253">
        <v>3607.7348522392126</v>
      </c>
      <c r="L76" s="253">
        <v>17.407929667127416</v>
      </c>
      <c r="M76" s="248">
        <v>1124.7080089597416</v>
      </c>
      <c r="N76" s="253">
        <v>5.4269059999999998</v>
      </c>
      <c r="O76" s="248">
        <v>-2985.0414086662176</v>
      </c>
      <c r="P76" s="249">
        <f t="shared" si="12"/>
        <v>-14.403328687880801</v>
      </c>
      <c r="Q76" s="254">
        <v>6441.9333539383206</v>
      </c>
      <c r="R76" s="253">
        <v>60187.8671875</v>
      </c>
      <c r="S76" s="251">
        <v>146.81</v>
      </c>
      <c r="T76" s="252">
        <v>0</v>
      </c>
      <c r="U76" s="253">
        <v>0</v>
      </c>
      <c r="V76" s="252">
        <v>0</v>
      </c>
      <c r="W76" s="253">
        <v>92.17</v>
      </c>
      <c r="X76" s="252" t="s">
        <v>992</v>
      </c>
      <c r="Y76" s="254">
        <v>238.98000000000002</v>
      </c>
      <c r="Z76" s="253">
        <f t="shared" si="11"/>
        <v>61.431918989036738</v>
      </c>
      <c r="AA76" s="253">
        <f t="shared" si="11"/>
        <v>0</v>
      </c>
      <c r="AB76" s="253">
        <f t="shared" si="11"/>
        <v>0</v>
      </c>
      <c r="AC76" s="253">
        <f t="shared" si="10"/>
        <v>0</v>
      </c>
      <c r="AD76" s="253">
        <f t="shared" si="10"/>
        <v>38.568081010963255</v>
      </c>
      <c r="AE76" s="253" t="str">
        <f t="shared" si="10"/>
        <v>---</v>
      </c>
      <c r="AF76" s="251">
        <f t="shared" si="7"/>
        <v>0.24391959187164877</v>
      </c>
      <c r="AG76" s="252">
        <f t="shared" si="7"/>
        <v>0</v>
      </c>
      <c r="AH76" s="253">
        <f t="shared" si="7"/>
        <v>0</v>
      </c>
      <c r="AI76" s="252">
        <f t="shared" si="6"/>
        <v>0</v>
      </c>
      <c r="AJ76" s="253">
        <f t="shared" si="6"/>
        <v>0.15313717582460232</v>
      </c>
      <c r="AK76" s="252">
        <f t="shared" si="6"/>
        <v>0</v>
      </c>
      <c r="AL76" s="254">
        <f t="shared" si="6"/>
        <v>0.39705676769625109</v>
      </c>
      <c r="AM76" s="255">
        <v>4.0693123528432098</v>
      </c>
      <c r="AN76" s="249">
        <v>0</v>
      </c>
      <c r="AO76" s="249">
        <v>0</v>
      </c>
      <c r="AP76" s="249">
        <v>0</v>
      </c>
      <c r="AQ76" s="249">
        <v>2.554788635389678</v>
      </c>
      <c r="AR76" s="249" t="s">
        <v>1026</v>
      </c>
      <c r="AS76" s="254">
        <v>6.6241009882328878</v>
      </c>
      <c r="AT76" s="255">
        <v>13.053165695493416</v>
      </c>
      <c r="AU76" s="249">
        <v>0</v>
      </c>
      <c r="AV76" s="249">
        <v>0</v>
      </c>
      <c r="AW76" s="249">
        <v>0</v>
      </c>
      <c r="AX76" s="249">
        <v>8.1950158855229756</v>
      </c>
      <c r="AY76" s="249" t="s">
        <v>1026</v>
      </c>
      <c r="AZ76" s="254">
        <v>21.248181581016393</v>
      </c>
      <c r="BA76" s="255">
        <f t="shared" si="9"/>
        <v>-4.9181897300914814</v>
      </c>
      <c r="BB76" s="249">
        <f t="shared" si="9"/>
        <v>0</v>
      </c>
      <c r="BC76" s="249">
        <f t="shared" si="8"/>
        <v>0</v>
      </c>
      <c r="BD76" s="249">
        <f t="shared" si="8"/>
        <v>0</v>
      </c>
      <c r="BE76" s="249">
        <f t="shared" si="8"/>
        <v>-3.0877293605512692</v>
      </c>
      <c r="BF76" s="249" t="str">
        <f t="shared" si="8"/>
        <v>---</v>
      </c>
      <c r="BG76" s="254">
        <f t="shared" si="8"/>
        <v>-8.0059190906427506</v>
      </c>
      <c r="BH76" s="255">
        <v>2.2789742137000952</v>
      </c>
      <c r="BI76" s="249">
        <v>0</v>
      </c>
      <c r="BJ76" s="249">
        <v>0</v>
      </c>
      <c r="BK76" s="249">
        <v>0</v>
      </c>
      <c r="BL76" s="249">
        <v>1.4307816448248605</v>
      </c>
      <c r="BM76" s="249" t="s">
        <v>1026</v>
      </c>
      <c r="BN76" s="254">
        <v>3.7097558585249559</v>
      </c>
      <c r="BO76" s="251">
        <v>317.83</v>
      </c>
      <c r="BP76" s="253">
        <v>0.53</v>
      </c>
      <c r="BQ76" s="248">
        <v>637.57000000000005</v>
      </c>
      <c r="BR76" s="249">
        <v>1.06</v>
      </c>
      <c r="BS76" s="253">
        <v>1034.6099999999999</v>
      </c>
      <c r="BT76" s="253">
        <v>1.72</v>
      </c>
      <c r="BU76" s="248">
        <v>1800.74</v>
      </c>
      <c r="BV76" s="249">
        <v>2.99</v>
      </c>
      <c r="BW76" s="253">
        <v>2585.25</v>
      </c>
      <c r="BX76" s="253">
        <v>4.3</v>
      </c>
      <c r="BY76" s="248">
        <v>3514.64</v>
      </c>
      <c r="BZ76" s="249">
        <v>5.84</v>
      </c>
      <c r="CA76" s="253">
        <v>4070.92</v>
      </c>
      <c r="CB76" s="254">
        <v>6.76</v>
      </c>
      <c r="CC76" s="251">
        <v>0</v>
      </c>
      <c r="CD76" s="253">
        <v>0</v>
      </c>
      <c r="CE76" s="248">
        <v>0</v>
      </c>
      <c r="CF76" s="249">
        <v>0</v>
      </c>
      <c r="CG76" s="253">
        <v>0</v>
      </c>
      <c r="CH76" s="253">
        <v>0</v>
      </c>
      <c r="CI76" s="248">
        <v>0</v>
      </c>
      <c r="CJ76" s="249">
        <v>0</v>
      </c>
      <c r="CK76" s="253">
        <v>0</v>
      </c>
      <c r="CL76" s="253">
        <v>0</v>
      </c>
      <c r="CM76" s="248">
        <v>0</v>
      </c>
      <c r="CN76" s="249">
        <v>0</v>
      </c>
      <c r="CO76" s="253">
        <v>0</v>
      </c>
      <c r="CP76" s="254">
        <v>0</v>
      </c>
      <c r="CQ76" s="251">
        <v>0</v>
      </c>
      <c r="CR76" s="253">
        <v>0</v>
      </c>
      <c r="CS76" s="248">
        <v>0</v>
      </c>
      <c r="CT76" s="249">
        <v>0</v>
      </c>
      <c r="CU76" s="253">
        <v>0</v>
      </c>
      <c r="CV76" s="253">
        <v>0</v>
      </c>
      <c r="CW76" s="248">
        <v>0</v>
      </c>
      <c r="CX76" s="249">
        <v>0</v>
      </c>
      <c r="CY76" s="253">
        <v>0</v>
      </c>
      <c r="CZ76" s="253">
        <v>0</v>
      </c>
      <c r="DA76" s="248">
        <v>0</v>
      </c>
      <c r="DB76" s="249">
        <v>0</v>
      </c>
      <c r="DC76" s="253">
        <v>0</v>
      </c>
      <c r="DD76" s="253">
        <v>0</v>
      </c>
      <c r="DE76" s="251">
        <v>0</v>
      </c>
      <c r="DF76" s="253">
        <v>0</v>
      </c>
      <c r="DG76" s="248">
        <v>0</v>
      </c>
      <c r="DH76" s="249">
        <v>0</v>
      </c>
      <c r="DI76" s="253">
        <v>0</v>
      </c>
      <c r="DJ76" s="253">
        <v>0</v>
      </c>
      <c r="DK76" s="248">
        <v>0</v>
      </c>
      <c r="DL76" s="249">
        <v>0</v>
      </c>
      <c r="DM76" s="253">
        <v>0</v>
      </c>
      <c r="DN76" s="253">
        <v>0</v>
      </c>
      <c r="DO76" s="248">
        <v>0</v>
      </c>
      <c r="DP76" s="249">
        <v>0</v>
      </c>
      <c r="DQ76" s="253">
        <v>0</v>
      </c>
      <c r="DR76" s="253">
        <v>0</v>
      </c>
      <c r="DS76" s="256">
        <v>37.659956637565777</v>
      </c>
      <c r="DT76" s="257">
        <v>58.340068535508678</v>
      </c>
      <c r="DU76" s="258">
        <v>66.125845095244301</v>
      </c>
      <c r="DV76" s="259">
        <v>54.041956756106252</v>
      </c>
      <c r="DW76" s="260">
        <v>69</v>
      </c>
      <c r="DX76" s="261">
        <v>27.82</v>
      </c>
      <c r="DY76" s="240">
        <v>60.50912195121952</v>
      </c>
      <c r="DZ76" s="262">
        <v>2.4088069089050199</v>
      </c>
      <c r="EA76" s="262">
        <v>-1.6711688041687012</v>
      </c>
      <c r="EB76" s="262">
        <v>-1.4288873672485352</v>
      </c>
      <c r="EC76" s="262">
        <v>-1.2882300615310669</v>
      </c>
      <c r="ED76" s="262">
        <v>-1.4264214038848877</v>
      </c>
      <c r="EE76" s="262" t="s">
        <v>478</v>
      </c>
      <c r="EF76" s="262">
        <v>0.29002523152135812</v>
      </c>
      <c r="EG76" s="262">
        <v>43.011664899257688</v>
      </c>
      <c r="EH76" s="262">
        <v>21.57</v>
      </c>
      <c r="EI76" s="262">
        <v>0.62443861167620507</v>
      </c>
      <c r="EJ76" s="262">
        <v>-0.7</v>
      </c>
      <c r="EK76" s="262">
        <v>8.4</v>
      </c>
      <c r="EL76" s="263" t="s">
        <v>478</v>
      </c>
    </row>
    <row r="77" spans="1:142" x14ac:dyDescent="0.2">
      <c r="A77" s="236" t="s">
        <v>264</v>
      </c>
      <c r="B77" s="237" t="s">
        <v>633</v>
      </c>
      <c r="C77" s="238" t="s">
        <v>1074</v>
      </c>
      <c r="D77" s="239">
        <v>4.872166</v>
      </c>
      <c r="E77" s="240">
        <v>74.956005193583309</v>
      </c>
      <c r="F77" s="241">
        <v>25.043994806416691</v>
      </c>
      <c r="G77" s="242">
        <v>2.7467592269836487</v>
      </c>
      <c r="H77" s="243">
        <v>95.42040736388563</v>
      </c>
      <c r="I77" s="251">
        <v>49621.089476131667</v>
      </c>
      <c r="J77" s="249">
        <v>10184.605671508662</v>
      </c>
      <c r="K77" s="253">
        <v>10406.528204754699</v>
      </c>
      <c r="L77" s="253">
        <v>20.97198653761998</v>
      </c>
      <c r="M77" s="248">
        <v>10783.615468081352</v>
      </c>
      <c r="N77" s="253">
        <v>21.731919999999999</v>
      </c>
      <c r="O77" s="248">
        <v>7380.455469076599</v>
      </c>
      <c r="P77" s="249">
        <f t="shared" si="12"/>
        <v>14.873626409647223</v>
      </c>
      <c r="Q77" s="254">
        <v>7330.8553874526096</v>
      </c>
      <c r="R77" s="253">
        <v>140412.421875</v>
      </c>
      <c r="S77" s="251">
        <v>236.24</v>
      </c>
      <c r="T77" s="252">
        <v>0.83</v>
      </c>
      <c r="U77" s="253">
        <v>0</v>
      </c>
      <c r="V77" s="252">
        <v>0.47</v>
      </c>
      <c r="W77" s="253">
        <v>42.65</v>
      </c>
      <c r="X77" s="252" t="s">
        <v>992</v>
      </c>
      <c r="Y77" s="254">
        <v>280.19</v>
      </c>
      <c r="Z77" s="253">
        <f t="shared" si="11"/>
        <v>84.314215353867013</v>
      </c>
      <c r="AA77" s="253">
        <f t="shared" si="11"/>
        <v>0.29622755987008814</v>
      </c>
      <c r="AB77" s="253">
        <f t="shared" si="11"/>
        <v>0</v>
      </c>
      <c r="AC77" s="253">
        <f t="shared" si="10"/>
        <v>0.16774331703486919</v>
      </c>
      <c r="AD77" s="253">
        <f t="shared" si="10"/>
        <v>15.221813769228024</v>
      </c>
      <c r="AE77" s="253" t="str">
        <f t="shared" si="10"/>
        <v>---</v>
      </c>
      <c r="AF77" s="251">
        <f t="shared" si="7"/>
        <v>0.16824722260706323</v>
      </c>
      <c r="AG77" s="252">
        <f t="shared" si="7"/>
        <v>5.911157922615242E-4</v>
      </c>
      <c r="AH77" s="253">
        <f t="shared" si="7"/>
        <v>0</v>
      </c>
      <c r="AI77" s="252">
        <f t="shared" si="6"/>
        <v>3.3472821971435707E-4</v>
      </c>
      <c r="AJ77" s="253">
        <f t="shared" si="6"/>
        <v>3.0374805469824104E-2</v>
      </c>
      <c r="AK77" s="252">
        <f t="shared" si="6"/>
        <v>0</v>
      </c>
      <c r="AL77" s="254">
        <f t="shared" si="6"/>
        <v>0.19954787208886324</v>
      </c>
      <c r="AM77" s="255">
        <v>2.2701134840730353</v>
      </c>
      <c r="AN77" s="249">
        <v>7.9757627488173857E-3</v>
      </c>
      <c r="AO77" s="249">
        <v>0</v>
      </c>
      <c r="AP77" s="249">
        <v>4.5163957734267127E-3</v>
      </c>
      <c r="AQ77" s="249">
        <v>0.40983889305670057</v>
      </c>
      <c r="AR77" s="249" t="s">
        <v>1026</v>
      </c>
      <c r="AS77" s="254">
        <v>2.6924445356519802</v>
      </c>
      <c r="AT77" s="255">
        <v>2.1907309352716786</v>
      </c>
      <c r="AU77" s="249">
        <v>7.6968619889751658E-3</v>
      </c>
      <c r="AV77" s="249">
        <v>0</v>
      </c>
      <c r="AW77" s="249">
        <v>4.3584640178534065E-3</v>
      </c>
      <c r="AX77" s="249">
        <v>0.39550742630095276</v>
      </c>
      <c r="AY77" s="249" t="s">
        <v>1026</v>
      </c>
      <c r="AZ77" s="254">
        <v>2.59829368757946</v>
      </c>
      <c r="BA77" s="255">
        <f t="shared" si="9"/>
        <v>3.2008864627640259</v>
      </c>
      <c r="BB77" s="249">
        <f t="shared" si="9"/>
        <v>1.1245918405410348E-2</v>
      </c>
      <c r="BC77" s="249">
        <f t="shared" si="8"/>
        <v>0</v>
      </c>
      <c r="BD77" s="249">
        <f t="shared" si="8"/>
        <v>6.3681706633046554E-3</v>
      </c>
      <c r="BE77" s="249">
        <f t="shared" si="8"/>
        <v>0.57787761444668839</v>
      </c>
      <c r="BF77" s="249" t="str">
        <f t="shared" si="8"/>
        <v>---</v>
      </c>
      <c r="BG77" s="254">
        <f t="shared" si="8"/>
        <v>3.7963781662794287</v>
      </c>
      <c r="BH77" s="255">
        <v>3.222543448399557</v>
      </c>
      <c r="BI77" s="249">
        <v>1.1322007543902946E-2</v>
      </c>
      <c r="BJ77" s="249">
        <v>0</v>
      </c>
      <c r="BK77" s="249">
        <v>6.4112572838968479E-3</v>
      </c>
      <c r="BL77" s="249">
        <v>0.58178749608127789</v>
      </c>
      <c r="BM77" s="249" t="s">
        <v>1026</v>
      </c>
      <c r="BN77" s="254">
        <v>3.8220642093086346</v>
      </c>
      <c r="BO77" s="251">
        <v>789.79</v>
      </c>
      <c r="BP77" s="253">
        <v>0.56000000000000005</v>
      </c>
      <c r="BQ77" s="248">
        <v>1592.97</v>
      </c>
      <c r="BR77" s="249">
        <v>1.1299999999999999</v>
      </c>
      <c r="BS77" s="253">
        <v>2489.41</v>
      </c>
      <c r="BT77" s="253">
        <v>1.77</v>
      </c>
      <c r="BU77" s="248">
        <v>4356.83</v>
      </c>
      <c r="BV77" s="249">
        <v>3.1</v>
      </c>
      <c r="BW77" s="253">
        <v>6588</v>
      </c>
      <c r="BX77" s="253">
        <v>4.6900000000000004</v>
      </c>
      <c r="BY77" s="248">
        <v>9370.84</v>
      </c>
      <c r="BZ77" s="249">
        <v>6.67</v>
      </c>
      <c r="CA77" s="253">
        <v>11387.09</v>
      </c>
      <c r="CB77" s="254">
        <v>8.11</v>
      </c>
      <c r="CC77" s="251">
        <v>0</v>
      </c>
      <c r="CD77" s="253">
        <v>0</v>
      </c>
      <c r="CE77" s="248">
        <v>5.69</v>
      </c>
      <c r="CF77" s="249">
        <v>0</v>
      </c>
      <c r="CG77" s="253">
        <v>16.329999999999998</v>
      </c>
      <c r="CH77" s="253">
        <v>0.01</v>
      </c>
      <c r="CI77" s="248">
        <v>79.05</v>
      </c>
      <c r="CJ77" s="249">
        <v>0.06</v>
      </c>
      <c r="CK77" s="253">
        <v>109.11</v>
      </c>
      <c r="CL77" s="253">
        <v>0.08</v>
      </c>
      <c r="CM77" s="248">
        <v>135.36000000000001</v>
      </c>
      <c r="CN77" s="249">
        <v>0.1</v>
      </c>
      <c r="CO77" s="253">
        <v>142.83000000000001</v>
      </c>
      <c r="CP77" s="254">
        <v>0.1</v>
      </c>
      <c r="CQ77" s="251">
        <v>0</v>
      </c>
      <c r="CR77" s="253">
        <v>0</v>
      </c>
      <c r="CS77" s="248">
        <v>0</v>
      </c>
      <c r="CT77" s="249">
        <v>0</v>
      </c>
      <c r="CU77" s="253">
        <v>0</v>
      </c>
      <c r="CV77" s="253">
        <v>0</v>
      </c>
      <c r="CW77" s="248">
        <v>0</v>
      </c>
      <c r="CX77" s="249">
        <v>0</v>
      </c>
      <c r="CY77" s="253">
        <v>0</v>
      </c>
      <c r="CZ77" s="253">
        <v>0</v>
      </c>
      <c r="DA77" s="248">
        <v>0</v>
      </c>
      <c r="DB77" s="249">
        <v>0</v>
      </c>
      <c r="DC77" s="253">
        <v>0</v>
      </c>
      <c r="DD77" s="253">
        <v>0</v>
      </c>
      <c r="DE77" s="251">
        <v>0</v>
      </c>
      <c r="DF77" s="253">
        <v>0</v>
      </c>
      <c r="DG77" s="248">
        <v>0.25</v>
      </c>
      <c r="DH77" s="249">
        <v>0</v>
      </c>
      <c r="DI77" s="253">
        <v>1.58</v>
      </c>
      <c r="DJ77" s="253">
        <v>0</v>
      </c>
      <c r="DK77" s="248">
        <v>13.31</v>
      </c>
      <c r="DL77" s="249">
        <v>0.01</v>
      </c>
      <c r="DM77" s="253">
        <v>52.75</v>
      </c>
      <c r="DN77" s="253">
        <v>0.04</v>
      </c>
      <c r="DO77" s="248">
        <v>119.91</v>
      </c>
      <c r="DP77" s="249">
        <v>0.09</v>
      </c>
      <c r="DQ77" s="253">
        <v>163.98</v>
      </c>
      <c r="DR77" s="253">
        <v>0.12</v>
      </c>
      <c r="DS77" s="256">
        <v>54.267221768581578</v>
      </c>
      <c r="DT77" s="257">
        <v>55.584026015011474</v>
      </c>
      <c r="DU77" s="258">
        <v>52.179869437357027</v>
      </c>
      <c r="DV77" s="259">
        <v>54.010372406983358</v>
      </c>
      <c r="DW77" s="260">
        <v>70</v>
      </c>
      <c r="DX77" s="261">
        <v>50.73</v>
      </c>
      <c r="DY77" s="240">
        <v>79.705024390243921</v>
      </c>
      <c r="DZ77" s="262">
        <v>1.3820167158188199</v>
      </c>
      <c r="EA77" s="262">
        <v>0.49555924534797668</v>
      </c>
      <c r="EB77" s="262">
        <v>0.47016170620918274</v>
      </c>
      <c r="EC77" s="262">
        <v>1.0496807098388672</v>
      </c>
      <c r="ED77" s="262">
        <v>0.59387540817260742</v>
      </c>
      <c r="EE77" s="262">
        <v>18.661649547442284</v>
      </c>
      <c r="EF77" s="262">
        <v>1.6640036747660707</v>
      </c>
      <c r="EG77" s="262">
        <v>2.0796460176991149</v>
      </c>
      <c r="EH77" s="262">
        <v>58.53</v>
      </c>
      <c r="EI77" s="262">
        <v>2.6855460824438202</v>
      </c>
      <c r="EJ77" s="262">
        <v>-3.2</v>
      </c>
      <c r="EK77" s="262" t="s">
        <v>478</v>
      </c>
      <c r="EL77" s="263">
        <v>10.9</v>
      </c>
    </row>
    <row r="78" spans="1:142" x14ac:dyDescent="0.2">
      <c r="A78" s="236" t="s">
        <v>102</v>
      </c>
      <c r="B78" s="237" t="s">
        <v>971</v>
      </c>
      <c r="C78" s="238" t="s">
        <v>1076</v>
      </c>
      <c r="D78" s="239">
        <v>50.219669000000003</v>
      </c>
      <c r="E78" s="240">
        <v>82.24900088449408</v>
      </c>
      <c r="F78" s="241">
        <v>17.75099911550592</v>
      </c>
      <c r="G78" s="242">
        <v>0.56088978266677936</v>
      </c>
      <c r="H78" s="243">
        <v>515.86717000513613</v>
      </c>
      <c r="I78" s="251">
        <v>1304553.9725016938</v>
      </c>
      <c r="J78" s="249">
        <v>25976.95282503144</v>
      </c>
      <c r="K78" s="253">
        <v>386884.94134691509</v>
      </c>
      <c r="L78" s="253">
        <v>29.656491759018639</v>
      </c>
      <c r="M78" s="248">
        <v>188256.00919900744</v>
      </c>
      <c r="N78" s="253">
        <v>14.430680000000002</v>
      </c>
      <c r="O78" s="248">
        <v>423041.31247486762</v>
      </c>
      <c r="P78" s="249">
        <f t="shared" si="12"/>
        <v>32.428042180854909</v>
      </c>
      <c r="Q78" s="254">
        <v>341649.68281042</v>
      </c>
      <c r="R78" s="253">
        <v>5538604.5</v>
      </c>
      <c r="S78" s="251">
        <v>45.48</v>
      </c>
      <c r="T78" s="252">
        <v>64.150000000000006</v>
      </c>
      <c r="U78" s="253">
        <v>7688.85</v>
      </c>
      <c r="V78" s="252">
        <v>1.24</v>
      </c>
      <c r="W78" s="253">
        <v>2185.41</v>
      </c>
      <c r="X78" s="252">
        <v>0</v>
      </c>
      <c r="Y78" s="254">
        <v>9985.130000000001</v>
      </c>
      <c r="Z78" s="253">
        <f t="shared" si="11"/>
        <v>0.45547729473727427</v>
      </c>
      <c r="AA78" s="253">
        <f t="shared" si="11"/>
        <v>0.64245533107731201</v>
      </c>
      <c r="AB78" s="253">
        <f t="shared" si="11"/>
        <v>77.003003466154169</v>
      </c>
      <c r="AC78" s="253">
        <f t="shared" si="10"/>
        <v>1.241846625932762E-2</v>
      </c>
      <c r="AD78" s="253">
        <f t="shared" si="10"/>
        <v>21.886645441771911</v>
      </c>
      <c r="AE78" s="253">
        <f t="shared" si="10"/>
        <v>0</v>
      </c>
      <c r="AF78" s="251">
        <f t="shared" si="7"/>
        <v>8.2114547084920025E-4</v>
      </c>
      <c r="AG78" s="252">
        <f t="shared" si="7"/>
        <v>1.1582339919739711E-3</v>
      </c>
      <c r="AH78" s="253">
        <f t="shared" si="7"/>
        <v>0.13882287496787324</v>
      </c>
      <c r="AI78" s="252">
        <f t="shared" si="6"/>
        <v>2.2388310990611443E-5</v>
      </c>
      <c r="AJ78" s="253">
        <f t="shared" si="6"/>
        <v>3.9457773162896899E-2</v>
      </c>
      <c r="AK78" s="252">
        <f t="shared" si="6"/>
        <v>0</v>
      </c>
      <c r="AL78" s="254">
        <f t="shared" si="6"/>
        <v>0.18028241590458391</v>
      </c>
      <c r="AM78" s="255">
        <v>1.1755432982649647E-2</v>
      </c>
      <c r="AN78" s="249">
        <v>1.6581157120426012E-2</v>
      </c>
      <c r="AO78" s="249">
        <v>1.9873738102164851</v>
      </c>
      <c r="AP78" s="249">
        <v>3.2050872687962978E-4</v>
      </c>
      <c r="AQ78" s="249">
        <v>0.56487336839517077</v>
      </c>
      <c r="AR78" s="249">
        <v>0</v>
      </c>
      <c r="AS78" s="254">
        <v>2.5809042774416113</v>
      </c>
      <c r="AT78" s="255">
        <v>2.4158591374325057E-2</v>
      </c>
      <c r="AU78" s="249">
        <v>3.4075937481595264E-2</v>
      </c>
      <c r="AV78" s="249">
        <v>4.0842520951732464</v>
      </c>
      <c r="AW78" s="249">
        <v>6.5867751328414846E-4</v>
      </c>
      <c r="AX78" s="249">
        <v>1.1608713099244443</v>
      </c>
      <c r="AY78" s="249">
        <v>0</v>
      </c>
      <c r="AZ78" s="254">
        <v>5.3040166114668956</v>
      </c>
      <c r="BA78" s="255">
        <f t="shared" si="9"/>
        <v>1.075072307570479E-2</v>
      </c>
      <c r="BB78" s="249">
        <f t="shared" si="9"/>
        <v>1.5164003634706737E-2</v>
      </c>
      <c r="BC78" s="249">
        <f t="shared" si="8"/>
        <v>1.8175175268388915</v>
      </c>
      <c r="BD78" s="249">
        <f t="shared" si="8"/>
        <v>2.931155807799899E-4</v>
      </c>
      <c r="BE78" s="249">
        <f t="shared" si="8"/>
        <v>0.51659493660677225</v>
      </c>
      <c r="BF78" s="249">
        <f t="shared" si="8"/>
        <v>0</v>
      </c>
      <c r="BG78" s="254">
        <f t="shared" si="8"/>
        <v>2.3603203057368556</v>
      </c>
      <c r="BH78" s="255">
        <v>1.3311881230469827E-2</v>
      </c>
      <c r="BI78" s="249">
        <v>1.8776543116416876E-2</v>
      </c>
      <c r="BJ78" s="249">
        <v>2.2505069920602012</v>
      </c>
      <c r="BK78" s="249">
        <v>3.6294487083954677E-4</v>
      </c>
      <c r="BL78" s="249">
        <v>0.63966399208181757</v>
      </c>
      <c r="BM78" s="249">
        <v>0</v>
      </c>
      <c r="BN78" s="254">
        <v>2.9226223533597451</v>
      </c>
      <c r="BO78" s="251">
        <v>90.31</v>
      </c>
      <c r="BP78" s="253">
        <v>0</v>
      </c>
      <c r="BQ78" s="248">
        <v>170.74</v>
      </c>
      <c r="BR78" s="249">
        <v>0</v>
      </c>
      <c r="BS78" s="253">
        <v>289.56</v>
      </c>
      <c r="BT78" s="253">
        <v>0.01</v>
      </c>
      <c r="BU78" s="248">
        <v>684.91</v>
      </c>
      <c r="BV78" s="249">
        <v>0.01</v>
      </c>
      <c r="BW78" s="253">
        <v>1433.55</v>
      </c>
      <c r="BX78" s="253">
        <v>0.03</v>
      </c>
      <c r="BY78" s="248">
        <v>2955.79</v>
      </c>
      <c r="BZ78" s="249">
        <v>0.05</v>
      </c>
      <c r="CA78" s="253">
        <v>4386.6899999999996</v>
      </c>
      <c r="CB78" s="254">
        <v>0.08</v>
      </c>
      <c r="CC78" s="251">
        <v>339.87</v>
      </c>
      <c r="CD78" s="253">
        <v>0.01</v>
      </c>
      <c r="CE78" s="248">
        <v>849.52</v>
      </c>
      <c r="CF78" s="249">
        <v>0.02</v>
      </c>
      <c r="CG78" s="253">
        <v>1105.1300000000001</v>
      </c>
      <c r="CH78" s="253">
        <v>0.02</v>
      </c>
      <c r="CI78" s="248">
        <v>1408.73</v>
      </c>
      <c r="CJ78" s="249">
        <v>0.03</v>
      </c>
      <c r="CK78" s="253">
        <v>1499.89</v>
      </c>
      <c r="CL78" s="253">
        <v>0.03</v>
      </c>
      <c r="CM78" s="248">
        <v>1680.13</v>
      </c>
      <c r="CN78" s="249">
        <v>0.03</v>
      </c>
      <c r="CO78" s="253">
        <v>1860.37</v>
      </c>
      <c r="CP78" s="254">
        <v>0.03</v>
      </c>
      <c r="CQ78" s="251">
        <v>32448.799999999999</v>
      </c>
      <c r="CR78" s="253">
        <v>0.59</v>
      </c>
      <c r="CS78" s="248">
        <v>44607.99</v>
      </c>
      <c r="CT78" s="249">
        <v>0.81</v>
      </c>
      <c r="CU78" s="253">
        <v>50115.44</v>
      </c>
      <c r="CV78" s="253">
        <v>0.9</v>
      </c>
      <c r="CW78" s="248">
        <v>58999.94</v>
      </c>
      <c r="CX78" s="249">
        <v>1.07</v>
      </c>
      <c r="CY78" s="253">
        <v>60040.480000000003</v>
      </c>
      <c r="CZ78" s="253">
        <v>1.08</v>
      </c>
      <c r="DA78" s="248">
        <v>62121.55</v>
      </c>
      <c r="DB78" s="249">
        <v>1.1200000000000001</v>
      </c>
      <c r="DC78" s="253">
        <v>64202.62</v>
      </c>
      <c r="DD78" s="253">
        <v>1.1599999999999999</v>
      </c>
      <c r="DE78" s="251">
        <v>0</v>
      </c>
      <c r="DF78" s="253">
        <v>0</v>
      </c>
      <c r="DG78" s="248">
        <v>0</v>
      </c>
      <c r="DH78" s="249">
        <v>0</v>
      </c>
      <c r="DI78" s="253">
        <v>0</v>
      </c>
      <c r="DJ78" s="253">
        <v>0</v>
      </c>
      <c r="DK78" s="248">
        <v>23.68</v>
      </c>
      <c r="DL78" s="249">
        <v>0</v>
      </c>
      <c r="DM78" s="253">
        <v>105.86</v>
      </c>
      <c r="DN78" s="253">
        <v>0</v>
      </c>
      <c r="DO78" s="248">
        <v>281.76</v>
      </c>
      <c r="DP78" s="249">
        <v>0.01</v>
      </c>
      <c r="DQ78" s="253">
        <v>414.27</v>
      </c>
      <c r="DR78" s="253">
        <v>0.01</v>
      </c>
      <c r="DS78" s="256">
        <v>51.299449262246753</v>
      </c>
      <c r="DT78" s="257">
        <v>53.646878753611212</v>
      </c>
      <c r="DU78" s="258">
        <v>56.915713271791404</v>
      </c>
      <c r="DV78" s="259">
        <v>53.954013762549799</v>
      </c>
      <c r="DW78" s="260">
        <v>71</v>
      </c>
      <c r="DX78" s="261">
        <v>31.59</v>
      </c>
      <c r="DY78" s="240">
        <v>81.368292682926835</v>
      </c>
      <c r="DZ78" s="262">
        <v>0.42949412242330798</v>
      </c>
      <c r="EA78" s="262">
        <v>0.9373629093170166</v>
      </c>
      <c r="EB78" s="262">
        <v>1.1218830347061157</v>
      </c>
      <c r="EC78" s="262">
        <v>0.68835067749023438</v>
      </c>
      <c r="ED78" s="262">
        <v>0.54755353927612305</v>
      </c>
      <c r="EE78" s="262">
        <v>0.57114956624426572</v>
      </c>
      <c r="EF78" s="262">
        <v>11.486805400308105</v>
      </c>
      <c r="EG78" s="262">
        <v>39.27525057825752</v>
      </c>
      <c r="EH78" s="262" t="s">
        <v>478</v>
      </c>
      <c r="EI78" s="262">
        <v>1.3227409721986201</v>
      </c>
      <c r="EJ78" s="262">
        <v>-2.7</v>
      </c>
      <c r="EK78" s="262">
        <v>0</v>
      </c>
      <c r="EL78" s="263" t="s">
        <v>478</v>
      </c>
    </row>
    <row r="79" spans="1:142" x14ac:dyDescent="0.2">
      <c r="A79" s="236" t="s">
        <v>382</v>
      </c>
      <c r="B79" s="237" t="s">
        <v>480</v>
      </c>
      <c r="C79" s="238" t="s">
        <v>1075</v>
      </c>
      <c r="D79" s="239">
        <v>94.100756000000004</v>
      </c>
      <c r="E79" s="240">
        <v>18.590000488412652</v>
      </c>
      <c r="F79" s="241">
        <v>81.409999511587344</v>
      </c>
      <c r="G79" s="242">
        <v>4.8931602353314352</v>
      </c>
      <c r="H79" s="243">
        <v>94.100756000000004</v>
      </c>
      <c r="I79" s="251">
        <v>46869.297570627685</v>
      </c>
      <c r="J79" s="249">
        <v>505.04574575417507</v>
      </c>
      <c r="K79" s="253">
        <v>15503.70524101073</v>
      </c>
      <c r="L79" s="253">
        <v>33.078595252357012</v>
      </c>
      <c r="M79" s="248">
        <v>2218.7222430471588</v>
      </c>
      <c r="N79" s="253">
        <v>4.7338500000000003</v>
      </c>
      <c r="O79" s="248">
        <v>13482.053478904703</v>
      </c>
      <c r="P79" s="249">
        <f t="shared" si="12"/>
        <v>28.765213429086494</v>
      </c>
      <c r="Q79" s="254">
        <v>1780.87420112431</v>
      </c>
      <c r="R79" s="253">
        <v>65598.9296875</v>
      </c>
      <c r="S79" s="251">
        <v>2.94</v>
      </c>
      <c r="T79" s="252">
        <v>0</v>
      </c>
      <c r="U79" s="253">
        <v>0</v>
      </c>
      <c r="V79" s="252">
        <v>0</v>
      </c>
      <c r="W79" s="253">
        <v>135.52000000000001</v>
      </c>
      <c r="X79" s="252" t="s">
        <v>992</v>
      </c>
      <c r="Y79" s="254">
        <v>138.46</v>
      </c>
      <c r="Z79" s="253">
        <f t="shared" si="11"/>
        <v>2.1233569261880687</v>
      </c>
      <c r="AA79" s="253">
        <f t="shared" si="11"/>
        <v>0</v>
      </c>
      <c r="AB79" s="253">
        <f t="shared" si="11"/>
        <v>0</v>
      </c>
      <c r="AC79" s="253">
        <f t="shared" si="10"/>
        <v>0</v>
      </c>
      <c r="AD79" s="253">
        <f t="shared" si="10"/>
        <v>97.876643073811934</v>
      </c>
      <c r="AE79" s="253" t="str">
        <f t="shared" si="10"/>
        <v>---</v>
      </c>
      <c r="AF79" s="251">
        <f t="shared" si="7"/>
        <v>4.4817804406345717E-3</v>
      </c>
      <c r="AG79" s="252">
        <f t="shared" si="7"/>
        <v>0</v>
      </c>
      <c r="AH79" s="253">
        <f t="shared" si="7"/>
        <v>0</v>
      </c>
      <c r="AI79" s="252">
        <f t="shared" si="6"/>
        <v>0</v>
      </c>
      <c r="AJ79" s="253">
        <f t="shared" si="6"/>
        <v>0.20658873650163168</v>
      </c>
      <c r="AK79" s="252">
        <f t="shared" si="6"/>
        <v>0</v>
      </c>
      <c r="AL79" s="254">
        <f t="shared" si="6"/>
        <v>0.21107051694226625</v>
      </c>
      <c r="AM79" s="255">
        <v>1.8963208821998562E-2</v>
      </c>
      <c r="AN79" s="249">
        <v>0</v>
      </c>
      <c r="AO79" s="249">
        <v>0</v>
      </c>
      <c r="AP79" s="249">
        <v>0</v>
      </c>
      <c r="AQ79" s="249">
        <v>0.87411362569974316</v>
      </c>
      <c r="AR79" s="249" t="s">
        <v>1026</v>
      </c>
      <c r="AS79" s="254">
        <v>0.8930768345217418</v>
      </c>
      <c r="AT79" s="255">
        <v>0.13250869996066966</v>
      </c>
      <c r="AU79" s="249">
        <v>0</v>
      </c>
      <c r="AV79" s="249">
        <v>0</v>
      </c>
      <c r="AW79" s="249">
        <v>0</v>
      </c>
      <c r="AX79" s="249">
        <v>6.1080200743775359</v>
      </c>
      <c r="AY79" s="249" t="s">
        <v>1026</v>
      </c>
      <c r="AZ79" s="254">
        <v>6.2405287743382063</v>
      </c>
      <c r="BA79" s="255">
        <f t="shared" si="9"/>
        <v>2.1806767081885576E-2</v>
      </c>
      <c r="BB79" s="249">
        <f t="shared" si="9"/>
        <v>0</v>
      </c>
      <c r="BC79" s="249">
        <f t="shared" si="8"/>
        <v>0</v>
      </c>
      <c r="BD79" s="249">
        <f t="shared" si="8"/>
        <v>0</v>
      </c>
      <c r="BE79" s="249">
        <f t="shared" si="8"/>
        <v>1.0051881207269162</v>
      </c>
      <c r="BF79" s="249" t="str">
        <f t="shared" si="8"/>
        <v>---</v>
      </c>
      <c r="BG79" s="254">
        <f t="shared" si="8"/>
        <v>1.0269948878088015</v>
      </c>
      <c r="BH79" s="255">
        <v>0.16508746087421025</v>
      </c>
      <c r="BI79" s="249">
        <v>0</v>
      </c>
      <c r="BJ79" s="249">
        <v>0</v>
      </c>
      <c r="BK79" s="249">
        <v>0</v>
      </c>
      <c r="BL79" s="249">
        <v>7.6097458155350264</v>
      </c>
      <c r="BM79" s="249" t="s">
        <v>1026</v>
      </c>
      <c r="BN79" s="254">
        <v>7.774833276409236</v>
      </c>
      <c r="BO79" s="251">
        <v>6.18</v>
      </c>
      <c r="BP79" s="253">
        <v>0.01</v>
      </c>
      <c r="BQ79" s="248">
        <v>19.23</v>
      </c>
      <c r="BR79" s="249">
        <v>0.03</v>
      </c>
      <c r="BS79" s="253">
        <v>42.5</v>
      </c>
      <c r="BT79" s="253">
        <v>0.06</v>
      </c>
      <c r="BU79" s="248">
        <v>103.98</v>
      </c>
      <c r="BV79" s="249">
        <v>0.16</v>
      </c>
      <c r="BW79" s="253">
        <v>179.86</v>
      </c>
      <c r="BX79" s="253">
        <v>0.27</v>
      </c>
      <c r="BY79" s="248">
        <v>281.33999999999997</v>
      </c>
      <c r="BZ79" s="249">
        <v>0.43</v>
      </c>
      <c r="CA79" s="253">
        <v>353.89</v>
      </c>
      <c r="CB79" s="254">
        <v>0.54</v>
      </c>
      <c r="CC79" s="251">
        <v>0</v>
      </c>
      <c r="CD79" s="253">
        <v>0</v>
      </c>
      <c r="CE79" s="248">
        <v>0</v>
      </c>
      <c r="CF79" s="249">
        <v>0</v>
      </c>
      <c r="CG79" s="253">
        <v>0</v>
      </c>
      <c r="CH79" s="253">
        <v>0</v>
      </c>
      <c r="CI79" s="248">
        <v>0</v>
      </c>
      <c r="CJ79" s="249">
        <v>0</v>
      </c>
      <c r="CK79" s="253">
        <v>0</v>
      </c>
      <c r="CL79" s="253">
        <v>0</v>
      </c>
      <c r="CM79" s="248">
        <v>0</v>
      </c>
      <c r="CN79" s="249">
        <v>0</v>
      </c>
      <c r="CO79" s="253">
        <v>0</v>
      </c>
      <c r="CP79" s="254">
        <v>0</v>
      </c>
      <c r="CQ79" s="251">
        <v>0</v>
      </c>
      <c r="CR79" s="253">
        <v>0</v>
      </c>
      <c r="CS79" s="248">
        <v>0</v>
      </c>
      <c r="CT79" s="249">
        <v>0</v>
      </c>
      <c r="CU79" s="253">
        <v>0</v>
      </c>
      <c r="CV79" s="253">
        <v>0</v>
      </c>
      <c r="CW79" s="248">
        <v>0</v>
      </c>
      <c r="CX79" s="249">
        <v>0</v>
      </c>
      <c r="CY79" s="253">
        <v>0</v>
      </c>
      <c r="CZ79" s="253">
        <v>0</v>
      </c>
      <c r="DA79" s="248">
        <v>0</v>
      </c>
      <c r="DB79" s="249">
        <v>0</v>
      </c>
      <c r="DC79" s="253">
        <v>0</v>
      </c>
      <c r="DD79" s="253">
        <v>0</v>
      </c>
      <c r="DE79" s="251">
        <v>0</v>
      </c>
      <c r="DF79" s="253">
        <v>0</v>
      </c>
      <c r="DG79" s="248">
        <v>0</v>
      </c>
      <c r="DH79" s="249">
        <v>0</v>
      </c>
      <c r="DI79" s="253">
        <v>0</v>
      </c>
      <c r="DJ79" s="253">
        <v>0</v>
      </c>
      <c r="DK79" s="248">
        <v>0</v>
      </c>
      <c r="DL79" s="249">
        <v>0</v>
      </c>
      <c r="DM79" s="253">
        <v>0</v>
      </c>
      <c r="DN79" s="253">
        <v>0</v>
      </c>
      <c r="DO79" s="248">
        <v>0</v>
      </c>
      <c r="DP79" s="249">
        <v>0</v>
      </c>
      <c r="DQ79" s="253">
        <v>0</v>
      </c>
      <c r="DR79" s="253">
        <v>0</v>
      </c>
      <c r="DS79" s="256">
        <v>48.090751190223088</v>
      </c>
      <c r="DT79" s="257">
        <v>55.499371433662517</v>
      </c>
      <c r="DU79" s="258">
        <v>57.994805983624765</v>
      </c>
      <c r="DV79" s="259">
        <v>53.861642869170119</v>
      </c>
      <c r="DW79" s="260">
        <v>72</v>
      </c>
      <c r="DX79" s="261">
        <v>33.6</v>
      </c>
      <c r="DY79" s="240">
        <v>62.965951219512199</v>
      </c>
      <c r="DZ79" s="262">
        <v>2.5529148816916698</v>
      </c>
      <c r="EA79" s="262">
        <v>-0.62172514200210571</v>
      </c>
      <c r="EB79" s="262">
        <v>-0.51946473121643066</v>
      </c>
      <c r="EC79" s="262">
        <v>-1.2928982973098755</v>
      </c>
      <c r="ED79" s="262">
        <v>-0.50280857086181641</v>
      </c>
      <c r="EE79" s="262">
        <v>0.36814570819608605</v>
      </c>
      <c r="EF79" s="262">
        <v>7.4564969828847555E-2</v>
      </c>
      <c r="EG79" s="262">
        <v>4.555737704918033</v>
      </c>
      <c r="EH79" s="262">
        <v>39.43</v>
      </c>
      <c r="EI79" s="262">
        <v>1.1023574582468301</v>
      </c>
      <c r="EJ79" s="262">
        <v>-1.6</v>
      </c>
      <c r="EK79" s="262">
        <v>7.8</v>
      </c>
      <c r="EL79" s="263">
        <v>76.400000000000006</v>
      </c>
    </row>
    <row r="80" spans="1:142" x14ac:dyDescent="0.2">
      <c r="A80" s="236" t="s">
        <v>390</v>
      </c>
      <c r="B80" s="237" t="s">
        <v>496</v>
      </c>
      <c r="C80" s="238" t="s">
        <v>1075</v>
      </c>
      <c r="D80" s="239">
        <v>2.303315</v>
      </c>
      <c r="E80" s="240">
        <v>44.678995274202613</v>
      </c>
      <c r="F80" s="241">
        <v>55.321004725797387</v>
      </c>
      <c r="G80" s="242">
        <v>4.2186457247586233</v>
      </c>
      <c r="H80" s="243">
        <v>2.7976958301449062</v>
      </c>
      <c r="I80" s="251">
        <v>12579.618856489422</v>
      </c>
      <c r="J80" s="249">
        <v>5693.1291536740537</v>
      </c>
      <c r="K80" s="253">
        <v>3107.2344640707197</v>
      </c>
      <c r="L80" s="253">
        <v>24.700545378350608</v>
      </c>
      <c r="M80" s="248">
        <v>1983.2586802481246</v>
      </c>
      <c r="N80" s="253">
        <v>15.765650000000001</v>
      </c>
      <c r="O80" s="248">
        <v>2218.4233395551487</v>
      </c>
      <c r="P80" s="249">
        <f t="shared" si="12"/>
        <v>17.635060051209223</v>
      </c>
      <c r="Q80" s="254">
        <v>1511.161816862</v>
      </c>
      <c r="R80" s="253">
        <v>42062.65625</v>
      </c>
      <c r="S80" s="251">
        <v>3.39</v>
      </c>
      <c r="T80" s="252">
        <v>0</v>
      </c>
      <c r="U80" s="253">
        <v>0</v>
      </c>
      <c r="V80" s="252">
        <v>0.01</v>
      </c>
      <c r="W80" s="253">
        <v>64.55</v>
      </c>
      <c r="X80" s="252" t="s">
        <v>992</v>
      </c>
      <c r="Y80" s="254">
        <v>67.95</v>
      </c>
      <c r="Z80" s="253">
        <f t="shared" si="11"/>
        <v>4.9889624724061807</v>
      </c>
      <c r="AA80" s="253">
        <f t="shared" si="11"/>
        <v>0</v>
      </c>
      <c r="AB80" s="253">
        <f t="shared" si="11"/>
        <v>0</v>
      </c>
      <c r="AC80" s="253">
        <f t="shared" si="10"/>
        <v>1.4716703458425313E-2</v>
      </c>
      <c r="AD80" s="253">
        <f t="shared" si="10"/>
        <v>94.996320824135395</v>
      </c>
      <c r="AE80" s="253" t="str">
        <f t="shared" si="10"/>
        <v>---</v>
      </c>
      <c r="AF80" s="251">
        <f t="shared" si="7"/>
        <v>8.0594054256856416E-3</v>
      </c>
      <c r="AG80" s="252">
        <f t="shared" si="7"/>
        <v>0</v>
      </c>
      <c r="AH80" s="253">
        <f t="shared" si="7"/>
        <v>0</v>
      </c>
      <c r="AI80" s="252">
        <f t="shared" si="6"/>
        <v>2.3774057302907492E-5</v>
      </c>
      <c r="AJ80" s="253">
        <f t="shared" si="6"/>
        <v>0.15346153989026787</v>
      </c>
      <c r="AK80" s="252">
        <f t="shared" si="6"/>
        <v>0</v>
      </c>
      <c r="AL80" s="254">
        <f t="shared" si="6"/>
        <v>0.16154471937325643</v>
      </c>
      <c r="AM80" s="255">
        <v>0.10910023170761422</v>
      </c>
      <c r="AN80" s="249">
        <v>0</v>
      </c>
      <c r="AO80" s="249">
        <v>0</v>
      </c>
      <c r="AP80" s="249">
        <v>3.2182959205785905E-4</v>
      </c>
      <c r="AQ80" s="249">
        <v>2.0774100167334799</v>
      </c>
      <c r="AR80" s="249" t="s">
        <v>1026</v>
      </c>
      <c r="AS80" s="254">
        <v>2.1868320780331523</v>
      </c>
      <c r="AT80" s="255">
        <v>0.17093080361941887</v>
      </c>
      <c r="AU80" s="249">
        <v>0</v>
      </c>
      <c r="AV80" s="249">
        <v>0</v>
      </c>
      <c r="AW80" s="249">
        <v>5.0422065964430348E-4</v>
      </c>
      <c r="AX80" s="249">
        <v>3.2547443580039781</v>
      </c>
      <c r="AY80" s="249" t="s">
        <v>1026</v>
      </c>
      <c r="AZ80" s="254">
        <v>3.426179382283042</v>
      </c>
      <c r="BA80" s="255">
        <f t="shared" si="9"/>
        <v>0.15281123037047487</v>
      </c>
      <c r="BB80" s="249">
        <f t="shared" si="9"/>
        <v>0</v>
      </c>
      <c r="BC80" s="249">
        <f t="shared" si="8"/>
        <v>0</v>
      </c>
      <c r="BD80" s="249">
        <f t="shared" si="8"/>
        <v>4.507705910633477E-4</v>
      </c>
      <c r="BE80" s="249">
        <f t="shared" si="8"/>
        <v>2.909724165313909</v>
      </c>
      <c r="BF80" s="249" t="str">
        <f t="shared" si="8"/>
        <v>---</v>
      </c>
      <c r="BG80" s="254">
        <f t="shared" si="8"/>
        <v>3.0629861662754476</v>
      </c>
      <c r="BH80" s="255">
        <v>0.22433070781522907</v>
      </c>
      <c r="BI80" s="249">
        <v>0</v>
      </c>
      <c r="BJ80" s="249">
        <v>0</v>
      </c>
      <c r="BK80" s="249">
        <v>6.6174250092987928E-4</v>
      </c>
      <c r="BL80" s="249">
        <v>4.2715478435023702</v>
      </c>
      <c r="BM80" s="249" t="s">
        <v>1026</v>
      </c>
      <c r="BN80" s="254">
        <v>4.4965402938185299</v>
      </c>
      <c r="BO80" s="251">
        <v>9.7799999999999994</v>
      </c>
      <c r="BP80" s="253">
        <v>0.02</v>
      </c>
      <c r="BQ80" s="248">
        <v>24.85</v>
      </c>
      <c r="BR80" s="249">
        <v>0.06</v>
      </c>
      <c r="BS80" s="253">
        <v>48.57</v>
      </c>
      <c r="BT80" s="253">
        <v>0.12</v>
      </c>
      <c r="BU80" s="248">
        <v>120.55</v>
      </c>
      <c r="BV80" s="249">
        <v>0.28999999999999998</v>
      </c>
      <c r="BW80" s="253">
        <v>232.21</v>
      </c>
      <c r="BX80" s="253">
        <v>0.55000000000000004</v>
      </c>
      <c r="BY80" s="248">
        <v>416.98</v>
      </c>
      <c r="BZ80" s="249">
        <v>0.99</v>
      </c>
      <c r="CA80" s="253">
        <v>562.44000000000005</v>
      </c>
      <c r="CB80" s="254">
        <v>1.34</v>
      </c>
      <c r="CC80" s="251">
        <v>0</v>
      </c>
      <c r="CD80" s="253">
        <v>0</v>
      </c>
      <c r="CE80" s="248">
        <v>0</v>
      </c>
      <c r="CF80" s="249">
        <v>0</v>
      </c>
      <c r="CG80" s="253">
        <v>0</v>
      </c>
      <c r="CH80" s="253">
        <v>0</v>
      </c>
      <c r="CI80" s="248">
        <v>0</v>
      </c>
      <c r="CJ80" s="249">
        <v>0</v>
      </c>
      <c r="CK80" s="253">
        <v>0</v>
      </c>
      <c r="CL80" s="253">
        <v>0</v>
      </c>
      <c r="CM80" s="248">
        <v>0</v>
      </c>
      <c r="CN80" s="249">
        <v>0</v>
      </c>
      <c r="CO80" s="253">
        <v>0</v>
      </c>
      <c r="CP80" s="254">
        <v>0</v>
      </c>
      <c r="CQ80" s="251">
        <v>0</v>
      </c>
      <c r="CR80" s="253">
        <v>0</v>
      </c>
      <c r="CS80" s="248">
        <v>0</v>
      </c>
      <c r="CT80" s="249">
        <v>0</v>
      </c>
      <c r="CU80" s="253">
        <v>0</v>
      </c>
      <c r="CV80" s="253">
        <v>0</v>
      </c>
      <c r="CW80" s="248">
        <v>0</v>
      </c>
      <c r="CX80" s="249">
        <v>0</v>
      </c>
      <c r="CY80" s="253">
        <v>0</v>
      </c>
      <c r="CZ80" s="253">
        <v>0</v>
      </c>
      <c r="DA80" s="248">
        <v>0</v>
      </c>
      <c r="DB80" s="249">
        <v>0</v>
      </c>
      <c r="DC80" s="253">
        <v>0</v>
      </c>
      <c r="DD80" s="253">
        <v>0</v>
      </c>
      <c r="DE80" s="251">
        <v>0</v>
      </c>
      <c r="DF80" s="253">
        <v>0</v>
      </c>
      <c r="DG80" s="248">
        <v>0</v>
      </c>
      <c r="DH80" s="249">
        <v>0</v>
      </c>
      <c r="DI80" s="253">
        <v>0</v>
      </c>
      <c r="DJ80" s="253">
        <v>0</v>
      </c>
      <c r="DK80" s="248">
        <v>0</v>
      </c>
      <c r="DL80" s="249">
        <v>0</v>
      </c>
      <c r="DM80" s="253">
        <v>0</v>
      </c>
      <c r="DN80" s="253">
        <v>0</v>
      </c>
      <c r="DO80" s="248">
        <v>0.13</v>
      </c>
      <c r="DP80" s="249">
        <v>0</v>
      </c>
      <c r="DQ80" s="253">
        <v>1.78</v>
      </c>
      <c r="DR80" s="253">
        <v>0</v>
      </c>
      <c r="DS80" s="256">
        <v>51.589236274295146</v>
      </c>
      <c r="DT80" s="257">
        <v>55.750316076125102</v>
      </c>
      <c r="DU80" s="258">
        <v>54.015454550193866</v>
      </c>
      <c r="DV80" s="259">
        <v>53.785002300204702</v>
      </c>
      <c r="DW80" s="260">
        <v>73</v>
      </c>
      <c r="DX80" s="261">
        <v>63.9</v>
      </c>
      <c r="DY80" s="240">
        <v>63.881146341463413</v>
      </c>
      <c r="DZ80" s="262">
        <v>1.9253196462539199</v>
      </c>
      <c r="EA80" s="262">
        <v>0.24934184551239014</v>
      </c>
      <c r="EB80" s="262">
        <v>0.19342300295829773</v>
      </c>
      <c r="EC80" s="262">
        <v>0.38683396577835083</v>
      </c>
      <c r="ED80" s="262">
        <v>0.29580089449882507</v>
      </c>
      <c r="EE80" s="262">
        <v>0</v>
      </c>
      <c r="EF80" s="262">
        <v>1.4573979321394037</v>
      </c>
      <c r="EG80" s="262">
        <v>4.6753246753246751</v>
      </c>
      <c r="EH80" s="262">
        <v>43.71</v>
      </c>
      <c r="EI80" s="262">
        <v>2.1549386139522997</v>
      </c>
      <c r="EJ80" s="262">
        <v>-50</v>
      </c>
      <c r="EK80" s="262">
        <v>0</v>
      </c>
      <c r="EL80" s="263">
        <v>33.5</v>
      </c>
    </row>
    <row r="81" spans="1:142" x14ac:dyDescent="0.2">
      <c r="A81" s="236" t="s">
        <v>208</v>
      </c>
      <c r="B81" s="237" t="s">
        <v>577</v>
      </c>
      <c r="C81" s="238" t="s">
        <v>1077</v>
      </c>
      <c r="D81" s="239">
        <v>9.4659999999999993</v>
      </c>
      <c r="E81" s="240">
        <v>75.877001901542357</v>
      </c>
      <c r="F81" s="241">
        <v>24.122998098457636</v>
      </c>
      <c r="G81" s="242">
        <v>0.56294466305705682</v>
      </c>
      <c r="H81" s="243">
        <v>46.651224680893009</v>
      </c>
      <c r="I81" s="251">
        <v>71709.513654339331</v>
      </c>
      <c r="J81" s="249">
        <v>7575.4821101140215</v>
      </c>
      <c r="K81" s="253">
        <v>26490.102395227957</v>
      </c>
      <c r="L81" s="253">
        <v>36.940847936743708</v>
      </c>
      <c r="M81" s="248">
        <v>15416.763801984125</v>
      </c>
      <c r="N81" s="253">
        <v>21.498910000000002</v>
      </c>
      <c r="O81" s="248">
        <v>20749.524649844894</v>
      </c>
      <c r="P81" s="249">
        <f t="shared" si="12"/>
        <v>28.935525556432616</v>
      </c>
      <c r="Q81" s="254">
        <v>4937.8262222780504</v>
      </c>
      <c r="R81" s="253">
        <v>229399.859375</v>
      </c>
      <c r="S81" s="251">
        <v>0.14000000000000001</v>
      </c>
      <c r="T81" s="252">
        <v>0</v>
      </c>
      <c r="U81" s="253">
        <v>0</v>
      </c>
      <c r="V81" s="252">
        <v>0</v>
      </c>
      <c r="W81" s="253">
        <v>449.46</v>
      </c>
      <c r="X81" s="252" t="s">
        <v>992</v>
      </c>
      <c r="Y81" s="254">
        <v>449.59999999999997</v>
      </c>
      <c r="Z81" s="253">
        <f t="shared" si="11"/>
        <v>3.1138790035587196E-2</v>
      </c>
      <c r="AA81" s="253">
        <f t="shared" si="11"/>
        <v>0</v>
      </c>
      <c r="AB81" s="253">
        <f t="shared" si="11"/>
        <v>0</v>
      </c>
      <c r="AC81" s="253">
        <f t="shared" si="10"/>
        <v>0</v>
      </c>
      <c r="AD81" s="253">
        <f t="shared" si="10"/>
        <v>99.968861209964416</v>
      </c>
      <c r="AE81" s="253" t="str">
        <f t="shared" si="10"/>
        <v>---</v>
      </c>
      <c r="AF81" s="251">
        <f t="shared" si="7"/>
        <v>6.1028808117594346E-5</v>
      </c>
      <c r="AG81" s="252">
        <f t="shared" si="7"/>
        <v>0</v>
      </c>
      <c r="AH81" s="253">
        <f t="shared" si="7"/>
        <v>0</v>
      </c>
      <c r="AI81" s="252">
        <f t="shared" si="6"/>
        <v>0</v>
      </c>
      <c r="AJ81" s="253">
        <f t="shared" si="6"/>
        <v>0.19592862926095678</v>
      </c>
      <c r="AK81" s="252">
        <f t="shared" si="6"/>
        <v>0</v>
      </c>
      <c r="AL81" s="254">
        <f t="shared" si="6"/>
        <v>0.19598965806907437</v>
      </c>
      <c r="AM81" s="255">
        <v>5.2849927837659173E-4</v>
      </c>
      <c r="AN81" s="249">
        <v>0</v>
      </c>
      <c r="AO81" s="249">
        <v>0</v>
      </c>
      <c r="AP81" s="249">
        <v>0</v>
      </c>
      <c r="AQ81" s="249">
        <v>1.6967091832795922</v>
      </c>
      <c r="AR81" s="249" t="s">
        <v>1026</v>
      </c>
      <c r="AS81" s="254">
        <v>1.6972376825579689</v>
      </c>
      <c r="AT81" s="255">
        <v>9.0810238645533457E-4</v>
      </c>
      <c r="AU81" s="249">
        <v>0</v>
      </c>
      <c r="AV81" s="249">
        <v>0</v>
      </c>
      <c r="AW81" s="249">
        <v>0</v>
      </c>
      <c r="AX81" s="249">
        <v>2.9153978472586757</v>
      </c>
      <c r="AY81" s="249" t="s">
        <v>1026</v>
      </c>
      <c r="AZ81" s="254">
        <v>2.9163059496451313</v>
      </c>
      <c r="BA81" s="255">
        <f t="shared" si="9"/>
        <v>6.7471425183249451E-4</v>
      </c>
      <c r="BB81" s="249">
        <f t="shared" si="9"/>
        <v>0</v>
      </c>
      <c r="BC81" s="249">
        <f t="shared" si="8"/>
        <v>0</v>
      </c>
      <c r="BD81" s="249">
        <f t="shared" si="8"/>
        <v>0</v>
      </c>
      <c r="BE81" s="249">
        <f t="shared" si="8"/>
        <v>2.1661219116330925</v>
      </c>
      <c r="BF81" s="249" t="str">
        <f t="shared" si="8"/>
        <v>---</v>
      </c>
      <c r="BG81" s="254">
        <f t="shared" si="8"/>
        <v>2.1667966258849249</v>
      </c>
      <c r="BH81" s="255">
        <v>2.8352557116805835E-3</v>
      </c>
      <c r="BI81" s="249">
        <v>0</v>
      </c>
      <c r="BJ81" s="249">
        <v>0</v>
      </c>
      <c r="BK81" s="249">
        <v>0</v>
      </c>
      <c r="BL81" s="249">
        <v>9.1023859440853929</v>
      </c>
      <c r="BM81" s="249" t="s">
        <v>1026</v>
      </c>
      <c r="BN81" s="254">
        <v>9.1052211997970733</v>
      </c>
      <c r="BO81" s="251">
        <v>0.61</v>
      </c>
      <c r="BP81" s="253">
        <v>0</v>
      </c>
      <c r="BQ81" s="248">
        <v>1.65</v>
      </c>
      <c r="BR81" s="249">
        <v>0</v>
      </c>
      <c r="BS81" s="253">
        <v>2.95</v>
      </c>
      <c r="BT81" s="253">
        <v>0</v>
      </c>
      <c r="BU81" s="248">
        <v>5.59</v>
      </c>
      <c r="BV81" s="249">
        <v>0</v>
      </c>
      <c r="BW81" s="253">
        <v>8.44</v>
      </c>
      <c r="BX81" s="253">
        <v>0</v>
      </c>
      <c r="BY81" s="248">
        <v>11.92</v>
      </c>
      <c r="BZ81" s="249">
        <v>0.01</v>
      </c>
      <c r="CA81" s="253">
        <v>14.49</v>
      </c>
      <c r="CB81" s="254">
        <v>0.01</v>
      </c>
      <c r="CC81" s="251">
        <v>0</v>
      </c>
      <c r="CD81" s="253">
        <v>0</v>
      </c>
      <c r="CE81" s="248">
        <v>0</v>
      </c>
      <c r="CF81" s="249">
        <v>0</v>
      </c>
      <c r="CG81" s="253">
        <v>0</v>
      </c>
      <c r="CH81" s="253">
        <v>0</v>
      </c>
      <c r="CI81" s="248">
        <v>0</v>
      </c>
      <c r="CJ81" s="249">
        <v>0</v>
      </c>
      <c r="CK81" s="253">
        <v>0</v>
      </c>
      <c r="CL81" s="253">
        <v>0</v>
      </c>
      <c r="CM81" s="248">
        <v>0</v>
      </c>
      <c r="CN81" s="249">
        <v>0</v>
      </c>
      <c r="CO81" s="253">
        <v>0</v>
      </c>
      <c r="CP81" s="254">
        <v>0</v>
      </c>
      <c r="CQ81" s="251">
        <v>0</v>
      </c>
      <c r="CR81" s="253">
        <v>0</v>
      </c>
      <c r="CS81" s="248">
        <v>0</v>
      </c>
      <c r="CT81" s="249">
        <v>0</v>
      </c>
      <c r="CU81" s="253">
        <v>0</v>
      </c>
      <c r="CV81" s="253">
        <v>0</v>
      </c>
      <c r="CW81" s="248">
        <v>0</v>
      </c>
      <c r="CX81" s="249">
        <v>0</v>
      </c>
      <c r="CY81" s="253">
        <v>0</v>
      </c>
      <c r="CZ81" s="253">
        <v>0</v>
      </c>
      <c r="DA81" s="248">
        <v>0</v>
      </c>
      <c r="DB81" s="249">
        <v>0</v>
      </c>
      <c r="DC81" s="253">
        <v>0</v>
      </c>
      <c r="DD81" s="253">
        <v>0</v>
      </c>
      <c r="DE81" s="251">
        <v>0</v>
      </c>
      <c r="DF81" s="253">
        <v>0</v>
      </c>
      <c r="DG81" s="248">
        <v>0</v>
      </c>
      <c r="DH81" s="249">
        <v>0</v>
      </c>
      <c r="DI81" s="253">
        <v>0</v>
      </c>
      <c r="DJ81" s="253">
        <v>0</v>
      </c>
      <c r="DK81" s="248">
        <v>0</v>
      </c>
      <c r="DL81" s="249">
        <v>0</v>
      </c>
      <c r="DM81" s="253">
        <v>0</v>
      </c>
      <c r="DN81" s="253">
        <v>0</v>
      </c>
      <c r="DO81" s="248">
        <v>0</v>
      </c>
      <c r="DP81" s="249">
        <v>0</v>
      </c>
      <c r="DQ81" s="253">
        <v>0</v>
      </c>
      <c r="DR81" s="253">
        <v>0</v>
      </c>
      <c r="DS81" s="256">
        <v>50.896853064359178</v>
      </c>
      <c r="DT81" s="257">
        <v>57.267408331970721</v>
      </c>
      <c r="DU81" s="258">
        <v>52.946134069410355</v>
      </c>
      <c r="DV81" s="259">
        <v>53.703465155246754</v>
      </c>
      <c r="DW81" s="260">
        <v>74</v>
      </c>
      <c r="DX81" s="261">
        <v>26.48</v>
      </c>
      <c r="DY81" s="240">
        <v>72.063414634146341</v>
      </c>
      <c r="DZ81" s="262">
        <v>2.11304807970502E-2</v>
      </c>
      <c r="EA81" s="262">
        <v>-0.88880389928817749</v>
      </c>
      <c r="EB81" s="262">
        <v>-0.94329619407653809</v>
      </c>
      <c r="EC81" s="262">
        <v>-1.5394941568374634</v>
      </c>
      <c r="ED81" s="262">
        <v>-0.51814579963684082</v>
      </c>
      <c r="EE81" s="262">
        <v>0.33548707753479123</v>
      </c>
      <c r="EF81" s="262">
        <v>6.5565496311907276</v>
      </c>
      <c r="EG81" s="262">
        <v>11.661290322580644</v>
      </c>
      <c r="EH81" s="262">
        <v>67.69</v>
      </c>
      <c r="EI81" s="262">
        <v>3.80167842039195</v>
      </c>
      <c r="EJ81" s="262">
        <v>-0.3</v>
      </c>
      <c r="EK81" s="262" t="s">
        <v>478</v>
      </c>
      <c r="EL81" s="263" t="s">
        <v>478</v>
      </c>
    </row>
    <row r="82" spans="1:142" x14ac:dyDescent="0.2">
      <c r="A82" s="236" t="s">
        <v>404</v>
      </c>
      <c r="B82" s="237" t="s">
        <v>469</v>
      </c>
      <c r="C82" s="238" t="s">
        <v>1075</v>
      </c>
      <c r="D82" s="239">
        <v>12.825314000000001</v>
      </c>
      <c r="E82" s="240">
        <v>22.227003564980944</v>
      </c>
      <c r="F82" s="241">
        <v>77.772996435019053</v>
      </c>
      <c r="G82" s="242">
        <v>3.4265680745546616</v>
      </c>
      <c r="H82" s="243">
        <v>10.1852874841169</v>
      </c>
      <c r="I82" s="251">
        <v>13413.893611853291</v>
      </c>
      <c r="J82" s="249">
        <v>1053.662500965268</v>
      </c>
      <c r="K82" s="253">
        <v>3540.2305550252395</v>
      </c>
      <c r="L82" s="253">
        <v>26.392266536964982</v>
      </c>
      <c r="M82" s="248">
        <v>478.05775443283937</v>
      </c>
      <c r="N82" s="253">
        <v>3.5638999999999994</v>
      </c>
      <c r="O82" s="248">
        <v>157.8851254067207</v>
      </c>
      <c r="P82" s="249">
        <f t="shared" si="12"/>
        <v>1.177026819917554</v>
      </c>
      <c r="Q82" s="254">
        <v>1155.6592869267199</v>
      </c>
      <c r="R82" s="253">
        <v>26745.138671875</v>
      </c>
      <c r="S82" s="251">
        <v>0.17</v>
      </c>
      <c r="T82" s="252">
        <v>0</v>
      </c>
      <c r="U82" s="253">
        <v>0</v>
      </c>
      <c r="V82" s="252">
        <v>0</v>
      </c>
      <c r="W82" s="253">
        <v>38.75</v>
      </c>
      <c r="X82" s="252" t="s">
        <v>992</v>
      </c>
      <c r="Y82" s="254">
        <v>38.92</v>
      </c>
      <c r="Z82" s="253">
        <f t="shared" si="11"/>
        <v>0.43679342240493318</v>
      </c>
      <c r="AA82" s="253">
        <f t="shared" si="11"/>
        <v>0</v>
      </c>
      <c r="AB82" s="253">
        <f t="shared" si="11"/>
        <v>0</v>
      </c>
      <c r="AC82" s="253">
        <f t="shared" si="10"/>
        <v>0</v>
      </c>
      <c r="AD82" s="253">
        <f t="shared" si="10"/>
        <v>99.563206577595068</v>
      </c>
      <c r="AE82" s="253" t="str">
        <f t="shared" si="10"/>
        <v>---</v>
      </c>
      <c r="AF82" s="251">
        <f t="shared" si="7"/>
        <v>6.3562953284953736E-4</v>
      </c>
      <c r="AG82" s="252">
        <f t="shared" si="7"/>
        <v>0</v>
      </c>
      <c r="AH82" s="253">
        <f t="shared" si="7"/>
        <v>0</v>
      </c>
      <c r="AI82" s="252">
        <f t="shared" si="6"/>
        <v>0</v>
      </c>
      <c r="AJ82" s="253">
        <f t="shared" si="6"/>
        <v>0.14488614351717394</v>
      </c>
      <c r="AK82" s="252">
        <f t="shared" si="6"/>
        <v>0</v>
      </c>
      <c r="AL82" s="254">
        <f t="shared" si="6"/>
        <v>0.14552177305002348</v>
      </c>
      <c r="AM82" s="255">
        <v>4.8019471432076835E-3</v>
      </c>
      <c r="AN82" s="249">
        <v>0</v>
      </c>
      <c r="AO82" s="249">
        <v>0</v>
      </c>
      <c r="AP82" s="249">
        <v>0</v>
      </c>
      <c r="AQ82" s="249">
        <v>1.0945614811723396</v>
      </c>
      <c r="AR82" s="249" t="s">
        <v>1026</v>
      </c>
      <c r="AS82" s="254">
        <v>1.0993634283155473</v>
      </c>
      <c r="AT82" s="255">
        <v>3.5560556946029567E-2</v>
      </c>
      <c r="AU82" s="249">
        <v>0</v>
      </c>
      <c r="AV82" s="249">
        <v>0</v>
      </c>
      <c r="AW82" s="249">
        <v>0</v>
      </c>
      <c r="AX82" s="249">
        <v>8.1057151862273269</v>
      </c>
      <c r="AY82" s="249" t="s">
        <v>1026</v>
      </c>
      <c r="AZ82" s="254">
        <v>8.141275743173356</v>
      </c>
      <c r="BA82" s="255">
        <f t="shared" si="9"/>
        <v>0.10767322099663965</v>
      </c>
      <c r="BB82" s="249">
        <f t="shared" si="9"/>
        <v>0</v>
      </c>
      <c r="BC82" s="249">
        <f t="shared" si="8"/>
        <v>0</v>
      </c>
      <c r="BD82" s="249">
        <f t="shared" si="8"/>
        <v>0</v>
      </c>
      <c r="BE82" s="249">
        <f t="shared" si="8"/>
        <v>24.543160668351678</v>
      </c>
      <c r="BF82" s="249" t="str">
        <f t="shared" si="8"/>
        <v>---</v>
      </c>
      <c r="BG82" s="254">
        <f t="shared" si="8"/>
        <v>24.65083388934832</v>
      </c>
      <c r="BH82" s="255">
        <v>1.471021796156601E-2</v>
      </c>
      <c r="BI82" s="249">
        <v>0</v>
      </c>
      <c r="BJ82" s="249">
        <v>0</v>
      </c>
      <c r="BK82" s="249">
        <v>0</v>
      </c>
      <c r="BL82" s="249">
        <v>3.3530643882981339</v>
      </c>
      <c r="BM82" s="249" t="s">
        <v>1026</v>
      </c>
      <c r="BN82" s="254">
        <v>3.3677746062597005</v>
      </c>
      <c r="BO82" s="251">
        <v>0.28000000000000003</v>
      </c>
      <c r="BP82" s="253">
        <v>0</v>
      </c>
      <c r="BQ82" s="248">
        <v>2</v>
      </c>
      <c r="BR82" s="249">
        <v>0.01</v>
      </c>
      <c r="BS82" s="253">
        <v>3.88</v>
      </c>
      <c r="BT82" s="253">
        <v>0.01</v>
      </c>
      <c r="BU82" s="248">
        <v>7.9</v>
      </c>
      <c r="BV82" s="249">
        <v>0.03</v>
      </c>
      <c r="BW82" s="253">
        <v>12.64</v>
      </c>
      <c r="BX82" s="253">
        <v>0.05</v>
      </c>
      <c r="BY82" s="248">
        <v>19.309999999999999</v>
      </c>
      <c r="BZ82" s="249">
        <v>7.0000000000000007E-2</v>
      </c>
      <c r="CA82" s="253">
        <v>24.68</v>
      </c>
      <c r="CB82" s="254">
        <v>0.09</v>
      </c>
      <c r="CC82" s="251">
        <v>0</v>
      </c>
      <c r="CD82" s="253">
        <v>0</v>
      </c>
      <c r="CE82" s="248">
        <v>0</v>
      </c>
      <c r="CF82" s="249">
        <v>0</v>
      </c>
      <c r="CG82" s="253">
        <v>0</v>
      </c>
      <c r="CH82" s="253">
        <v>0</v>
      </c>
      <c r="CI82" s="248">
        <v>0</v>
      </c>
      <c r="CJ82" s="249">
        <v>0</v>
      </c>
      <c r="CK82" s="253">
        <v>0</v>
      </c>
      <c r="CL82" s="253">
        <v>0</v>
      </c>
      <c r="CM82" s="248">
        <v>0</v>
      </c>
      <c r="CN82" s="249">
        <v>0</v>
      </c>
      <c r="CO82" s="253">
        <v>0</v>
      </c>
      <c r="CP82" s="254">
        <v>0</v>
      </c>
      <c r="CQ82" s="251">
        <v>0</v>
      </c>
      <c r="CR82" s="253">
        <v>0</v>
      </c>
      <c r="CS82" s="248">
        <v>0</v>
      </c>
      <c r="CT82" s="249">
        <v>0</v>
      </c>
      <c r="CU82" s="253">
        <v>0</v>
      </c>
      <c r="CV82" s="253">
        <v>0</v>
      </c>
      <c r="CW82" s="248">
        <v>0</v>
      </c>
      <c r="CX82" s="249">
        <v>0</v>
      </c>
      <c r="CY82" s="253">
        <v>0</v>
      </c>
      <c r="CZ82" s="253">
        <v>0</v>
      </c>
      <c r="DA82" s="248">
        <v>0</v>
      </c>
      <c r="DB82" s="249">
        <v>0</v>
      </c>
      <c r="DC82" s="253">
        <v>0</v>
      </c>
      <c r="DD82" s="253">
        <v>0</v>
      </c>
      <c r="DE82" s="251">
        <v>0</v>
      </c>
      <c r="DF82" s="253">
        <v>0</v>
      </c>
      <c r="DG82" s="248">
        <v>0</v>
      </c>
      <c r="DH82" s="249">
        <v>0</v>
      </c>
      <c r="DI82" s="253">
        <v>0</v>
      </c>
      <c r="DJ82" s="253">
        <v>0</v>
      </c>
      <c r="DK82" s="248">
        <v>0</v>
      </c>
      <c r="DL82" s="249">
        <v>0</v>
      </c>
      <c r="DM82" s="253">
        <v>0</v>
      </c>
      <c r="DN82" s="253">
        <v>0</v>
      </c>
      <c r="DO82" s="248">
        <v>0</v>
      </c>
      <c r="DP82" s="249">
        <v>0</v>
      </c>
      <c r="DQ82" s="253">
        <v>0</v>
      </c>
      <c r="DR82" s="253">
        <v>0</v>
      </c>
      <c r="DS82" s="256">
        <v>50.213684841881232</v>
      </c>
      <c r="DT82" s="257">
        <v>51.08779495412761</v>
      </c>
      <c r="DU82" s="258">
        <v>59.759322340826216</v>
      </c>
      <c r="DV82" s="259">
        <v>53.686934045611679</v>
      </c>
      <c r="DW82" s="260">
        <v>75</v>
      </c>
      <c r="DX82" s="261">
        <v>39.78</v>
      </c>
      <c r="DY82" s="240">
        <v>50.700585365853662</v>
      </c>
      <c r="DZ82" s="262">
        <v>2.98468483674114</v>
      </c>
      <c r="EA82" s="262">
        <v>-1.3724688291549683</v>
      </c>
      <c r="EB82" s="262">
        <v>-1.4959820508956909</v>
      </c>
      <c r="EC82" s="262">
        <v>-1.3838688135147095</v>
      </c>
      <c r="ED82" s="262">
        <v>-1.2849448919296265</v>
      </c>
      <c r="EE82" s="262" t="s">
        <v>478</v>
      </c>
      <c r="EF82" s="262">
        <v>4.0046478131448751E-2</v>
      </c>
      <c r="EG82" s="262">
        <v>5.8640000000000008</v>
      </c>
      <c r="EH82" s="262">
        <v>31.02</v>
      </c>
      <c r="EI82" s="262">
        <v>1.7256655542296502</v>
      </c>
      <c r="EJ82" s="262">
        <v>-12.5</v>
      </c>
      <c r="EK82" s="262">
        <v>0</v>
      </c>
      <c r="EL82" s="263">
        <v>89.3</v>
      </c>
    </row>
    <row r="83" spans="1:142" x14ac:dyDescent="0.2">
      <c r="A83" s="236" t="s">
        <v>426</v>
      </c>
      <c r="B83" s="237" t="s">
        <v>491</v>
      </c>
      <c r="C83" s="238" t="s">
        <v>1075</v>
      </c>
      <c r="D83" s="239">
        <v>15.30165</v>
      </c>
      <c r="E83" s="240">
        <v>38.363000068620053</v>
      </c>
      <c r="F83" s="241">
        <v>61.636999931379954</v>
      </c>
      <c r="G83" s="242">
        <v>5.0368330244483479</v>
      </c>
      <c r="H83" s="243">
        <v>12.540383055097976</v>
      </c>
      <c r="I83" s="251">
        <v>10942.727309529593</v>
      </c>
      <c r="J83" s="249">
        <v>715.13381298942227</v>
      </c>
      <c r="K83" s="253">
        <v>1782.0877298353596</v>
      </c>
      <c r="L83" s="253">
        <v>16.285590232001933</v>
      </c>
      <c r="M83" s="248">
        <v>1059.2417780169621</v>
      </c>
      <c r="N83" s="253">
        <v>9.6798699999999993</v>
      </c>
      <c r="O83" s="248">
        <v>1927.1874493864084</v>
      </c>
      <c r="P83" s="249">
        <f t="shared" si="12"/>
        <v>17.611582513877469</v>
      </c>
      <c r="Q83" s="254">
        <v>1305.7102027686001</v>
      </c>
      <c r="R83" s="253">
        <v>27719.15234375</v>
      </c>
      <c r="S83" s="251">
        <v>0.15</v>
      </c>
      <c r="T83" s="252">
        <v>0</v>
      </c>
      <c r="U83" s="253">
        <v>0</v>
      </c>
      <c r="V83" s="252">
        <v>0</v>
      </c>
      <c r="W83" s="253">
        <v>44.76</v>
      </c>
      <c r="X83" s="252" t="s">
        <v>992</v>
      </c>
      <c r="Y83" s="254">
        <v>44.91</v>
      </c>
      <c r="Z83" s="253">
        <f t="shared" si="11"/>
        <v>0.33400133600534404</v>
      </c>
      <c r="AA83" s="253">
        <f t="shared" si="11"/>
        <v>0</v>
      </c>
      <c r="AB83" s="253">
        <f t="shared" si="11"/>
        <v>0</v>
      </c>
      <c r="AC83" s="253">
        <f t="shared" si="10"/>
        <v>0</v>
      </c>
      <c r="AD83" s="253">
        <f t="shared" si="10"/>
        <v>99.665998663994657</v>
      </c>
      <c r="AE83" s="253" t="str">
        <f t="shared" si="10"/>
        <v>---</v>
      </c>
      <c r="AF83" s="251">
        <f t="shared" si="7"/>
        <v>5.4114208883382885E-4</v>
      </c>
      <c r="AG83" s="252">
        <f t="shared" si="7"/>
        <v>0</v>
      </c>
      <c r="AH83" s="253">
        <f t="shared" si="7"/>
        <v>0</v>
      </c>
      <c r="AI83" s="252">
        <f t="shared" si="6"/>
        <v>0</v>
      </c>
      <c r="AJ83" s="253">
        <f t="shared" si="6"/>
        <v>0.16147679930801456</v>
      </c>
      <c r="AK83" s="252">
        <f t="shared" si="6"/>
        <v>0</v>
      </c>
      <c r="AL83" s="254">
        <f t="shared" si="6"/>
        <v>0.16201794139684836</v>
      </c>
      <c r="AM83" s="255">
        <v>8.4170940346386825E-3</v>
      </c>
      <c r="AN83" s="249">
        <v>0</v>
      </c>
      <c r="AO83" s="249">
        <v>0</v>
      </c>
      <c r="AP83" s="249">
        <v>0</v>
      </c>
      <c r="AQ83" s="249">
        <v>2.5116608599361832</v>
      </c>
      <c r="AR83" s="249" t="s">
        <v>1026</v>
      </c>
      <c r="AS83" s="254">
        <v>2.520077953970822</v>
      </c>
      <c r="AT83" s="255">
        <v>1.4161072864858052E-2</v>
      </c>
      <c r="AU83" s="249">
        <v>0</v>
      </c>
      <c r="AV83" s="249">
        <v>0</v>
      </c>
      <c r="AW83" s="249">
        <v>0</v>
      </c>
      <c r="AX83" s="249">
        <v>4.2256641428736428</v>
      </c>
      <c r="AY83" s="249" t="s">
        <v>1026</v>
      </c>
      <c r="AZ83" s="254">
        <v>4.2398252157385006</v>
      </c>
      <c r="BA83" s="255">
        <f t="shared" si="9"/>
        <v>7.783363265870067E-3</v>
      </c>
      <c r="BB83" s="249">
        <f t="shared" si="9"/>
        <v>0</v>
      </c>
      <c r="BC83" s="249">
        <f t="shared" si="8"/>
        <v>0</v>
      </c>
      <c r="BD83" s="249">
        <f t="shared" si="8"/>
        <v>0</v>
      </c>
      <c r="BE83" s="249">
        <f t="shared" si="8"/>
        <v>2.3225555985356277</v>
      </c>
      <c r="BF83" s="249" t="str">
        <f t="shared" si="8"/>
        <v>---</v>
      </c>
      <c r="BG83" s="254">
        <f t="shared" si="8"/>
        <v>2.3303389618014982</v>
      </c>
      <c r="BH83" s="255">
        <v>1.1488000911836577E-2</v>
      </c>
      <c r="BI83" s="249">
        <v>0</v>
      </c>
      <c r="BJ83" s="249">
        <v>0</v>
      </c>
      <c r="BK83" s="249">
        <v>0</v>
      </c>
      <c r="BL83" s="249">
        <v>3.4280194720920343</v>
      </c>
      <c r="BM83" s="249" t="s">
        <v>1026</v>
      </c>
      <c r="BN83" s="254">
        <v>3.4395074730038706</v>
      </c>
      <c r="BO83" s="251">
        <v>0</v>
      </c>
      <c r="BP83" s="253">
        <v>0</v>
      </c>
      <c r="BQ83" s="248">
        <v>0.68</v>
      </c>
      <c r="BR83" s="249">
        <v>0</v>
      </c>
      <c r="BS83" s="253">
        <v>3.16</v>
      </c>
      <c r="BT83" s="253">
        <v>0.01</v>
      </c>
      <c r="BU83" s="248">
        <v>8.0399999999999991</v>
      </c>
      <c r="BV83" s="249">
        <v>0.03</v>
      </c>
      <c r="BW83" s="253">
        <v>14.04</v>
      </c>
      <c r="BX83" s="253">
        <v>0.05</v>
      </c>
      <c r="BY83" s="248">
        <v>23.67</v>
      </c>
      <c r="BZ83" s="249">
        <v>0.09</v>
      </c>
      <c r="CA83" s="253">
        <v>31.65</v>
      </c>
      <c r="CB83" s="254">
        <v>0.11</v>
      </c>
      <c r="CC83" s="251">
        <v>0</v>
      </c>
      <c r="CD83" s="253">
        <v>0</v>
      </c>
      <c r="CE83" s="248">
        <v>0</v>
      </c>
      <c r="CF83" s="249">
        <v>0</v>
      </c>
      <c r="CG83" s="253">
        <v>0</v>
      </c>
      <c r="CH83" s="253">
        <v>0</v>
      </c>
      <c r="CI83" s="248">
        <v>0</v>
      </c>
      <c r="CJ83" s="249">
        <v>0</v>
      </c>
      <c r="CK83" s="253">
        <v>0</v>
      </c>
      <c r="CL83" s="253">
        <v>0</v>
      </c>
      <c r="CM83" s="248">
        <v>0</v>
      </c>
      <c r="CN83" s="249">
        <v>0</v>
      </c>
      <c r="CO83" s="253">
        <v>0</v>
      </c>
      <c r="CP83" s="254">
        <v>0</v>
      </c>
      <c r="CQ83" s="251">
        <v>0</v>
      </c>
      <c r="CR83" s="253">
        <v>0</v>
      </c>
      <c r="CS83" s="248">
        <v>0</v>
      </c>
      <c r="CT83" s="249">
        <v>0</v>
      </c>
      <c r="CU83" s="253">
        <v>0</v>
      </c>
      <c r="CV83" s="253">
        <v>0</v>
      </c>
      <c r="CW83" s="248">
        <v>0</v>
      </c>
      <c r="CX83" s="249">
        <v>0</v>
      </c>
      <c r="CY83" s="253">
        <v>0</v>
      </c>
      <c r="CZ83" s="253">
        <v>0</v>
      </c>
      <c r="DA83" s="248">
        <v>0</v>
      </c>
      <c r="DB83" s="249">
        <v>0</v>
      </c>
      <c r="DC83" s="253">
        <v>0</v>
      </c>
      <c r="DD83" s="253">
        <v>0</v>
      </c>
      <c r="DE83" s="251">
        <v>0</v>
      </c>
      <c r="DF83" s="253">
        <v>0</v>
      </c>
      <c r="DG83" s="248">
        <v>0</v>
      </c>
      <c r="DH83" s="249">
        <v>0</v>
      </c>
      <c r="DI83" s="253">
        <v>0</v>
      </c>
      <c r="DJ83" s="253">
        <v>0</v>
      </c>
      <c r="DK83" s="248">
        <v>0</v>
      </c>
      <c r="DL83" s="249">
        <v>0</v>
      </c>
      <c r="DM83" s="253">
        <v>0</v>
      </c>
      <c r="DN83" s="253">
        <v>0</v>
      </c>
      <c r="DO83" s="248">
        <v>0</v>
      </c>
      <c r="DP83" s="249">
        <v>0</v>
      </c>
      <c r="DQ83" s="253">
        <v>0</v>
      </c>
      <c r="DR83" s="253">
        <v>0</v>
      </c>
      <c r="DS83" s="256">
        <v>50.950773001559895</v>
      </c>
      <c r="DT83" s="257">
        <v>54.64828901677916</v>
      </c>
      <c r="DU83" s="258">
        <v>55.429527828664341</v>
      </c>
      <c r="DV83" s="259">
        <v>53.676196615667799</v>
      </c>
      <c r="DW83" s="260">
        <v>76</v>
      </c>
      <c r="DX83" s="261">
        <v>33.020000000000003</v>
      </c>
      <c r="DY83" s="240">
        <v>54.603926829268296</v>
      </c>
      <c r="DZ83" s="262">
        <v>2.9720290676544101</v>
      </c>
      <c r="EA83" s="262">
        <v>-0.74970912933349609</v>
      </c>
      <c r="EB83" s="262">
        <v>-0.83902931213378906</v>
      </c>
      <c r="EC83" s="262">
        <v>-0.30246958136558533</v>
      </c>
      <c r="ED83" s="262">
        <v>-0.72532027959823608</v>
      </c>
      <c r="EE83" s="262" t="s">
        <v>478</v>
      </c>
      <c r="EF83" s="262">
        <v>4.4572553863120312E-2</v>
      </c>
      <c r="EG83" s="262">
        <v>8.6433333333333326</v>
      </c>
      <c r="EH83" s="262">
        <v>18.43</v>
      </c>
      <c r="EI83" s="262">
        <v>1.93128072753322</v>
      </c>
      <c r="EJ83" s="262">
        <v>-100</v>
      </c>
      <c r="EK83" s="262">
        <v>0</v>
      </c>
      <c r="EL83" s="263">
        <v>65.900000000000006</v>
      </c>
    </row>
    <row r="84" spans="1:142" x14ac:dyDescent="0.2">
      <c r="A84" s="236" t="s">
        <v>150</v>
      </c>
      <c r="B84" s="237" t="s">
        <v>596</v>
      </c>
      <c r="C84" s="238" t="s">
        <v>1077</v>
      </c>
      <c r="D84" s="239">
        <v>59.831093000000003</v>
      </c>
      <c r="E84" s="240">
        <v>68.686000772207194</v>
      </c>
      <c r="F84" s="241">
        <v>31.313999227792817</v>
      </c>
      <c r="G84" s="242">
        <v>0.67180034294226387</v>
      </c>
      <c r="H84" s="243">
        <v>203.41025702046645</v>
      </c>
      <c r="I84" s="251">
        <v>2071306.8901247899</v>
      </c>
      <c r="J84" s="249">
        <v>35925.877481659161</v>
      </c>
      <c r="K84" s="253">
        <v>357421.60085036181</v>
      </c>
      <c r="L84" s="253">
        <v>17.255849558286762</v>
      </c>
      <c r="M84" s="248">
        <v>664861.96334841882</v>
      </c>
      <c r="N84" s="253">
        <v>32.098669999999998</v>
      </c>
      <c r="O84" s="248">
        <v>382960.78825540387</v>
      </c>
      <c r="P84" s="249">
        <f t="shared" si="12"/>
        <v>18.488848276477835</v>
      </c>
      <c r="Q84" s="254">
        <v>50774.984519739999</v>
      </c>
      <c r="R84" s="253">
        <v>8604332</v>
      </c>
      <c r="S84" s="251">
        <v>9772.86</v>
      </c>
      <c r="T84" s="252">
        <v>0</v>
      </c>
      <c r="U84" s="253">
        <v>0</v>
      </c>
      <c r="V84" s="252">
        <v>1.47</v>
      </c>
      <c r="W84" s="253">
        <v>777.37</v>
      </c>
      <c r="X84" s="252" t="s">
        <v>992</v>
      </c>
      <c r="Y84" s="254">
        <v>10551.7</v>
      </c>
      <c r="Z84" s="253">
        <f t="shared" si="11"/>
        <v>92.618819716254251</v>
      </c>
      <c r="AA84" s="253">
        <f t="shared" si="11"/>
        <v>0</v>
      </c>
      <c r="AB84" s="253">
        <f t="shared" si="11"/>
        <v>0</v>
      </c>
      <c r="AC84" s="253">
        <f t="shared" si="10"/>
        <v>1.39314044182454E-2</v>
      </c>
      <c r="AD84" s="253">
        <f t="shared" si="10"/>
        <v>7.3672488793275015</v>
      </c>
      <c r="AE84" s="253" t="str">
        <f t="shared" si="10"/>
        <v>---</v>
      </c>
      <c r="AF84" s="251">
        <f t="shared" si="7"/>
        <v>0.11358069400390408</v>
      </c>
      <c r="AG84" s="252">
        <f t="shared" si="7"/>
        <v>0</v>
      </c>
      <c r="AH84" s="253">
        <f t="shared" si="7"/>
        <v>0</v>
      </c>
      <c r="AI84" s="252">
        <f t="shared" si="6"/>
        <v>1.7084417477149883E-5</v>
      </c>
      <c r="AJ84" s="253">
        <f t="shared" si="6"/>
        <v>9.0346351117088462E-3</v>
      </c>
      <c r="AK84" s="252">
        <f t="shared" si="6"/>
        <v>0</v>
      </c>
      <c r="AL84" s="254">
        <f t="shared" si="6"/>
        <v>0.12263241353309008</v>
      </c>
      <c r="AM84" s="255">
        <v>2.7342667529743139</v>
      </c>
      <c r="AN84" s="249">
        <v>0</v>
      </c>
      <c r="AO84" s="249">
        <v>0</v>
      </c>
      <c r="AP84" s="249">
        <v>4.1127900398371013E-4</v>
      </c>
      <c r="AQ84" s="249">
        <v>0.21749384988218826</v>
      </c>
      <c r="AR84" s="249" t="s">
        <v>1026</v>
      </c>
      <c r="AS84" s="254">
        <v>2.9521718818604858</v>
      </c>
      <c r="AT84" s="255">
        <v>1.4699081220982051</v>
      </c>
      <c r="AU84" s="249">
        <v>0</v>
      </c>
      <c r="AV84" s="249">
        <v>0</v>
      </c>
      <c r="AW84" s="249">
        <v>2.210985258649322E-4</v>
      </c>
      <c r="AX84" s="249">
        <v>0.11692201432083153</v>
      </c>
      <c r="AY84" s="249" t="s">
        <v>1026</v>
      </c>
      <c r="AZ84" s="254">
        <v>1.5870512349449017</v>
      </c>
      <c r="BA84" s="255">
        <f t="shared" si="9"/>
        <v>2.5519218415338893</v>
      </c>
      <c r="BB84" s="249">
        <f t="shared" si="9"/>
        <v>0</v>
      </c>
      <c r="BC84" s="249">
        <f t="shared" si="8"/>
        <v>0</v>
      </c>
      <c r="BD84" s="249">
        <f t="shared" si="8"/>
        <v>3.8385130934596599E-4</v>
      </c>
      <c r="BE84" s="249">
        <f t="shared" si="8"/>
        <v>0.20298945057569631</v>
      </c>
      <c r="BF84" s="249" t="str">
        <f t="shared" si="8"/>
        <v>---</v>
      </c>
      <c r="BG84" s="254">
        <f t="shared" si="8"/>
        <v>2.7552951434189317</v>
      </c>
      <c r="BH84" s="255">
        <v>19.247391392508582</v>
      </c>
      <c r="BI84" s="249">
        <v>0</v>
      </c>
      <c r="BJ84" s="249">
        <v>0</v>
      </c>
      <c r="BK84" s="249">
        <v>2.8951264365792216E-3</v>
      </c>
      <c r="BL84" s="249">
        <v>1.5310098217711492</v>
      </c>
      <c r="BM84" s="249" t="s">
        <v>1026</v>
      </c>
      <c r="BN84" s="254">
        <v>20.78129634071631</v>
      </c>
      <c r="BO84" s="251">
        <v>29692.46</v>
      </c>
      <c r="BP84" s="253">
        <v>0.35</v>
      </c>
      <c r="BQ84" s="248">
        <v>61507.199999999997</v>
      </c>
      <c r="BR84" s="249">
        <v>0.71</v>
      </c>
      <c r="BS84" s="253">
        <v>97000.14</v>
      </c>
      <c r="BT84" s="253">
        <v>1.1299999999999999</v>
      </c>
      <c r="BU84" s="248">
        <v>157836.13</v>
      </c>
      <c r="BV84" s="249">
        <v>1.83</v>
      </c>
      <c r="BW84" s="253">
        <v>212653.16</v>
      </c>
      <c r="BX84" s="253">
        <v>2.4700000000000002</v>
      </c>
      <c r="BY84" s="248">
        <v>273285.71000000002</v>
      </c>
      <c r="BZ84" s="249">
        <v>3.18</v>
      </c>
      <c r="CA84" s="253">
        <v>316387.42</v>
      </c>
      <c r="CB84" s="254">
        <v>3.68</v>
      </c>
      <c r="CC84" s="251">
        <v>0</v>
      </c>
      <c r="CD84" s="253">
        <v>0</v>
      </c>
      <c r="CE84" s="248">
        <v>0</v>
      </c>
      <c r="CF84" s="249">
        <v>0</v>
      </c>
      <c r="CG84" s="253">
        <v>0</v>
      </c>
      <c r="CH84" s="253">
        <v>0</v>
      </c>
      <c r="CI84" s="248">
        <v>0</v>
      </c>
      <c r="CJ84" s="249">
        <v>0</v>
      </c>
      <c r="CK84" s="253">
        <v>0</v>
      </c>
      <c r="CL84" s="253">
        <v>0</v>
      </c>
      <c r="CM84" s="248">
        <v>0</v>
      </c>
      <c r="CN84" s="249">
        <v>0</v>
      </c>
      <c r="CO84" s="253">
        <v>0</v>
      </c>
      <c r="CP84" s="254">
        <v>0</v>
      </c>
      <c r="CQ84" s="251">
        <v>0</v>
      </c>
      <c r="CR84" s="253">
        <v>0</v>
      </c>
      <c r="CS84" s="248">
        <v>0</v>
      </c>
      <c r="CT84" s="249">
        <v>0</v>
      </c>
      <c r="CU84" s="253">
        <v>0</v>
      </c>
      <c r="CV84" s="253">
        <v>0</v>
      </c>
      <c r="CW84" s="248">
        <v>0</v>
      </c>
      <c r="CX84" s="249">
        <v>0</v>
      </c>
      <c r="CY84" s="253">
        <v>0</v>
      </c>
      <c r="CZ84" s="253">
        <v>0</v>
      </c>
      <c r="DA84" s="248">
        <v>0</v>
      </c>
      <c r="DB84" s="249">
        <v>0</v>
      </c>
      <c r="DC84" s="253">
        <v>0</v>
      </c>
      <c r="DD84" s="253">
        <v>0</v>
      </c>
      <c r="DE84" s="251">
        <v>0</v>
      </c>
      <c r="DF84" s="253">
        <v>0</v>
      </c>
      <c r="DG84" s="248">
        <v>0</v>
      </c>
      <c r="DH84" s="249">
        <v>0</v>
      </c>
      <c r="DI84" s="253">
        <v>1.48</v>
      </c>
      <c r="DJ84" s="253">
        <v>0</v>
      </c>
      <c r="DK84" s="248">
        <v>17.18</v>
      </c>
      <c r="DL84" s="249">
        <v>0</v>
      </c>
      <c r="DM84" s="253">
        <v>47.83</v>
      </c>
      <c r="DN84" s="253">
        <v>0</v>
      </c>
      <c r="DO84" s="248">
        <v>139.32</v>
      </c>
      <c r="DP84" s="249">
        <v>0</v>
      </c>
      <c r="DQ84" s="253">
        <v>257.47000000000003</v>
      </c>
      <c r="DR84" s="253">
        <v>0</v>
      </c>
      <c r="DS84" s="256">
        <v>51.045974213756793</v>
      </c>
      <c r="DT84" s="257">
        <v>59.991464583612839</v>
      </c>
      <c r="DU84" s="258">
        <v>48.908243416629681</v>
      </c>
      <c r="DV84" s="259">
        <v>53.315227404666437</v>
      </c>
      <c r="DW84" s="260">
        <v>77</v>
      </c>
      <c r="DX84" s="261">
        <v>36.03</v>
      </c>
      <c r="DY84" s="240">
        <v>82.936585365853674</v>
      </c>
      <c r="DZ84" s="262">
        <v>0.48818731931057702</v>
      </c>
      <c r="EA84" s="262">
        <v>0.35697352886199951</v>
      </c>
      <c r="EB84" s="262">
        <v>0.45150807499885559</v>
      </c>
      <c r="EC84" s="262">
        <v>0.93486869335174561</v>
      </c>
      <c r="ED84" s="262">
        <v>-3.7337947636842728E-2</v>
      </c>
      <c r="EE84" s="262">
        <v>16.252896054571519</v>
      </c>
      <c r="EF84" s="262">
        <v>6.8543348810222282</v>
      </c>
      <c r="EG84" s="262">
        <v>24.882191780821916</v>
      </c>
      <c r="EH84" s="262">
        <v>74.36</v>
      </c>
      <c r="EI84" s="262">
        <v>4.9910705421598607</v>
      </c>
      <c r="EJ84" s="262">
        <v>-0.6</v>
      </c>
      <c r="EK84" s="262">
        <v>0</v>
      </c>
      <c r="EL84" s="263" t="s">
        <v>478</v>
      </c>
    </row>
    <row r="85" spans="1:142" x14ac:dyDescent="0.2">
      <c r="A85" s="236" t="s">
        <v>78</v>
      </c>
      <c r="B85" s="237" t="s">
        <v>566</v>
      </c>
      <c r="C85" s="238" t="s">
        <v>1079</v>
      </c>
      <c r="D85" s="239">
        <v>22.845549999999999</v>
      </c>
      <c r="E85" s="240">
        <v>56.854998019307921</v>
      </c>
      <c r="F85" s="241">
        <v>43.145001980692079</v>
      </c>
      <c r="G85" s="242">
        <v>2.671810194462497</v>
      </c>
      <c r="H85" s="243">
        <v>124.41077166040408</v>
      </c>
      <c r="I85" s="251">
        <v>40405.006007208649</v>
      </c>
      <c r="J85" s="249">
        <v>2065.5396321662547</v>
      </c>
      <c r="K85" s="253">
        <v>8252.6231477773326</v>
      </c>
      <c r="L85" s="253">
        <v>20.424754166117395</v>
      </c>
      <c r="M85" s="248">
        <v>2879.3819430917101</v>
      </c>
      <c r="N85" s="253">
        <v>7.1263000000000005</v>
      </c>
      <c r="O85" s="248">
        <v>11691.444094826706</v>
      </c>
      <c r="P85" s="249">
        <f t="shared" si="12"/>
        <v>28.935632611317608</v>
      </c>
      <c r="Q85" s="254">
        <v>19465.340972619899</v>
      </c>
      <c r="R85" s="199">
        <v>204643.3125</v>
      </c>
      <c r="S85" s="251">
        <v>149.11000000000001</v>
      </c>
      <c r="T85" s="252">
        <v>0</v>
      </c>
      <c r="U85" s="253">
        <v>0</v>
      </c>
      <c r="V85" s="252">
        <v>0.13</v>
      </c>
      <c r="W85" s="253">
        <v>114.65</v>
      </c>
      <c r="X85" s="252" t="s">
        <v>992</v>
      </c>
      <c r="Y85" s="254">
        <v>263.89</v>
      </c>
      <c r="Z85" s="253">
        <f t="shared" si="11"/>
        <v>56.50460419114026</v>
      </c>
      <c r="AA85" s="253">
        <f t="shared" si="11"/>
        <v>0</v>
      </c>
      <c r="AB85" s="253">
        <f t="shared" si="11"/>
        <v>0</v>
      </c>
      <c r="AC85" s="253">
        <f t="shared" si="10"/>
        <v>4.9262950471787491E-2</v>
      </c>
      <c r="AD85" s="253">
        <f t="shared" si="10"/>
        <v>43.446132858387969</v>
      </c>
      <c r="AE85" s="253" t="str">
        <f t="shared" si="10"/>
        <v>---</v>
      </c>
      <c r="AF85" s="251">
        <f t="shared" si="7"/>
        <v>7.2863363174889978E-2</v>
      </c>
      <c r="AG85" s="252">
        <f t="shared" si="7"/>
        <v>0</v>
      </c>
      <c r="AH85" s="253">
        <f t="shared" si="7"/>
        <v>0</v>
      </c>
      <c r="AI85" s="252">
        <f t="shared" si="6"/>
        <v>6.3525164058317332E-5</v>
      </c>
      <c r="AJ85" s="253">
        <f t="shared" si="6"/>
        <v>5.6024308148354469E-2</v>
      </c>
      <c r="AK85" s="252">
        <f t="shared" si="6"/>
        <v>0</v>
      </c>
      <c r="AL85" s="254">
        <f t="shared" si="6"/>
        <v>0.12895119648730274</v>
      </c>
      <c r="AM85" s="255">
        <v>1.806819447949221</v>
      </c>
      <c r="AN85" s="249">
        <v>0</v>
      </c>
      <c r="AO85" s="249">
        <v>0</v>
      </c>
      <c r="AP85" s="249">
        <v>1.5752567113768269E-3</v>
      </c>
      <c r="AQ85" s="249">
        <v>1.3892552458411787</v>
      </c>
      <c r="AR85" s="249" t="s">
        <v>1026</v>
      </c>
      <c r="AS85" s="254">
        <v>3.1976499505017761</v>
      </c>
      <c r="AT85" s="255">
        <v>5.1785418866624733</v>
      </c>
      <c r="AU85" s="249">
        <v>0</v>
      </c>
      <c r="AV85" s="249">
        <v>0</v>
      </c>
      <c r="AW85" s="249">
        <v>4.5148577913360702E-3</v>
      </c>
      <c r="AX85" s="249">
        <v>3.9817572752052341</v>
      </c>
      <c r="AY85" s="249" t="s">
        <v>1026</v>
      </c>
      <c r="AZ85" s="254">
        <v>9.1648140196590422</v>
      </c>
      <c r="BA85" s="255">
        <f t="shared" si="9"/>
        <v>1.2753770944855223</v>
      </c>
      <c r="BB85" s="249">
        <f t="shared" si="9"/>
        <v>0</v>
      </c>
      <c r="BC85" s="249">
        <f t="shared" si="8"/>
        <v>0</v>
      </c>
      <c r="BD85" s="249">
        <f t="shared" si="8"/>
        <v>1.1119242323326263E-3</v>
      </c>
      <c r="BE85" s="249">
        <f t="shared" si="8"/>
        <v>0.98063164028411998</v>
      </c>
      <c r="BF85" s="249" t="str">
        <f t="shared" si="8"/>
        <v>---</v>
      </c>
      <c r="BG85" s="254">
        <f t="shared" si="8"/>
        <v>2.2571206590019743</v>
      </c>
      <c r="BH85" s="255">
        <v>0.76602819447005477</v>
      </c>
      <c r="BI85" s="249">
        <v>0</v>
      </c>
      <c r="BJ85" s="249">
        <v>0</v>
      </c>
      <c r="BK85" s="249">
        <v>6.6785370049699628E-4</v>
      </c>
      <c r="BL85" s="249">
        <v>0.58899559047677408</v>
      </c>
      <c r="BM85" s="249" t="s">
        <v>1026</v>
      </c>
      <c r="BN85" s="254">
        <v>1.3556916386473257</v>
      </c>
      <c r="BO85" s="251">
        <v>410.63</v>
      </c>
      <c r="BP85" s="253">
        <v>0.2</v>
      </c>
      <c r="BQ85" s="248">
        <v>1102.77</v>
      </c>
      <c r="BR85" s="249">
        <v>0.54</v>
      </c>
      <c r="BS85" s="253">
        <v>2123.48</v>
      </c>
      <c r="BT85" s="253">
        <v>1.04</v>
      </c>
      <c r="BU85" s="248">
        <v>4406.9399999999996</v>
      </c>
      <c r="BV85" s="249">
        <v>2.15</v>
      </c>
      <c r="BW85" s="253">
        <v>6907.62</v>
      </c>
      <c r="BX85" s="253">
        <v>3.38</v>
      </c>
      <c r="BY85" s="248">
        <v>9961.83</v>
      </c>
      <c r="BZ85" s="249">
        <v>4.87</v>
      </c>
      <c r="CA85" s="253">
        <v>12006.92</v>
      </c>
      <c r="CB85" s="254">
        <v>5.87</v>
      </c>
      <c r="CC85" s="251">
        <v>0</v>
      </c>
      <c r="CD85" s="253">
        <v>0</v>
      </c>
      <c r="CE85" s="248">
        <v>0</v>
      </c>
      <c r="CF85" s="249">
        <v>0</v>
      </c>
      <c r="CG85" s="253">
        <v>0</v>
      </c>
      <c r="CH85" s="253">
        <v>0</v>
      </c>
      <c r="CI85" s="248">
        <v>0</v>
      </c>
      <c r="CJ85" s="249">
        <v>0</v>
      </c>
      <c r="CK85" s="253">
        <v>0</v>
      </c>
      <c r="CL85" s="253">
        <v>0</v>
      </c>
      <c r="CM85" s="248">
        <v>0</v>
      </c>
      <c r="CN85" s="249">
        <v>0</v>
      </c>
      <c r="CO85" s="253">
        <v>0</v>
      </c>
      <c r="CP85" s="254">
        <v>0</v>
      </c>
      <c r="CQ85" s="251">
        <v>0</v>
      </c>
      <c r="CR85" s="253">
        <v>0</v>
      </c>
      <c r="CS85" s="248">
        <v>0</v>
      </c>
      <c r="CT85" s="249">
        <v>0</v>
      </c>
      <c r="CU85" s="253">
        <v>0</v>
      </c>
      <c r="CV85" s="253">
        <v>0</v>
      </c>
      <c r="CW85" s="248">
        <v>0</v>
      </c>
      <c r="CX85" s="249">
        <v>0</v>
      </c>
      <c r="CY85" s="253">
        <v>0</v>
      </c>
      <c r="CZ85" s="253">
        <v>0</v>
      </c>
      <c r="DA85" s="248">
        <v>0</v>
      </c>
      <c r="DB85" s="249">
        <v>0</v>
      </c>
      <c r="DC85" s="253">
        <v>0</v>
      </c>
      <c r="DD85" s="253">
        <v>0</v>
      </c>
      <c r="DE85" s="251">
        <v>0</v>
      </c>
      <c r="DF85" s="253">
        <v>0</v>
      </c>
      <c r="DG85" s="248">
        <v>0</v>
      </c>
      <c r="DH85" s="249">
        <v>0</v>
      </c>
      <c r="DI85" s="253">
        <v>0</v>
      </c>
      <c r="DJ85" s="253">
        <v>0</v>
      </c>
      <c r="DK85" s="248">
        <v>0</v>
      </c>
      <c r="DL85" s="249">
        <v>0</v>
      </c>
      <c r="DM85" s="253">
        <v>0.39</v>
      </c>
      <c r="DN85" s="253">
        <v>0</v>
      </c>
      <c r="DO85" s="248">
        <v>5.35</v>
      </c>
      <c r="DP85" s="249">
        <v>0</v>
      </c>
      <c r="DQ85" s="253">
        <v>16.45</v>
      </c>
      <c r="DR85" s="253">
        <v>0.01</v>
      </c>
      <c r="DS85" s="256">
        <v>49.887894941284173</v>
      </c>
      <c r="DT85" s="257">
        <v>49.400813290719462</v>
      </c>
      <c r="DU85" s="258">
        <v>60.545243661378613</v>
      </c>
      <c r="DV85" s="259">
        <v>53.277983964460752</v>
      </c>
      <c r="DW85" s="260">
        <v>78</v>
      </c>
      <c r="DX85" s="261">
        <v>35.78</v>
      </c>
      <c r="DY85" s="240">
        <v>74.710707317073172</v>
      </c>
      <c r="DZ85" s="262">
        <v>1.9728695280438</v>
      </c>
      <c r="EA85" s="262">
        <v>-1.4766747951507568</v>
      </c>
      <c r="EB85" s="262">
        <v>-1.3400363922119141</v>
      </c>
      <c r="EC85" s="262">
        <v>-1.7730302810668945</v>
      </c>
      <c r="ED85" s="262">
        <v>-1.2392866611480713</v>
      </c>
      <c r="EE85" s="262">
        <v>0</v>
      </c>
      <c r="EF85" s="262">
        <v>2.8727830349886849</v>
      </c>
      <c r="EG85" s="262">
        <v>234.99719573752108</v>
      </c>
      <c r="EH85" s="262">
        <v>54.5</v>
      </c>
      <c r="EI85" s="262">
        <v>1.52222832368262</v>
      </c>
      <c r="EJ85" s="262">
        <v>-6.7</v>
      </c>
      <c r="EK85" s="262">
        <v>0</v>
      </c>
      <c r="EL85" s="263">
        <v>22.5</v>
      </c>
    </row>
    <row r="86" spans="1:142" x14ac:dyDescent="0.2">
      <c r="A86" s="236" t="s">
        <v>400</v>
      </c>
      <c r="B86" s="237" t="s">
        <v>483</v>
      </c>
      <c r="C86" s="238" t="s">
        <v>1075</v>
      </c>
      <c r="D86" s="239">
        <v>11.745189</v>
      </c>
      <c r="E86" s="240">
        <v>36.208995870564536</v>
      </c>
      <c r="F86" s="241">
        <v>63.791004129435471</v>
      </c>
      <c r="G86" s="242">
        <v>3.8156093826129931</v>
      </c>
      <c r="H86" s="243">
        <v>47.799076184274782</v>
      </c>
      <c r="I86" s="251">
        <v>6192.8196667028242</v>
      </c>
      <c r="J86" s="249">
        <v>523.11903222790477</v>
      </c>
      <c r="K86" s="253">
        <v>847.5279144362778</v>
      </c>
      <c r="L86" s="253">
        <v>13.685654678323903</v>
      </c>
      <c r="M86" s="248">
        <v>153.0487259609269</v>
      </c>
      <c r="N86" s="253">
        <v>2.4713899999999995</v>
      </c>
      <c r="O86" s="248">
        <v>-1249.0297210607337</v>
      </c>
      <c r="P86" s="249">
        <f t="shared" si="12"/>
        <v>-20.168998748283286</v>
      </c>
      <c r="Q86" s="254">
        <v>174.02780139700002</v>
      </c>
      <c r="R86" s="253">
        <v>13665.8896484375</v>
      </c>
      <c r="S86" s="251">
        <v>0.45</v>
      </c>
      <c r="T86" s="252">
        <v>0</v>
      </c>
      <c r="U86" s="253">
        <v>0</v>
      </c>
      <c r="V86" s="252">
        <v>0</v>
      </c>
      <c r="W86" s="253">
        <v>17.64</v>
      </c>
      <c r="X86" s="252" t="s">
        <v>992</v>
      </c>
      <c r="Y86" s="254">
        <v>18.09</v>
      </c>
      <c r="Z86" s="253">
        <f t="shared" si="11"/>
        <v>2.4875621890547266</v>
      </c>
      <c r="AA86" s="253">
        <f t="shared" si="11"/>
        <v>0</v>
      </c>
      <c r="AB86" s="253">
        <f t="shared" si="11"/>
        <v>0</v>
      </c>
      <c r="AC86" s="253">
        <f t="shared" si="10"/>
        <v>0</v>
      </c>
      <c r="AD86" s="253">
        <f t="shared" si="10"/>
        <v>97.512437810945272</v>
      </c>
      <c r="AE86" s="253" t="str">
        <f t="shared" si="10"/>
        <v>---</v>
      </c>
      <c r="AF86" s="251">
        <f t="shared" si="7"/>
        <v>3.2928701429361467E-3</v>
      </c>
      <c r="AG86" s="252">
        <f t="shared" si="7"/>
        <v>0</v>
      </c>
      <c r="AH86" s="253">
        <f t="shared" si="7"/>
        <v>0</v>
      </c>
      <c r="AI86" s="252">
        <f t="shared" si="6"/>
        <v>0</v>
      </c>
      <c r="AJ86" s="253">
        <f t="shared" si="6"/>
        <v>0.12908050960309694</v>
      </c>
      <c r="AK86" s="252">
        <f t="shared" si="6"/>
        <v>0</v>
      </c>
      <c r="AL86" s="254">
        <f t="shared" si="6"/>
        <v>0.13237337974603308</v>
      </c>
      <c r="AM86" s="255">
        <v>5.3095596302490132E-2</v>
      </c>
      <c r="AN86" s="249">
        <v>0</v>
      </c>
      <c r="AO86" s="249">
        <v>0</v>
      </c>
      <c r="AP86" s="249">
        <v>0</v>
      </c>
      <c r="AQ86" s="249">
        <v>2.081347375057613</v>
      </c>
      <c r="AR86" s="249" t="s">
        <v>1026</v>
      </c>
      <c r="AS86" s="254">
        <v>2.134442971360103</v>
      </c>
      <c r="AT86" s="255">
        <v>0.29402400913476689</v>
      </c>
      <c r="AU86" s="249">
        <v>0</v>
      </c>
      <c r="AV86" s="249">
        <v>0</v>
      </c>
      <c r="AW86" s="249">
        <v>0</v>
      </c>
      <c r="AX86" s="249">
        <v>11.525741158082861</v>
      </c>
      <c r="AY86" s="249" t="s">
        <v>1026</v>
      </c>
      <c r="AZ86" s="254">
        <v>11.819765167217627</v>
      </c>
      <c r="BA86" s="255">
        <f t="shared" si="9"/>
        <v>-3.6027965741106567E-2</v>
      </c>
      <c r="BB86" s="249">
        <f t="shared" si="9"/>
        <v>0</v>
      </c>
      <c r="BC86" s="249">
        <f t="shared" si="8"/>
        <v>0</v>
      </c>
      <c r="BD86" s="249">
        <f t="shared" si="8"/>
        <v>0</v>
      </c>
      <c r="BE86" s="249">
        <f t="shared" si="8"/>
        <v>-1.4122962570513773</v>
      </c>
      <c r="BF86" s="249" t="str">
        <f t="shared" si="8"/>
        <v>---</v>
      </c>
      <c r="BG86" s="254">
        <f t="shared" si="8"/>
        <v>-1.448324222792484</v>
      </c>
      <c r="BH86" s="255">
        <v>0.25857937432274963</v>
      </c>
      <c r="BI86" s="249">
        <v>0</v>
      </c>
      <c r="BJ86" s="249">
        <v>0</v>
      </c>
      <c r="BK86" s="249">
        <v>0</v>
      </c>
      <c r="BL86" s="249">
        <v>10.136311473451787</v>
      </c>
      <c r="BM86" s="249" t="s">
        <v>1026</v>
      </c>
      <c r="BN86" s="254">
        <v>10.394890847774535</v>
      </c>
      <c r="BO86" s="251">
        <v>0</v>
      </c>
      <c r="BP86" s="253">
        <v>0</v>
      </c>
      <c r="BQ86" s="248">
        <v>2.93</v>
      </c>
      <c r="BR86" s="249">
        <v>0.02</v>
      </c>
      <c r="BS86" s="253">
        <v>7.32</v>
      </c>
      <c r="BT86" s="253">
        <v>0.05</v>
      </c>
      <c r="BU86" s="248">
        <v>18.45</v>
      </c>
      <c r="BV86" s="249">
        <v>0.14000000000000001</v>
      </c>
      <c r="BW86" s="253">
        <v>37.799999999999997</v>
      </c>
      <c r="BX86" s="253">
        <v>0.28000000000000003</v>
      </c>
      <c r="BY86" s="248">
        <v>76.23</v>
      </c>
      <c r="BZ86" s="249">
        <v>0.56000000000000005</v>
      </c>
      <c r="CA86" s="253">
        <v>109.97</v>
      </c>
      <c r="CB86" s="254">
        <v>0.8</v>
      </c>
      <c r="CC86" s="251">
        <v>0</v>
      </c>
      <c r="CD86" s="253">
        <v>0</v>
      </c>
      <c r="CE86" s="248">
        <v>0</v>
      </c>
      <c r="CF86" s="249">
        <v>0</v>
      </c>
      <c r="CG86" s="253">
        <v>0</v>
      </c>
      <c r="CH86" s="253">
        <v>0</v>
      </c>
      <c r="CI86" s="248">
        <v>0</v>
      </c>
      <c r="CJ86" s="249">
        <v>0</v>
      </c>
      <c r="CK86" s="253">
        <v>0</v>
      </c>
      <c r="CL86" s="253">
        <v>0</v>
      </c>
      <c r="CM86" s="248">
        <v>0</v>
      </c>
      <c r="CN86" s="249">
        <v>0</v>
      </c>
      <c r="CO86" s="253">
        <v>0</v>
      </c>
      <c r="CP86" s="254">
        <v>0</v>
      </c>
      <c r="CQ86" s="251">
        <v>0</v>
      </c>
      <c r="CR86" s="253">
        <v>0</v>
      </c>
      <c r="CS86" s="248">
        <v>0</v>
      </c>
      <c r="CT86" s="249">
        <v>0</v>
      </c>
      <c r="CU86" s="253">
        <v>0</v>
      </c>
      <c r="CV86" s="253">
        <v>0</v>
      </c>
      <c r="CW86" s="248">
        <v>0</v>
      </c>
      <c r="CX86" s="249">
        <v>0</v>
      </c>
      <c r="CY86" s="253">
        <v>0</v>
      </c>
      <c r="CZ86" s="253">
        <v>0</v>
      </c>
      <c r="DA86" s="248">
        <v>0</v>
      </c>
      <c r="DB86" s="249">
        <v>0</v>
      </c>
      <c r="DC86" s="253">
        <v>0</v>
      </c>
      <c r="DD86" s="253">
        <v>0</v>
      </c>
      <c r="DE86" s="251">
        <v>0</v>
      </c>
      <c r="DF86" s="253">
        <v>0</v>
      </c>
      <c r="DG86" s="248">
        <v>0</v>
      </c>
      <c r="DH86" s="249">
        <v>0</v>
      </c>
      <c r="DI86" s="253">
        <v>0</v>
      </c>
      <c r="DJ86" s="253">
        <v>0</v>
      </c>
      <c r="DK86" s="248">
        <v>0</v>
      </c>
      <c r="DL86" s="249">
        <v>0</v>
      </c>
      <c r="DM86" s="253">
        <v>0</v>
      </c>
      <c r="DN86" s="253">
        <v>0</v>
      </c>
      <c r="DO86" s="248">
        <v>0</v>
      </c>
      <c r="DP86" s="249">
        <v>0</v>
      </c>
      <c r="DQ86" s="253">
        <v>0</v>
      </c>
      <c r="DR86" s="253">
        <v>0</v>
      </c>
      <c r="DS86" s="256">
        <v>32.667938239131836</v>
      </c>
      <c r="DT86" s="257">
        <v>63.591501673655969</v>
      </c>
      <c r="DU86" s="258">
        <v>62.233570622820309</v>
      </c>
      <c r="DV86" s="259">
        <v>52.831003511869369</v>
      </c>
      <c r="DW86" s="260">
        <v>79</v>
      </c>
      <c r="DX86" s="261">
        <v>39.35</v>
      </c>
      <c r="DY86" s="240">
        <v>55.844658536585371</v>
      </c>
      <c r="DZ86" s="262">
        <v>2.5342807075806499</v>
      </c>
      <c r="EA86" s="262">
        <v>-1.4214503765106201</v>
      </c>
      <c r="EB86" s="262">
        <v>-1.3200429677963257</v>
      </c>
      <c r="EC86" s="262">
        <v>-1.0647956132888794</v>
      </c>
      <c r="ED86" s="262">
        <v>-1.0600458383560181</v>
      </c>
      <c r="EE86" s="262" t="s">
        <v>478</v>
      </c>
      <c r="EF86" s="262">
        <v>0.11362405759526474</v>
      </c>
      <c r="EG86" s="262">
        <v>0.24482300884955754</v>
      </c>
      <c r="EH86" s="262">
        <v>28.03</v>
      </c>
      <c r="EI86" s="262">
        <v>1.6669229705673199</v>
      </c>
      <c r="EJ86" s="262">
        <v>-3.6</v>
      </c>
      <c r="EK86" s="262">
        <v>18.399999999999999</v>
      </c>
      <c r="EL86" s="263">
        <v>45.7</v>
      </c>
    </row>
    <row r="87" spans="1:142" x14ac:dyDescent="0.2">
      <c r="A87" s="236" t="s">
        <v>344</v>
      </c>
      <c r="B87" s="237" t="s">
        <v>499</v>
      </c>
      <c r="C87" s="238" t="s">
        <v>1075</v>
      </c>
      <c r="D87" s="239">
        <v>11.776522</v>
      </c>
      <c r="E87" s="240">
        <v>26.869002579878849</v>
      </c>
      <c r="F87" s="241">
        <v>73.130997420121162</v>
      </c>
      <c r="G87" s="242">
        <v>6.4399097427490197</v>
      </c>
      <c r="H87" s="243">
        <v>477.36205918119174</v>
      </c>
      <c r="I87" s="251">
        <v>7451.6777485696612</v>
      </c>
      <c r="J87" s="249">
        <v>638.66579543853004</v>
      </c>
      <c r="K87" s="253">
        <v>1818.4629658265037</v>
      </c>
      <c r="L87" s="253">
        <v>24.403403195683751</v>
      </c>
      <c r="M87" s="248">
        <v>892.45167589299513</v>
      </c>
      <c r="N87" s="253">
        <v>11.976519999999999</v>
      </c>
      <c r="O87" s="248">
        <v>1189.1014871393786</v>
      </c>
      <c r="P87" s="249">
        <f t="shared" si="12"/>
        <v>15.957500139718533</v>
      </c>
      <c r="Q87" s="254">
        <v>1070.49757161245</v>
      </c>
      <c r="R87" s="253">
        <v>13197.3876953125</v>
      </c>
      <c r="S87" s="251">
        <v>12.68</v>
      </c>
      <c r="T87" s="252">
        <v>0</v>
      </c>
      <c r="U87" s="253">
        <v>0</v>
      </c>
      <c r="V87" s="252">
        <v>0</v>
      </c>
      <c r="W87" s="253">
        <v>17.68</v>
      </c>
      <c r="X87" s="252" t="s">
        <v>992</v>
      </c>
      <c r="Y87" s="254">
        <v>30.36</v>
      </c>
      <c r="Z87" s="253">
        <f t="shared" si="11"/>
        <v>41.76548089591568</v>
      </c>
      <c r="AA87" s="253">
        <f t="shared" si="11"/>
        <v>0</v>
      </c>
      <c r="AB87" s="253">
        <f t="shared" si="11"/>
        <v>0</v>
      </c>
      <c r="AC87" s="253">
        <f t="shared" si="10"/>
        <v>0</v>
      </c>
      <c r="AD87" s="253">
        <f t="shared" si="10"/>
        <v>58.23451910408432</v>
      </c>
      <c r="AE87" s="253" t="str">
        <f t="shared" si="10"/>
        <v>---</v>
      </c>
      <c r="AF87" s="251">
        <f t="shared" si="7"/>
        <v>9.6079620397177018E-2</v>
      </c>
      <c r="AG87" s="252">
        <f t="shared" si="7"/>
        <v>0</v>
      </c>
      <c r="AH87" s="253">
        <f t="shared" si="7"/>
        <v>0</v>
      </c>
      <c r="AI87" s="252">
        <f t="shared" si="6"/>
        <v>0</v>
      </c>
      <c r="AJ87" s="253">
        <f t="shared" si="6"/>
        <v>0.13396590604275158</v>
      </c>
      <c r="AK87" s="252">
        <f t="shared" si="6"/>
        <v>0</v>
      </c>
      <c r="AL87" s="254">
        <f t="shared" si="6"/>
        <v>0.23004552643992857</v>
      </c>
      <c r="AM87" s="255">
        <v>0.69729217687074829</v>
      </c>
      <c r="AN87" s="249">
        <v>0</v>
      </c>
      <c r="AO87" s="249">
        <v>0</v>
      </c>
      <c r="AP87" s="249">
        <v>0</v>
      </c>
      <c r="AQ87" s="249">
        <v>0.97224965986394563</v>
      </c>
      <c r="AR87" s="249" t="s">
        <v>1026</v>
      </c>
      <c r="AS87" s="254">
        <v>1.6695418367346937</v>
      </c>
      <c r="AT87" s="255">
        <v>1.4208052203288519</v>
      </c>
      <c r="AU87" s="249">
        <v>0</v>
      </c>
      <c r="AV87" s="249">
        <v>0</v>
      </c>
      <c r="AW87" s="249">
        <v>0</v>
      </c>
      <c r="AX87" s="249">
        <v>1.9810596447487461</v>
      </c>
      <c r="AY87" s="249" t="s">
        <v>1026</v>
      </c>
      <c r="AZ87" s="254">
        <v>3.4018648650775982</v>
      </c>
      <c r="BA87" s="255">
        <f t="shared" si="9"/>
        <v>1.0663513701008209</v>
      </c>
      <c r="BB87" s="249">
        <f t="shared" si="9"/>
        <v>0</v>
      </c>
      <c r="BC87" s="249">
        <f t="shared" si="8"/>
        <v>0</v>
      </c>
      <c r="BD87" s="249">
        <f t="shared" si="8"/>
        <v>0</v>
      </c>
      <c r="BE87" s="249">
        <f t="shared" si="8"/>
        <v>1.4868369261342675</v>
      </c>
      <c r="BF87" s="249" t="str">
        <f t="shared" si="8"/>
        <v>---</v>
      </c>
      <c r="BG87" s="254">
        <f t="shared" si="8"/>
        <v>2.5531882962350885</v>
      </c>
      <c r="BH87" s="255">
        <v>1.1844959144466434</v>
      </c>
      <c r="BI87" s="249">
        <v>0</v>
      </c>
      <c r="BJ87" s="249">
        <v>0</v>
      </c>
      <c r="BK87" s="249">
        <v>0</v>
      </c>
      <c r="BL87" s="249">
        <v>1.6515684359161398</v>
      </c>
      <c r="BM87" s="249" t="s">
        <v>1026</v>
      </c>
      <c r="BN87" s="254">
        <v>2.8360643503627831</v>
      </c>
      <c r="BO87" s="251">
        <v>26.41</v>
      </c>
      <c r="BP87" s="253">
        <v>0.2</v>
      </c>
      <c r="BQ87" s="248">
        <v>68.88</v>
      </c>
      <c r="BR87" s="249">
        <v>0.52</v>
      </c>
      <c r="BS87" s="253">
        <v>153.63999999999999</v>
      </c>
      <c r="BT87" s="253">
        <v>1.1599999999999999</v>
      </c>
      <c r="BU87" s="248">
        <v>410.19</v>
      </c>
      <c r="BV87" s="249">
        <v>3.11</v>
      </c>
      <c r="BW87" s="253">
        <v>786.3</v>
      </c>
      <c r="BX87" s="253">
        <v>5.96</v>
      </c>
      <c r="BY87" s="248">
        <v>1340.98</v>
      </c>
      <c r="BZ87" s="249">
        <v>10.16</v>
      </c>
      <c r="CA87" s="253">
        <v>1731.99</v>
      </c>
      <c r="CB87" s="254">
        <v>13.12</v>
      </c>
      <c r="CC87" s="251">
        <v>0</v>
      </c>
      <c r="CD87" s="253">
        <v>0</v>
      </c>
      <c r="CE87" s="248">
        <v>0</v>
      </c>
      <c r="CF87" s="249">
        <v>0</v>
      </c>
      <c r="CG87" s="253">
        <v>0</v>
      </c>
      <c r="CH87" s="253">
        <v>0</v>
      </c>
      <c r="CI87" s="248">
        <v>0</v>
      </c>
      <c r="CJ87" s="249">
        <v>0</v>
      </c>
      <c r="CK87" s="253">
        <v>0</v>
      </c>
      <c r="CL87" s="253">
        <v>0</v>
      </c>
      <c r="CM87" s="248">
        <v>0</v>
      </c>
      <c r="CN87" s="249">
        <v>0</v>
      </c>
      <c r="CO87" s="253">
        <v>0</v>
      </c>
      <c r="CP87" s="254">
        <v>0</v>
      </c>
      <c r="CQ87" s="251">
        <v>0</v>
      </c>
      <c r="CR87" s="253">
        <v>0</v>
      </c>
      <c r="CS87" s="248">
        <v>0</v>
      </c>
      <c r="CT87" s="249">
        <v>0</v>
      </c>
      <c r="CU87" s="253">
        <v>0</v>
      </c>
      <c r="CV87" s="253">
        <v>0</v>
      </c>
      <c r="CW87" s="248">
        <v>0</v>
      </c>
      <c r="CX87" s="249">
        <v>0</v>
      </c>
      <c r="CY87" s="253">
        <v>0</v>
      </c>
      <c r="CZ87" s="253">
        <v>0</v>
      </c>
      <c r="DA87" s="248">
        <v>0</v>
      </c>
      <c r="DB87" s="249">
        <v>0</v>
      </c>
      <c r="DC87" s="253">
        <v>0</v>
      </c>
      <c r="DD87" s="253">
        <v>0</v>
      </c>
      <c r="DE87" s="251">
        <v>0</v>
      </c>
      <c r="DF87" s="253">
        <v>0</v>
      </c>
      <c r="DG87" s="248">
        <v>0</v>
      </c>
      <c r="DH87" s="249">
        <v>0</v>
      </c>
      <c r="DI87" s="253">
        <v>0</v>
      </c>
      <c r="DJ87" s="253">
        <v>0</v>
      </c>
      <c r="DK87" s="248">
        <v>0</v>
      </c>
      <c r="DL87" s="249">
        <v>0</v>
      </c>
      <c r="DM87" s="253">
        <v>0</v>
      </c>
      <c r="DN87" s="253">
        <v>0</v>
      </c>
      <c r="DO87" s="248">
        <v>0</v>
      </c>
      <c r="DP87" s="249">
        <v>0</v>
      </c>
      <c r="DQ87" s="253">
        <v>0</v>
      </c>
      <c r="DR87" s="253">
        <v>0</v>
      </c>
      <c r="DS87" s="256">
        <v>52.664739054815854</v>
      </c>
      <c r="DT87" s="257">
        <v>51.731772292784619</v>
      </c>
      <c r="DU87" s="258">
        <v>53.968189736731588</v>
      </c>
      <c r="DV87" s="259">
        <v>52.788233694777354</v>
      </c>
      <c r="DW87" s="260">
        <v>80</v>
      </c>
      <c r="DX87" s="261">
        <v>50.82</v>
      </c>
      <c r="DY87" s="240">
        <v>63.492853658536589</v>
      </c>
      <c r="DZ87" s="262">
        <v>2.7437080392147801</v>
      </c>
      <c r="EA87" s="262">
        <v>-0.14770473539829254</v>
      </c>
      <c r="EB87" s="262">
        <v>-5.2136623708065599E-5</v>
      </c>
      <c r="EC87" s="262">
        <v>-1.178788423538208</v>
      </c>
      <c r="ED87" s="262">
        <v>0.64729511737823486</v>
      </c>
      <c r="EE87" s="262" t="s">
        <v>478</v>
      </c>
      <c r="EF87" s="262">
        <v>5.4818556000093013E-2</v>
      </c>
      <c r="EG87" s="262">
        <v>1.5789473684210527</v>
      </c>
      <c r="EH87" s="262">
        <v>35.409999999999997</v>
      </c>
      <c r="EI87" s="262">
        <v>1.0182814466319701</v>
      </c>
      <c r="EJ87" s="262">
        <v>-1</v>
      </c>
      <c r="EK87" s="262">
        <v>0</v>
      </c>
      <c r="EL87" s="263">
        <v>65.099999999999994</v>
      </c>
    </row>
    <row r="88" spans="1:142" x14ac:dyDescent="0.2">
      <c r="A88" s="236" t="s">
        <v>84</v>
      </c>
      <c r="B88" s="237" t="s">
        <v>538</v>
      </c>
      <c r="C88" s="238" t="s">
        <v>1076</v>
      </c>
      <c r="D88" s="239">
        <v>249.86563100000001</v>
      </c>
      <c r="E88" s="240">
        <v>52.252000196057381</v>
      </c>
      <c r="F88" s="241">
        <v>47.747999803942626</v>
      </c>
      <c r="G88" s="242">
        <v>2.6814343872428559</v>
      </c>
      <c r="H88" s="243">
        <v>137.9276710256849</v>
      </c>
      <c r="I88" s="251">
        <v>868345.64544929762</v>
      </c>
      <c r="J88" s="249">
        <v>3475.2504736231522</v>
      </c>
      <c r="K88" s="253">
        <v>274943.80732633604</v>
      </c>
      <c r="L88" s="253">
        <v>31.662945368266943</v>
      </c>
      <c r="M88" s="248">
        <v>53742.259335115217</v>
      </c>
      <c r="N88" s="253">
        <v>6.1890400000000003</v>
      </c>
      <c r="O88" s="248">
        <v>269037.08458736452</v>
      </c>
      <c r="P88" s="249">
        <f t="shared" si="12"/>
        <v>30.982718229462638</v>
      </c>
      <c r="Q88" s="254">
        <v>96363.532824740003</v>
      </c>
      <c r="R88" s="253">
        <v>2827834.5</v>
      </c>
      <c r="S88" s="251">
        <v>1116.01</v>
      </c>
      <c r="T88" s="252">
        <v>0.49</v>
      </c>
      <c r="U88" s="253">
        <v>37.86</v>
      </c>
      <c r="V88" s="252">
        <v>48.15</v>
      </c>
      <c r="W88" s="253">
        <v>2372.4699999999998</v>
      </c>
      <c r="X88" s="252">
        <v>5929.3</v>
      </c>
      <c r="Y88" s="254">
        <v>3574.9799999999996</v>
      </c>
      <c r="Z88" s="253">
        <f t="shared" si="11"/>
        <v>31.217237578951494</v>
      </c>
      <c r="AA88" s="253">
        <f t="shared" si="11"/>
        <v>1.3706370385288871E-2</v>
      </c>
      <c r="AB88" s="253">
        <f t="shared" si="11"/>
        <v>1.0590269036470135</v>
      </c>
      <c r="AC88" s="253">
        <f t="shared" si="10"/>
        <v>1.3468606817380797</v>
      </c>
      <c r="AD88" s="253">
        <f t="shared" si="10"/>
        <v>66.363168465278122</v>
      </c>
      <c r="AE88" s="253">
        <f t="shared" si="10"/>
        <v>165.85547331733326</v>
      </c>
      <c r="AF88" s="251">
        <f t="shared" si="7"/>
        <v>3.9465180865429009E-2</v>
      </c>
      <c r="AG88" s="252">
        <f t="shared" si="7"/>
        <v>1.7327746726337768E-5</v>
      </c>
      <c r="AH88" s="253">
        <f t="shared" si="7"/>
        <v>1.3388336552227508E-3</v>
      </c>
      <c r="AI88" s="252">
        <f t="shared" si="6"/>
        <v>1.7027163364758439E-3</v>
      </c>
      <c r="AJ88" s="253">
        <f t="shared" si="6"/>
        <v>8.3897059746601138E-2</v>
      </c>
      <c r="AK88" s="252">
        <f t="shared" si="6"/>
        <v>0.20967634421321332</v>
      </c>
      <c r="AL88" s="254">
        <f t="shared" si="6"/>
        <v>0.12642111835045508</v>
      </c>
      <c r="AM88" s="255">
        <v>0.40590475954069638</v>
      </c>
      <c r="AN88" s="249">
        <v>1.7821823476038857E-4</v>
      </c>
      <c r="AO88" s="249">
        <v>1.3770086465363901E-2</v>
      </c>
      <c r="AP88" s="249">
        <v>1.751266939533206E-2</v>
      </c>
      <c r="AQ88" s="249">
        <v>0.86289268453465118</v>
      </c>
      <c r="AR88" s="249">
        <v>2.1565497538056571</v>
      </c>
      <c r="AS88" s="254">
        <v>1.3002584181708039</v>
      </c>
      <c r="AT88" s="255">
        <v>2.076596730035126</v>
      </c>
      <c r="AU88" s="249">
        <v>9.1175921158162727E-4</v>
      </c>
      <c r="AV88" s="249">
        <v>7.044735459281716E-2</v>
      </c>
      <c r="AW88" s="249">
        <v>8.9594298036031333E-2</v>
      </c>
      <c r="AX88" s="249">
        <v>4.4145334218389047</v>
      </c>
      <c r="AY88" s="249">
        <v>11.03284468006315</v>
      </c>
      <c r="AZ88" s="254">
        <v>6.6520835637144602</v>
      </c>
      <c r="BA88" s="255">
        <f t="shared" si="9"/>
        <v>0.41481641897498245</v>
      </c>
      <c r="BB88" s="249">
        <f t="shared" si="9"/>
        <v>1.8213102507839662E-4</v>
      </c>
      <c r="BC88" s="249">
        <f t="shared" si="8"/>
        <v>1.4072409407077746E-2</v>
      </c>
      <c r="BD88" s="249">
        <f t="shared" si="8"/>
        <v>1.7897160933724076E-2</v>
      </c>
      <c r="BE88" s="249">
        <f t="shared" si="8"/>
        <v>0.88183753687294619</v>
      </c>
      <c r="BF88" s="249">
        <f t="shared" si="8"/>
        <v>2.2038969122394634</v>
      </c>
      <c r="BG88" s="254">
        <f t="shared" si="8"/>
        <v>1.3288056572138087</v>
      </c>
      <c r="BH88" s="255">
        <v>1.1581248292647486</v>
      </c>
      <c r="BI88" s="249">
        <v>5.0849111239122113E-4</v>
      </c>
      <c r="BJ88" s="249">
        <v>3.9288721459452308E-2</v>
      </c>
      <c r="BK88" s="249">
        <v>4.9967034819667966E-2</v>
      </c>
      <c r="BL88" s="249">
        <v>2.4619998151322458</v>
      </c>
      <c r="BM88" s="249">
        <v>6.1530537810229955</v>
      </c>
      <c r="BN88" s="254">
        <v>3.7098888917885056</v>
      </c>
      <c r="BO88" s="251">
        <v>3269.67</v>
      </c>
      <c r="BP88" s="253">
        <v>0.12</v>
      </c>
      <c r="BQ88" s="248">
        <v>7592.25</v>
      </c>
      <c r="BR88" s="249">
        <v>0.27</v>
      </c>
      <c r="BS88" s="253">
        <v>13637.63</v>
      </c>
      <c r="BT88" s="253">
        <v>0.48</v>
      </c>
      <c r="BU88" s="248">
        <v>27129.86</v>
      </c>
      <c r="BV88" s="249">
        <v>0.96</v>
      </c>
      <c r="BW88" s="253">
        <v>43214.79</v>
      </c>
      <c r="BX88" s="253">
        <v>1.53</v>
      </c>
      <c r="BY88" s="248">
        <v>65893.66</v>
      </c>
      <c r="BZ88" s="249">
        <v>2.33</v>
      </c>
      <c r="CA88" s="253">
        <v>82556.320000000007</v>
      </c>
      <c r="CB88" s="254">
        <v>2.92</v>
      </c>
      <c r="CC88" s="251">
        <v>0</v>
      </c>
      <c r="CD88" s="253">
        <v>0</v>
      </c>
      <c r="CE88" s="248">
        <v>4.08</v>
      </c>
      <c r="CF88" s="249">
        <v>0</v>
      </c>
      <c r="CG88" s="253">
        <v>19.73</v>
      </c>
      <c r="CH88" s="253">
        <v>0</v>
      </c>
      <c r="CI88" s="248">
        <v>30.5</v>
      </c>
      <c r="CJ88" s="249">
        <v>0</v>
      </c>
      <c r="CK88" s="253">
        <v>35.409999999999997</v>
      </c>
      <c r="CL88" s="253">
        <v>0</v>
      </c>
      <c r="CM88" s="248">
        <v>42.34</v>
      </c>
      <c r="CN88" s="249">
        <v>0</v>
      </c>
      <c r="CO88" s="253">
        <v>43.56</v>
      </c>
      <c r="CP88" s="254">
        <v>0</v>
      </c>
      <c r="CQ88" s="251">
        <v>329.13</v>
      </c>
      <c r="CR88" s="253">
        <v>0.01</v>
      </c>
      <c r="CS88" s="248">
        <v>481</v>
      </c>
      <c r="CT88" s="249">
        <v>0.02</v>
      </c>
      <c r="CU88" s="253">
        <v>481.01</v>
      </c>
      <c r="CV88" s="253">
        <v>0.02</v>
      </c>
      <c r="CW88" s="248">
        <v>481.03</v>
      </c>
      <c r="CX88" s="249">
        <v>0.02</v>
      </c>
      <c r="CY88" s="253">
        <v>481.06</v>
      </c>
      <c r="CZ88" s="253">
        <v>0.02</v>
      </c>
      <c r="DA88" s="248">
        <v>481.12</v>
      </c>
      <c r="DB88" s="249">
        <v>0.02</v>
      </c>
      <c r="DC88" s="253">
        <v>481.18</v>
      </c>
      <c r="DD88" s="253">
        <v>0.02</v>
      </c>
      <c r="DE88" s="251">
        <v>58.13</v>
      </c>
      <c r="DF88" s="253">
        <v>0</v>
      </c>
      <c r="DG88" s="248">
        <v>263.57</v>
      </c>
      <c r="DH88" s="249">
        <v>0.01</v>
      </c>
      <c r="DI88" s="253">
        <v>923.98</v>
      </c>
      <c r="DJ88" s="253">
        <v>0.03</v>
      </c>
      <c r="DK88" s="248">
        <v>2835.82</v>
      </c>
      <c r="DL88" s="249">
        <v>0.1</v>
      </c>
      <c r="DM88" s="253">
        <v>4549.7</v>
      </c>
      <c r="DN88" s="253">
        <v>0.16</v>
      </c>
      <c r="DO88" s="248">
        <v>6683.41</v>
      </c>
      <c r="DP88" s="249">
        <v>0.24</v>
      </c>
      <c r="DQ88" s="253">
        <v>8665.64</v>
      </c>
      <c r="DR88" s="253">
        <v>0.31</v>
      </c>
      <c r="DS88" s="256">
        <v>46.903652786005757</v>
      </c>
      <c r="DT88" s="257">
        <v>52.196134869258472</v>
      </c>
      <c r="DU88" s="258">
        <v>58.418645167648783</v>
      </c>
      <c r="DV88" s="259">
        <v>52.50614427430434</v>
      </c>
      <c r="DW88" s="260">
        <v>81</v>
      </c>
      <c r="DX88" s="261">
        <v>38.140755540000001</v>
      </c>
      <c r="DY88" s="240">
        <v>70.607243902439038</v>
      </c>
      <c r="DZ88" s="262">
        <v>1.2084945964514</v>
      </c>
      <c r="EA88" s="262">
        <v>-0.55442750453948975</v>
      </c>
      <c r="EB88" s="262">
        <v>-0.23797361552715302</v>
      </c>
      <c r="EC88" s="262">
        <v>2.5164636317640543E-3</v>
      </c>
      <c r="ED88" s="262">
        <v>-0.62189257144927979</v>
      </c>
      <c r="EE88" s="262">
        <v>5.2471708044565313</v>
      </c>
      <c r="EF88" s="262">
        <v>1.8032066988181252</v>
      </c>
      <c r="EG88" s="262">
        <v>5.6116889549281828</v>
      </c>
      <c r="EH88" s="262">
        <v>44.36</v>
      </c>
      <c r="EI88" s="262">
        <v>1.21322042239757</v>
      </c>
      <c r="EJ88" s="262">
        <v>-5.5</v>
      </c>
      <c r="EK88" s="262">
        <v>1.8</v>
      </c>
      <c r="EL88" s="263">
        <v>23</v>
      </c>
    </row>
    <row r="89" spans="1:142" x14ac:dyDescent="0.2">
      <c r="A89" s="236" t="s">
        <v>59</v>
      </c>
      <c r="B89" s="237" t="s">
        <v>572</v>
      </c>
      <c r="C89" s="238" t="s">
        <v>1077</v>
      </c>
      <c r="D89" s="239">
        <v>30.241099999999999</v>
      </c>
      <c r="E89" s="240">
        <v>36.216999381636249</v>
      </c>
      <c r="F89" s="241">
        <v>63.783000618363751</v>
      </c>
      <c r="G89" s="242">
        <v>1.6516412948614914</v>
      </c>
      <c r="H89" s="243">
        <v>71.08862247296662</v>
      </c>
      <c r="I89" s="251">
        <v>56795.656324582334</v>
      </c>
      <c r="J89" s="249">
        <v>1878.0949213018819</v>
      </c>
      <c r="K89" s="253">
        <v>12957.668445428493</v>
      </c>
      <c r="L89" s="253">
        <v>22.814541258888749</v>
      </c>
      <c r="M89" s="248">
        <v>6337.4209748386666</v>
      </c>
      <c r="N89" s="253">
        <v>11.158284603</v>
      </c>
      <c r="O89" s="248">
        <v>0</v>
      </c>
      <c r="P89" s="249">
        <f t="shared" si="12"/>
        <v>0</v>
      </c>
      <c r="Q89" s="254">
        <v>763.3882397276501</v>
      </c>
      <c r="R89" s="253">
        <v>151891.0625</v>
      </c>
      <c r="S89" s="251">
        <v>225.05</v>
      </c>
      <c r="T89" s="252">
        <v>0</v>
      </c>
      <c r="U89" s="253">
        <v>0</v>
      </c>
      <c r="V89" s="252">
        <v>0</v>
      </c>
      <c r="W89" s="253">
        <v>78.64</v>
      </c>
      <c r="X89" s="252" t="s">
        <v>992</v>
      </c>
      <c r="Y89" s="254">
        <v>303.69</v>
      </c>
      <c r="Z89" s="253">
        <f t="shared" si="11"/>
        <v>74.105173038295632</v>
      </c>
      <c r="AA89" s="253">
        <f t="shared" si="11"/>
        <v>0</v>
      </c>
      <c r="AB89" s="253">
        <f t="shared" si="11"/>
        <v>0</v>
      </c>
      <c r="AC89" s="253">
        <f t="shared" si="10"/>
        <v>0</v>
      </c>
      <c r="AD89" s="253">
        <f t="shared" si="10"/>
        <v>25.894826961704371</v>
      </c>
      <c r="AE89" s="253" t="str">
        <f t="shared" si="10"/>
        <v>---</v>
      </c>
      <c r="AF89" s="251">
        <f t="shared" si="7"/>
        <v>0.14816539979105092</v>
      </c>
      <c r="AG89" s="252">
        <f t="shared" si="7"/>
        <v>0</v>
      </c>
      <c r="AH89" s="253">
        <f t="shared" si="7"/>
        <v>0</v>
      </c>
      <c r="AI89" s="252">
        <f t="shared" si="6"/>
        <v>0</v>
      </c>
      <c r="AJ89" s="253">
        <f t="shared" si="6"/>
        <v>5.1773948187372777E-2</v>
      </c>
      <c r="AK89" s="252">
        <f t="shared" si="6"/>
        <v>0</v>
      </c>
      <c r="AL89" s="254">
        <f t="shared" si="6"/>
        <v>0.19993934797842369</v>
      </c>
      <c r="AM89" s="255">
        <v>1.736809372363578</v>
      </c>
      <c r="AN89" s="249">
        <v>0</v>
      </c>
      <c r="AO89" s="249">
        <v>0</v>
      </c>
      <c r="AP89" s="249">
        <v>0</v>
      </c>
      <c r="AQ89" s="249">
        <v>0.60689930701031669</v>
      </c>
      <c r="AR89" s="249" t="s">
        <v>1026</v>
      </c>
      <c r="AS89" s="254">
        <v>2.3437086793738944</v>
      </c>
      <c r="AT89" s="255">
        <v>3.5511290932622499</v>
      </c>
      <c r="AU89" s="249">
        <v>0</v>
      </c>
      <c r="AV89" s="249">
        <v>0</v>
      </c>
      <c r="AW89" s="249">
        <v>0</v>
      </c>
      <c r="AX89" s="249">
        <v>1.2408833232354737</v>
      </c>
      <c r="AY89" s="249" t="s">
        <v>1026</v>
      </c>
      <c r="AZ89" s="254">
        <v>4.792012416497724</v>
      </c>
      <c r="BA89" s="255" t="str">
        <f t="shared" si="9"/>
        <v>---</v>
      </c>
      <c r="BB89" s="249" t="str">
        <f t="shared" si="9"/>
        <v>---</v>
      </c>
      <c r="BC89" s="249" t="str">
        <f t="shared" si="8"/>
        <v>---</v>
      </c>
      <c r="BD89" s="249" t="str">
        <f t="shared" si="8"/>
        <v>---</v>
      </c>
      <c r="BE89" s="249" t="str">
        <f t="shared" si="8"/>
        <v>---</v>
      </c>
      <c r="BF89" s="249" t="str">
        <f t="shared" si="8"/>
        <v>---</v>
      </c>
      <c r="BG89" s="254" t="str">
        <f t="shared" si="8"/>
        <v>---</v>
      </c>
      <c r="BH89" s="255">
        <v>29.480412231696139</v>
      </c>
      <c r="BI89" s="249">
        <v>0</v>
      </c>
      <c r="BJ89" s="249">
        <v>0</v>
      </c>
      <c r="BK89" s="249">
        <v>0</v>
      </c>
      <c r="BL89" s="249">
        <v>10.301442425685778</v>
      </c>
      <c r="BM89" s="249" t="s">
        <v>1026</v>
      </c>
      <c r="BN89" s="254">
        <v>39.781854657381913</v>
      </c>
      <c r="BO89" s="251">
        <v>495.37</v>
      </c>
      <c r="BP89" s="253">
        <v>0.33</v>
      </c>
      <c r="BQ89" s="248">
        <v>1141.8900000000001</v>
      </c>
      <c r="BR89" s="249">
        <v>0.75</v>
      </c>
      <c r="BS89" s="253">
        <v>2104.9</v>
      </c>
      <c r="BT89" s="253">
        <v>1.39</v>
      </c>
      <c r="BU89" s="248">
        <v>4536.34</v>
      </c>
      <c r="BV89" s="249">
        <v>2.99</v>
      </c>
      <c r="BW89" s="253">
        <v>7508.98</v>
      </c>
      <c r="BX89" s="253">
        <v>4.9400000000000004</v>
      </c>
      <c r="BY89" s="248">
        <v>11434.19</v>
      </c>
      <c r="BZ89" s="249">
        <v>7.53</v>
      </c>
      <c r="CA89" s="253">
        <v>13775.31</v>
      </c>
      <c r="CB89" s="254">
        <v>9.07</v>
      </c>
      <c r="CC89" s="251">
        <v>0</v>
      </c>
      <c r="CD89" s="253">
        <v>0</v>
      </c>
      <c r="CE89" s="248">
        <v>0</v>
      </c>
      <c r="CF89" s="249">
        <v>0</v>
      </c>
      <c r="CG89" s="253">
        <v>0</v>
      </c>
      <c r="CH89" s="253">
        <v>0</v>
      </c>
      <c r="CI89" s="248">
        <v>0</v>
      </c>
      <c r="CJ89" s="249">
        <v>0</v>
      </c>
      <c r="CK89" s="253">
        <v>0</v>
      </c>
      <c r="CL89" s="253">
        <v>0</v>
      </c>
      <c r="CM89" s="248">
        <v>0</v>
      </c>
      <c r="CN89" s="249">
        <v>0</v>
      </c>
      <c r="CO89" s="253">
        <v>0</v>
      </c>
      <c r="CP89" s="254">
        <v>0</v>
      </c>
      <c r="CQ89" s="251">
        <v>0</v>
      </c>
      <c r="CR89" s="253">
        <v>0</v>
      </c>
      <c r="CS89" s="248">
        <v>0</v>
      </c>
      <c r="CT89" s="249">
        <v>0</v>
      </c>
      <c r="CU89" s="253">
        <v>0</v>
      </c>
      <c r="CV89" s="253">
        <v>0</v>
      </c>
      <c r="CW89" s="248">
        <v>0</v>
      </c>
      <c r="CX89" s="249">
        <v>0</v>
      </c>
      <c r="CY89" s="253">
        <v>0</v>
      </c>
      <c r="CZ89" s="253">
        <v>0</v>
      </c>
      <c r="DA89" s="248">
        <v>0</v>
      </c>
      <c r="DB89" s="249">
        <v>0</v>
      </c>
      <c r="DC89" s="253">
        <v>0</v>
      </c>
      <c r="DD89" s="253">
        <v>0</v>
      </c>
      <c r="DE89" s="251">
        <v>0</v>
      </c>
      <c r="DF89" s="253">
        <v>0</v>
      </c>
      <c r="DG89" s="248">
        <v>0</v>
      </c>
      <c r="DH89" s="249">
        <v>0</v>
      </c>
      <c r="DI89" s="253">
        <v>0</v>
      </c>
      <c r="DJ89" s="253">
        <v>0</v>
      </c>
      <c r="DK89" s="248">
        <v>0</v>
      </c>
      <c r="DL89" s="249">
        <v>0</v>
      </c>
      <c r="DM89" s="253">
        <v>0</v>
      </c>
      <c r="DN89" s="253">
        <v>0</v>
      </c>
      <c r="DO89" s="248">
        <v>0</v>
      </c>
      <c r="DP89" s="249">
        <v>0</v>
      </c>
      <c r="DQ89" s="253">
        <v>0</v>
      </c>
      <c r="DR89" s="253">
        <v>0</v>
      </c>
      <c r="DS89" s="256">
        <v>34.54207080135383</v>
      </c>
      <c r="DT89" s="257">
        <v>66.702270216149259</v>
      </c>
      <c r="DU89" s="258">
        <v>56.24201963299361</v>
      </c>
      <c r="DV89" s="259">
        <v>52.495453550165564</v>
      </c>
      <c r="DW89" s="260">
        <v>82</v>
      </c>
      <c r="DX89" s="261">
        <v>36.72</v>
      </c>
      <c r="DY89" s="240">
        <v>68.104000000000013</v>
      </c>
      <c r="DZ89" s="262">
        <v>1.55496038220143</v>
      </c>
      <c r="EA89" s="262">
        <v>-1.2041685581207275</v>
      </c>
      <c r="EB89" s="262">
        <v>-0.93606066703796387</v>
      </c>
      <c r="EC89" s="262">
        <v>-1.9435014724731445</v>
      </c>
      <c r="ED89" s="262">
        <v>-1.2260184288024902</v>
      </c>
      <c r="EE89" s="262">
        <v>0</v>
      </c>
      <c r="EF89" s="262">
        <v>3.6566778001848586</v>
      </c>
      <c r="EG89" s="262">
        <v>342.71725826193392</v>
      </c>
      <c r="EH89" s="262">
        <v>43.23</v>
      </c>
      <c r="EI89" s="262">
        <v>1.7432879735622</v>
      </c>
      <c r="EJ89" s="262">
        <v>-0.6</v>
      </c>
      <c r="EK89" s="262">
        <v>0</v>
      </c>
      <c r="EL89" s="263" t="s">
        <v>478</v>
      </c>
    </row>
    <row r="90" spans="1:142" x14ac:dyDescent="0.2">
      <c r="A90" s="236" t="s">
        <v>362</v>
      </c>
      <c r="B90" s="237" t="s">
        <v>504</v>
      </c>
      <c r="C90" s="238" t="s">
        <v>1075</v>
      </c>
      <c r="D90" s="239">
        <v>52.981991000000001</v>
      </c>
      <c r="E90" s="240">
        <v>63.787999209014245</v>
      </c>
      <c r="F90" s="241">
        <v>36.212000790985755</v>
      </c>
      <c r="G90" s="242">
        <v>2.1557055498044466</v>
      </c>
      <c r="H90" s="243">
        <v>43.67523514331171</v>
      </c>
      <c r="I90" s="251">
        <v>350630.13329742837</v>
      </c>
      <c r="J90" s="249">
        <v>6617.9116088224837</v>
      </c>
      <c r="K90" s="253">
        <v>67780.447639071586</v>
      </c>
      <c r="L90" s="253">
        <v>19.331038950259188</v>
      </c>
      <c r="M90" s="248">
        <v>57462.668765315757</v>
      </c>
      <c r="N90" s="253">
        <v>16.388400000000001</v>
      </c>
      <c r="O90" s="248">
        <v>54166.877106488246</v>
      </c>
      <c r="P90" s="249">
        <f t="shared" si="12"/>
        <v>15.448437530764137</v>
      </c>
      <c r="Q90" s="254">
        <v>44863.677470671202</v>
      </c>
      <c r="R90" s="253">
        <v>1282854.25</v>
      </c>
      <c r="S90" s="251">
        <v>601.24</v>
      </c>
      <c r="T90" s="252">
        <v>0</v>
      </c>
      <c r="U90" s="253">
        <v>0</v>
      </c>
      <c r="V90" s="252">
        <v>0.19</v>
      </c>
      <c r="W90" s="253">
        <v>910.25</v>
      </c>
      <c r="X90" s="252" t="s">
        <v>992</v>
      </c>
      <c r="Y90" s="254">
        <v>1511.68</v>
      </c>
      <c r="Z90" s="253">
        <f t="shared" si="11"/>
        <v>39.772967823878069</v>
      </c>
      <c r="AA90" s="253">
        <f t="shared" si="11"/>
        <v>0</v>
      </c>
      <c r="AB90" s="253">
        <f t="shared" si="11"/>
        <v>0</v>
      </c>
      <c r="AC90" s="253">
        <f t="shared" si="10"/>
        <v>1.2568797629127857E-2</v>
      </c>
      <c r="AD90" s="253">
        <f t="shared" si="10"/>
        <v>60.214463378492802</v>
      </c>
      <c r="AE90" s="253" t="str">
        <f t="shared" si="10"/>
        <v>---</v>
      </c>
      <c r="AF90" s="251">
        <f t="shared" si="7"/>
        <v>4.6867366265497423E-2</v>
      </c>
      <c r="AG90" s="252">
        <f t="shared" si="7"/>
        <v>0</v>
      </c>
      <c r="AH90" s="253">
        <f t="shared" si="7"/>
        <v>0</v>
      </c>
      <c r="AI90" s="252">
        <f t="shared" si="6"/>
        <v>1.481072382150973E-5</v>
      </c>
      <c r="AJ90" s="253">
        <f t="shared" si="6"/>
        <v>7.0955059781732804E-2</v>
      </c>
      <c r="AK90" s="252">
        <f t="shared" si="6"/>
        <v>0</v>
      </c>
      <c r="AL90" s="254">
        <f t="shared" si="6"/>
        <v>0.11783723677105175</v>
      </c>
      <c r="AM90" s="255">
        <v>0.88704046807359715</v>
      </c>
      <c r="AN90" s="249">
        <v>0</v>
      </c>
      <c r="AO90" s="249">
        <v>0</v>
      </c>
      <c r="AP90" s="249">
        <v>2.8031682678129107E-4</v>
      </c>
      <c r="AQ90" s="249">
        <v>1.3429389030403696</v>
      </c>
      <c r="AR90" s="249" t="s">
        <v>1026</v>
      </c>
      <c r="AS90" s="254">
        <v>2.2302596879407481</v>
      </c>
      <c r="AT90" s="255">
        <v>1.0463140903801986</v>
      </c>
      <c r="AU90" s="249">
        <v>0</v>
      </c>
      <c r="AV90" s="249">
        <v>0</v>
      </c>
      <c r="AW90" s="249">
        <v>3.3064945308402258E-4</v>
      </c>
      <c r="AX90" s="249">
        <v>1.5840719193143764</v>
      </c>
      <c r="AY90" s="249" t="s">
        <v>1026</v>
      </c>
      <c r="AZ90" s="254">
        <v>2.6307166591476592</v>
      </c>
      <c r="BA90" s="255">
        <f t="shared" si="9"/>
        <v>1.1099772261524414</v>
      </c>
      <c r="BB90" s="249">
        <f t="shared" si="9"/>
        <v>0</v>
      </c>
      <c r="BC90" s="249">
        <f t="shared" si="8"/>
        <v>0</v>
      </c>
      <c r="BD90" s="249">
        <f t="shared" si="8"/>
        <v>3.507678680210296E-4</v>
      </c>
      <c r="BE90" s="249">
        <f t="shared" si="8"/>
        <v>1.6804550098218012</v>
      </c>
      <c r="BF90" s="249" t="str">
        <f t="shared" si="8"/>
        <v>---</v>
      </c>
      <c r="BG90" s="254">
        <f t="shared" si="8"/>
        <v>2.7907830038422636</v>
      </c>
      <c r="BH90" s="255">
        <v>1.3401487214084256</v>
      </c>
      <c r="BI90" s="249">
        <v>0</v>
      </c>
      <c r="BJ90" s="249">
        <v>0</v>
      </c>
      <c r="BK90" s="249">
        <v>4.2350518439824506E-4</v>
      </c>
      <c r="BL90" s="249">
        <v>2.0289241794658031</v>
      </c>
      <c r="BM90" s="249" t="s">
        <v>1026</v>
      </c>
      <c r="BN90" s="254">
        <v>3.3694964060586265</v>
      </c>
      <c r="BO90" s="251">
        <v>1818.38</v>
      </c>
      <c r="BP90" s="253">
        <v>0.14000000000000001</v>
      </c>
      <c r="BQ90" s="248">
        <v>4404.29</v>
      </c>
      <c r="BR90" s="249">
        <v>0.34</v>
      </c>
      <c r="BS90" s="253">
        <v>7855.69</v>
      </c>
      <c r="BT90" s="253">
        <v>0.61</v>
      </c>
      <c r="BU90" s="248">
        <v>14900</v>
      </c>
      <c r="BV90" s="249">
        <v>1.1599999999999999</v>
      </c>
      <c r="BW90" s="253">
        <v>21669.34</v>
      </c>
      <c r="BX90" s="253">
        <v>1.69</v>
      </c>
      <c r="BY90" s="248">
        <v>29601.72</v>
      </c>
      <c r="BZ90" s="249">
        <v>2.31</v>
      </c>
      <c r="CA90" s="253">
        <v>35090.800000000003</v>
      </c>
      <c r="CB90" s="254">
        <v>2.74</v>
      </c>
      <c r="CC90" s="251">
        <v>0</v>
      </c>
      <c r="CD90" s="253">
        <v>0</v>
      </c>
      <c r="CE90" s="248">
        <v>0</v>
      </c>
      <c r="CF90" s="249">
        <v>0</v>
      </c>
      <c r="CG90" s="253">
        <v>0</v>
      </c>
      <c r="CH90" s="253">
        <v>0</v>
      </c>
      <c r="CI90" s="248">
        <v>0</v>
      </c>
      <c r="CJ90" s="249">
        <v>0</v>
      </c>
      <c r="CK90" s="253">
        <v>0</v>
      </c>
      <c r="CL90" s="253">
        <v>0</v>
      </c>
      <c r="CM90" s="248">
        <v>0</v>
      </c>
      <c r="CN90" s="249">
        <v>0</v>
      </c>
      <c r="CO90" s="253">
        <v>0</v>
      </c>
      <c r="CP90" s="254">
        <v>0</v>
      </c>
      <c r="CQ90" s="251">
        <v>0</v>
      </c>
      <c r="CR90" s="253">
        <v>0</v>
      </c>
      <c r="CS90" s="248">
        <v>0</v>
      </c>
      <c r="CT90" s="249">
        <v>0</v>
      </c>
      <c r="CU90" s="253">
        <v>0</v>
      </c>
      <c r="CV90" s="253">
        <v>0</v>
      </c>
      <c r="CW90" s="248">
        <v>0</v>
      </c>
      <c r="CX90" s="249">
        <v>0</v>
      </c>
      <c r="CY90" s="253">
        <v>0</v>
      </c>
      <c r="CZ90" s="253">
        <v>0</v>
      </c>
      <c r="DA90" s="248">
        <v>0</v>
      </c>
      <c r="DB90" s="249">
        <v>0</v>
      </c>
      <c r="DC90" s="253">
        <v>0</v>
      </c>
      <c r="DD90" s="253">
        <v>0</v>
      </c>
      <c r="DE90" s="251">
        <v>0</v>
      </c>
      <c r="DF90" s="253">
        <v>0</v>
      </c>
      <c r="DG90" s="248">
        <v>0</v>
      </c>
      <c r="DH90" s="249">
        <v>0</v>
      </c>
      <c r="DI90" s="253">
        <v>0</v>
      </c>
      <c r="DJ90" s="253">
        <v>0</v>
      </c>
      <c r="DK90" s="248">
        <v>1.1200000000000001</v>
      </c>
      <c r="DL90" s="249">
        <v>0</v>
      </c>
      <c r="DM90" s="253">
        <v>16.940000000000001</v>
      </c>
      <c r="DN90" s="253">
        <v>0</v>
      </c>
      <c r="DO90" s="248">
        <v>46.55</v>
      </c>
      <c r="DP90" s="249">
        <v>0</v>
      </c>
      <c r="DQ90" s="253">
        <v>73.78</v>
      </c>
      <c r="DR90" s="253">
        <v>0.01</v>
      </c>
      <c r="DS90" s="256">
        <v>51.786305576249411</v>
      </c>
      <c r="DT90" s="257">
        <v>53.367992563542828</v>
      </c>
      <c r="DU90" s="258">
        <v>52.26217054287676</v>
      </c>
      <c r="DV90" s="259">
        <v>52.472156227556333</v>
      </c>
      <c r="DW90" s="260">
        <v>83</v>
      </c>
      <c r="DX90" s="261">
        <v>63.14</v>
      </c>
      <c r="DY90" s="240">
        <v>56.09831707317074</v>
      </c>
      <c r="DZ90" s="262">
        <v>1.34348701707801</v>
      </c>
      <c r="EA90" s="262">
        <v>0.12699155509471893</v>
      </c>
      <c r="EB90" s="262">
        <v>0.43402451276779175</v>
      </c>
      <c r="EC90" s="262">
        <v>0.58215516805648804</v>
      </c>
      <c r="ED90" s="262">
        <v>-0.11970674246549606</v>
      </c>
      <c r="EE90" s="262">
        <v>0.15717940025271981</v>
      </c>
      <c r="EF90" s="262">
        <v>9.0405314610283956</v>
      </c>
      <c r="EG90" s="262">
        <v>27.901785714285715</v>
      </c>
      <c r="EH90" s="262">
        <v>53.51</v>
      </c>
      <c r="EI90" s="262">
        <v>2.31941148821931</v>
      </c>
      <c r="EJ90" s="262">
        <v>1.7</v>
      </c>
      <c r="EK90" s="262">
        <v>0</v>
      </c>
      <c r="EL90" s="263">
        <v>23</v>
      </c>
    </row>
    <row r="91" spans="1:142" x14ac:dyDescent="0.2">
      <c r="A91" s="236" t="s">
        <v>94</v>
      </c>
      <c r="B91" s="237" t="s">
        <v>569</v>
      </c>
      <c r="C91" s="238" t="s">
        <v>1076</v>
      </c>
      <c r="D91" s="239">
        <v>67.010502000000002</v>
      </c>
      <c r="E91" s="240">
        <v>47.943000039008808</v>
      </c>
      <c r="F91" s="241">
        <v>52.056999960991192</v>
      </c>
      <c r="G91" s="242">
        <v>3.0024994007267609</v>
      </c>
      <c r="H91" s="243">
        <v>131.16424670672748</v>
      </c>
      <c r="I91" s="251">
        <v>387252.16429082863</v>
      </c>
      <c r="J91" s="249">
        <v>5778.9772160015846</v>
      </c>
      <c r="K91" s="253">
        <v>103523.56310616416</v>
      </c>
      <c r="L91" s="253">
        <v>26.732855914632765</v>
      </c>
      <c r="M91" s="248">
        <v>57351.851905389565</v>
      </c>
      <c r="N91" s="253">
        <v>14.809949999999999</v>
      </c>
      <c r="O91" s="248">
        <v>110630.11233061961</v>
      </c>
      <c r="P91" s="249">
        <f t="shared" si="12"/>
        <v>28.567977801548388</v>
      </c>
      <c r="Q91" s="254">
        <v>161328.17474348002</v>
      </c>
      <c r="R91" s="253">
        <v>1378998.625</v>
      </c>
      <c r="S91" s="251">
        <v>32.56</v>
      </c>
      <c r="T91" s="252">
        <v>0.02</v>
      </c>
      <c r="U91" s="253">
        <v>0.1</v>
      </c>
      <c r="V91" s="252">
        <v>0.53</v>
      </c>
      <c r="W91" s="253">
        <v>2586.19</v>
      </c>
      <c r="X91" s="252" t="s">
        <v>992</v>
      </c>
      <c r="Y91" s="254">
        <v>2619.4</v>
      </c>
      <c r="Z91" s="253">
        <f t="shared" si="11"/>
        <v>1.2430327555928837</v>
      </c>
      <c r="AA91" s="253">
        <f t="shared" si="11"/>
        <v>7.6353363365656249E-4</v>
      </c>
      <c r="AB91" s="253">
        <f t="shared" si="11"/>
        <v>3.8176681682828128E-3</v>
      </c>
      <c r="AC91" s="253">
        <f t="shared" si="10"/>
        <v>2.0233641291898908E-2</v>
      </c>
      <c r="AD91" s="253">
        <f t="shared" si="10"/>
        <v>98.732152401313272</v>
      </c>
      <c r="AE91" s="253" t="str">
        <f t="shared" si="10"/>
        <v>---</v>
      </c>
      <c r="AF91" s="251">
        <f t="shared" si="7"/>
        <v>2.3611336088170502E-3</v>
      </c>
      <c r="AG91" s="252">
        <f t="shared" si="7"/>
        <v>1.4503277695436426E-6</v>
      </c>
      <c r="AH91" s="253">
        <f t="shared" si="7"/>
        <v>7.2516388477182129E-6</v>
      </c>
      <c r="AI91" s="252">
        <f t="shared" si="6"/>
        <v>3.8433685892906527E-5</v>
      </c>
      <c r="AJ91" s="253">
        <f t="shared" si="6"/>
        <v>0.18754115871580365</v>
      </c>
      <c r="AK91" s="252">
        <f t="shared" si="6"/>
        <v>0</v>
      </c>
      <c r="AL91" s="254">
        <f t="shared" si="6"/>
        <v>0.18994942797713088</v>
      </c>
      <c r="AM91" s="255">
        <v>3.1451776796563198E-2</v>
      </c>
      <c r="AN91" s="249">
        <v>1.931927321656216E-5</v>
      </c>
      <c r="AO91" s="249">
        <v>9.6596366082810816E-5</v>
      </c>
      <c r="AP91" s="249">
        <v>5.119607402388973E-4</v>
      </c>
      <c r="AQ91" s="249">
        <v>2.4981655599970449</v>
      </c>
      <c r="AR91" s="249" t="s">
        <v>1026</v>
      </c>
      <c r="AS91" s="254">
        <v>2.5302452131731461</v>
      </c>
      <c r="AT91" s="255">
        <v>5.6772360295727818E-2</v>
      </c>
      <c r="AU91" s="249">
        <v>3.4872457184107989E-5</v>
      </c>
      <c r="AV91" s="249">
        <v>1.7436228592053997E-4</v>
      </c>
      <c r="AW91" s="249">
        <v>9.241201153788618E-4</v>
      </c>
      <c r="AX91" s="249">
        <v>4.509340002248412</v>
      </c>
      <c r="AY91" s="249" t="s">
        <v>1026</v>
      </c>
      <c r="AZ91" s="254">
        <v>4.5672457174026242</v>
      </c>
      <c r="BA91" s="255">
        <f t="shared" si="9"/>
        <v>2.9431408243258399E-2</v>
      </c>
      <c r="BB91" s="249">
        <f t="shared" si="9"/>
        <v>1.8078260591682061E-5</v>
      </c>
      <c r="BC91" s="249">
        <f t="shared" si="8"/>
        <v>9.0391302958410294E-5</v>
      </c>
      <c r="BD91" s="249">
        <f t="shared" si="8"/>
        <v>4.7907390567957458E-4</v>
      </c>
      <c r="BE91" s="249">
        <f t="shared" si="8"/>
        <v>2.3376908379801113</v>
      </c>
      <c r="BF91" s="249" t="str">
        <f t="shared" si="8"/>
        <v>---</v>
      </c>
      <c r="BG91" s="254">
        <f t="shared" si="8"/>
        <v>2.3677097896925994</v>
      </c>
      <c r="BH91" s="255">
        <v>2.0182463510649677E-2</v>
      </c>
      <c r="BI91" s="249">
        <v>1.2397090608507173E-5</v>
      </c>
      <c r="BJ91" s="249">
        <v>6.1985453042535856E-5</v>
      </c>
      <c r="BK91" s="249">
        <v>3.2852290112544004E-4</v>
      </c>
      <c r="BL91" s="249">
        <v>1.6030615880407582</v>
      </c>
      <c r="BM91" s="249" t="s">
        <v>1026</v>
      </c>
      <c r="BN91" s="254">
        <v>1.6236469569961842</v>
      </c>
      <c r="BO91" s="251">
        <v>46.84</v>
      </c>
      <c r="BP91" s="253">
        <v>0</v>
      </c>
      <c r="BQ91" s="248">
        <v>223.53</v>
      </c>
      <c r="BR91" s="249">
        <v>0.02</v>
      </c>
      <c r="BS91" s="253">
        <v>545.05999999999995</v>
      </c>
      <c r="BT91" s="253">
        <v>0.04</v>
      </c>
      <c r="BU91" s="248">
        <v>1422.43</v>
      </c>
      <c r="BV91" s="249">
        <v>0.1</v>
      </c>
      <c r="BW91" s="253">
        <v>2630.3</v>
      </c>
      <c r="BX91" s="253">
        <v>0.19</v>
      </c>
      <c r="BY91" s="248">
        <v>4526.8100000000004</v>
      </c>
      <c r="BZ91" s="249">
        <v>0.33</v>
      </c>
      <c r="CA91" s="253">
        <v>6017.14</v>
      </c>
      <c r="CB91" s="254">
        <v>0.44</v>
      </c>
      <c r="CC91" s="251">
        <v>0</v>
      </c>
      <c r="CD91" s="253">
        <v>0</v>
      </c>
      <c r="CE91" s="248">
        <v>0</v>
      </c>
      <c r="CF91" s="249">
        <v>0</v>
      </c>
      <c r="CG91" s="253">
        <v>0</v>
      </c>
      <c r="CH91" s="253">
        <v>0</v>
      </c>
      <c r="CI91" s="248">
        <v>0</v>
      </c>
      <c r="CJ91" s="249">
        <v>0</v>
      </c>
      <c r="CK91" s="253">
        <v>0</v>
      </c>
      <c r="CL91" s="253">
        <v>0</v>
      </c>
      <c r="CM91" s="248">
        <v>0</v>
      </c>
      <c r="CN91" s="249">
        <v>0</v>
      </c>
      <c r="CO91" s="253">
        <v>0</v>
      </c>
      <c r="CP91" s="254">
        <v>0</v>
      </c>
      <c r="CQ91" s="251">
        <v>0.26</v>
      </c>
      <c r="CR91" s="253">
        <v>0</v>
      </c>
      <c r="CS91" s="248">
        <v>2.35</v>
      </c>
      <c r="CT91" s="249">
        <v>0</v>
      </c>
      <c r="CU91" s="253">
        <v>2.89</v>
      </c>
      <c r="CV91" s="253">
        <v>0</v>
      </c>
      <c r="CW91" s="248">
        <v>3.51</v>
      </c>
      <c r="CX91" s="249">
        <v>0</v>
      </c>
      <c r="CY91" s="253">
        <v>4.13</v>
      </c>
      <c r="CZ91" s="253">
        <v>0</v>
      </c>
      <c r="DA91" s="248">
        <v>4.93</v>
      </c>
      <c r="DB91" s="249">
        <v>0</v>
      </c>
      <c r="DC91" s="253">
        <v>5.25</v>
      </c>
      <c r="DD91" s="253">
        <v>0</v>
      </c>
      <c r="DE91" s="251">
        <v>0</v>
      </c>
      <c r="DF91" s="253">
        <v>0</v>
      </c>
      <c r="DG91" s="248">
        <v>0</v>
      </c>
      <c r="DH91" s="249">
        <v>0</v>
      </c>
      <c r="DI91" s="253">
        <v>0</v>
      </c>
      <c r="DJ91" s="253">
        <v>0</v>
      </c>
      <c r="DK91" s="248">
        <v>3.15</v>
      </c>
      <c r="DL91" s="249">
        <v>0</v>
      </c>
      <c r="DM91" s="253">
        <v>13.46</v>
      </c>
      <c r="DN91" s="253">
        <v>0</v>
      </c>
      <c r="DO91" s="248">
        <v>48.18</v>
      </c>
      <c r="DP91" s="249">
        <v>0</v>
      </c>
      <c r="DQ91" s="253">
        <v>137.99</v>
      </c>
      <c r="DR91" s="253">
        <v>0.01</v>
      </c>
      <c r="DS91" s="256">
        <v>51.599704909123744</v>
      </c>
      <c r="DT91" s="257">
        <v>49.709980005959018</v>
      </c>
      <c r="DU91" s="258">
        <v>55.923203093481398</v>
      </c>
      <c r="DV91" s="259">
        <v>52.410962669521382</v>
      </c>
      <c r="DW91" s="260">
        <v>84</v>
      </c>
      <c r="DX91" s="261">
        <v>39.369999999999997</v>
      </c>
      <c r="DY91" s="240">
        <v>74.187975609756108</v>
      </c>
      <c r="DZ91" s="262">
        <v>0.337083397371917</v>
      </c>
      <c r="EA91" s="262">
        <v>-0.13342045247554779</v>
      </c>
      <c r="EB91" s="262">
        <v>0.21264445781707764</v>
      </c>
      <c r="EC91" s="262">
        <v>-0.43246659636497498</v>
      </c>
      <c r="ED91" s="262">
        <v>-0.3302399218082428</v>
      </c>
      <c r="EE91" s="262">
        <v>2.8117908017386175</v>
      </c>
      <c r="EF91" s="262">
        <v>4.4468555584717855</v>
      </c>
      <c r="EG91" s="262">
        <v>25.527839643652563</v>
      </c>
      <c r="EH91" s="262">
        <v>52.83</v>
      </c>
      <c r="EI91" s="262">
        <v>2.3706677978640402</v>
      </c>
      <c r="EJ91" s="262">
        <v>-2.5</v>
      </c>
      <c r="EK91" s="262">
        <v>0</v>
      </c>
      <c r="EL91" s="263">
        <v>27</v>
      </c>
    </row>
    <row r="92" spans="1:142" x14ac:dyDescent="0.2">
      <c r="A92" s="236" t="s">
        <v>278</v>
      </c>
      <c r="B92" s="237" t="s">
        <v>977</v>
      </c>
      <c r="C92" s="238" t="s">
        <v>1074</v>
      </c>
      <c r="D92" s="239">
        <v>10.671200000000001</v>
      </c>
      <c r="E92" s="240">
        <v>67.696004198215746</v>
      </c>
      <c r="F92" s="241">
        <v>32.303995801784239</v>
      </c>
      <c r="G92" s="242">
        <v>2.2706083761921696</v>
      </c>
      <c r="H92" s="243">
        <v>9.8506415582017901</v>
      </c>
      <c r="I92" s="251">
        <v>30601.157742402313</v>
      </c>
      <c r="J92" s="249">
        <v>2867.6397914388554</v>
      </c>
      <c r="K92" s="253">
        <v>5581.7069899376702</v>
      </c>
      <c r="L92" s="253">
        <v>18.240182403959871</v>
      </c>
      <c r="M92" s="248">
        <v>2109.2276390159186</v>
      </c>
      <c r="N92" s="253">
        <v>6.8926400000000001</v>
      </c>
      <c r="O92" s="248">
        <v>6954.8872861966765</v>
      </c>
      <c r="P92" s="249">
        <f t="shared" si="12"/>
        <v>22.727529934462837</v>
      </c>
      <c r="Q92" s="254">
        <v>12782.73066227</v>
      </c>
      <c r="R92" s="199">
        <v>60590.0234375</v>
      </c>
      <c r="S92" s="251">
        <v>74.5</v>
      </c>
      <c r="T92" s="252">
        <v>0</v>
      </c>
      <c r="U92" s="253">
        <v>0</v>
      </c>
      <c r="V92" s="252">
        <v>0</v>
      </c>
      <c r="W92" s="253">
        <v>69.16</v>
      </c>
      <c r="X92" s="252" t="s">
        <v>992</v>
      </c>
      <c r="Y92" s="254">
        <v>143.66</v>
      </c>
      <c r="Z92" s="253">
        <f t="shared" si="11"/>
        <v>51.858554921342062</v>
      </c>
      <c r="AA92" s="253">
        <f t="shared" si="11"/>
        <v>0</v>
      </c>
      <c r="AB92" s="253">
        <f t="shared" si="11"/>
        <v>0</v>
      </c>
      <c r="AC92" s="253">
        <f t="shared" si="10"/>
        <v>0</v>
      </c>
      <c r="AD92" s="253">
        <f t="shared" si="10"/>
        <v>48.141445078657945</v>
      </c>
      <c r="AE92" s="253" t="str">
        <f t="shared" si="10"/>
        <v>---</v>
      </c>
      <c r="AF92" s="251">
        <f t="shared" si="7"/>
        <v>0.12295753619710754</v>
      </c>
      <c r="AG92" s="252">
        <f t="shared" si="7"/>
        <v>0</v>
      </c>
      <c r="AH92" s="253">
        <f t="shared" si="7"/>
        <v>0</v>
      </c>
      <c r="AI92" s="252">
        <f t="shared" si="6"/>
        <v>0</v>
      </c>
      <c r="AJ92" s="253">
        <f t="shared" si="6"/>
        <v>0.11414420407237526</v>
      </c>
      <c r="AK92" s="252">
        <f t="shared" si="6"/>
        <v>0</v>
      </c>
      <c r="AL92" s="254">
        <f t="shared" si="6"/>
        <v>0.2371017402694828</v>
      </c>
      <c r="AM92" s="255">
        <v>1.3347171418045347</v>
      </c>
      <c r="AN92" s="249">
        <v>0</v>
      </c>
      <c r="AO92" s="249">
        <v>0</v>
      </c>
      <c r="AP92" s="249">
        <v>0</v>
      </c>
      <c r="AQ92" s="249">
        <v>1.239047483586599</v>
      </c>
      <c r="AR92" s="249" t="s">
        <v>1026</v>
      </c>
      <c r="AS92" s="254">
        <v>2.5737646253911337</v>
      </c>
      <c r="AT92" s="255">
        <v>3.5320986043383504</v>
      </c>
      <c r="AU92" s="249">
        <v>0</v>
      </c>
      <c r="AV92" s="249">
        <v>0</v>
      </c>
      <c r="AW92" s="249">
        <v>0</v>
      </c>
      <c r="AX92" s="249">
        <v>3.2789253620945007</v>
      </c>
      <c r="AY92" s="249" t="s">
        <v>1026</v>
      </c>
      <c r="AZ92" s="254">
        <v>6.8110239664328516</v>
      </c>
      <c r="BA92" s="255">
        <f t="shared" si="9"/>
        <v>1.0711891786925103</v>
      </c>
      <c r="BB92" s="249">
        <f t="shared" si="9"/>
        <v>0</v>
      </c>
      <c r="BC92" s="249">
        <f t="shared" si="8"/>
        <v>0</v>
      </c>
      <c r="BD92" s="249">
        <f t="shared" si="8"/>
        <v>0</v>
      </c>
      <c r="BE92" s="249">
        <f t="shared" si="8"/>
        <v>0.99440863890434916</v>
      </c>
      <c r="BF92" s="249" t="str">
        <f t="shared" si="8"/>
        <v>---</v>
      </c>
      <c r="BG92" s="254">
        <f t="shared" si="8"/>
        <v>2.0655978175968595</v>
      </c>
      <c r="BH92" s="255">
        <v>0.5828175682360035</v>
      </c>
      <c r="BI92" s="249">
        <v>0</v>
      </c>
      <c r="BJ92" s="249">
        <v>0</v>
      </c>
      <c r="BK92" s="249">
        <v>0</v>
      </c>
      <c r="BL92" s="249">
        <v>0.54104245663358386</v>
      </c>
      <c r="BM92" s="249" t="s">
        <v>1026</v>
      </c>
      <c r="BN92" s="254">
        <v>1.1238600248695874</v>
      </c>
      <c r="BO92" s="251">
        <v>183.17</v>
      </c>
      <c r="BP92" s="253">
        <v>0.3</v>
      </c>
      <c r="BQ92" s="248">
        <v>483.48</v>
      </c>
      <c r="BR92" s="249">
        <v>0.8</v>
      </c>
      <c r="BS92" s="253">
        <v>912.91</v>
      </c>
      <c r="BT92" s="253">
        <v>1.51</v>
      </c>
      <c r="BU92" s="248">
        <v>1801.68</v>
      </c>
      <c r="BV92" s="249">
        <v>2.97</v>
      </c>
      <c r="BW92" s="253">
        <v>2703.56</v>
      </c>
      <c r="BX92" s="253">
        <v>4.46</v>
      </c>
      <c r="BY92" s="248">
        <v>3703.82</v>
      </c>
      <c r="BZ92" s="249">
        <v>6.11</v>
      </c>
      <c r="CA92" s="253">
        <v>4252.97</v>
      </c>
      <c r="CB92" s="254">
        <v>7.02</v>
      </c>
      <c r="CC92" s="251">
        <v>0</v>
      </c>
      <c r="CD92" s="253">
        <v>0</v>
      </c>
      <c r="CE92" s="248">
        <v>0</v>
      </c>
      <c r="CF92" s="249">
        <v>0</v>
      </c>
      <c r="CG92" s="253">
        <v>0</v>
      </c>
      <c r="CH92" s="253">
        <v>0</v>
      </c>
      <c r="CI92" s="248">
        <v>0</v>
      </c>
      <c r="CJ92" s="249">
        <v>0</v>
      </c>
      <c r="CK92" s="253">
        <v>0</v>
      </c>
      <c r="CL92" s="253">
        <v>0</v>
      </c>
      <c r="CM92" s="248">
        <v>0</v>
      </c>
      <c r="CN92" s="249">
        <v>0</v>
      </c>
      <c r="CO92" s="253">
        <v>0</v>
      </c>
      <c r="CP92" s="254">
        <v>0</v>
      </c>
      <c r="CQ92" s="251">
        <v>0</v>
      </c>
      <c r="CR92" s="253">
        <v>0</v>
      </c>
      <c r="CS92" s="248">
        <v>0</v>
      </c>
      <c r="CT92" s="249">
        <v>0</v>
      </c>
      <c r="CU92" s="253">
        <v>0</v>
      </c>
      <c r="CV92" s="253">
        <v>0</v>
      </c>
      <c r="CW92" s="248">
        <v>0</v>
      </c>
      <c r="CX92" s="249">
        <v>0</v>
      </c>
      <c r="CY92" s="253">
        <v>0</v>
      </c>
      <c r="CZ92" s="253">
        <v>0</v>
      </c>
      <c r="DA92" s="248">
        <v>0</v>
      </c>
      <c r="DB92" s="249">
        <v>0</v>
      </c>
      <c r="DC92" s="253">
        <v>0</v>
      </c>
      <c r="DD92" s="253">
        <v>0</v>
      </c>
      <c r="DE92" s="251">
        <v>0</v>
      </c>
      <c r="DF92" s="253">
        <v>0</v>
      </c>
      <c r="DG92" s="248">
        <v>0</v>
      </c>
      <c r="DH92" s="249">
        <v>0</v>
      </c>
      <c r="DI92" s="253">
        <v>0</v>
      </c>
      <c r="DJ92" s="253">
        <v>0</v>
      </c>
      <c r="DK92" s="248">
        <v>0</v>
      </c>
      <c r="DL92" s="249">
        <v>0</v>
      </c>
      <c r="DM92" s="253">
        <v>0</v>
      </c>
      <c r="DN92" s="253">
        <v>0</v>
      </c>
      <c r="DO92" s="248">
        <v>0</v>
      </c>
      <c r="DP92" s="249">
        <v>0</v>
      </c>
      <c r="DQ92" s="253">
        <v>0</v>
      </c>
      <c r="DR92" s="253">
        <v>0</v>
      </c>
      <c r="DS92" s="256">
        <v>51.47316466430496</v>
      </c>
      <c r="DT92" s="257">
        <v>46.926068126305054</v>
      </c>
      <c r="DU92" s="258">
        <v>58.575347680509317</v>
      </c>
      <c r="DV92" s="259">
        <v>52.32486015703978</v>
      </c>
      <c r="DW92" s="260">
        <v>85</v>
      </c>
      <c r="DX92" s="261">
        <v>56.29</v>
      </c>
      <c r="DY92" s="240">
        <v>66.926634146341485</v>
      </c>
      <c r="DZ92" s="262">
        <v>1.6527138810386199</v>
      </c>
      <c r="EA92" s="262">
        <v>-1.0710729360580444</v>
      </c>
      <c r="EB92" s="262">
        <v>-0.39799454808235168</v>
      </c>
      <c r="EC92" s="262">
        <v>-0.10269919782876968</v>
      </c>
      <c r="ED92" s="262">
        <v>-0.58881908655166626</v>
      </c>
      <c r="EE92" s="262">
        <v>3.4062586541124347</v>
      </c>
      <c r="EF92" s="262">
        <v>1.5218088216717385</v>
      </c>
      <c r="EG92" s="262">
        <v>0.68797364085667223</v>
      </c>
      <c r="EH92" s="262">
        <v>50.48</v>
      </c>
      <c r="EI92" s="262" t="s">
        <v>478</v>
      </c>
      <c r="EJ92" s="262">
        <v>-4.5999999999999996</v>
      </c>
      <c r="EK92" s="262" t="s">
        <v>478</v>
      </c>
      <c r="EL92" s="263">
        <v>47.3</v>
      </c>
    </row>
    <row r="93" spans="1:142" x14ac:dyDescent="0.2">
      <c r="A93" s="236" t="s">
        <v>202</v>
      </c>
      <c r="B93" s="237" t="s">
        <v>598</v>
      </c>
      <c r="C93" s="238" t="s">
        <v>1077</v>
      </c>
      <c r="D93" s="239">
        <v>2.013385</v>
      </c>
      <c r="E93" s="240">
        <v>67.4760167578481</v>
      </c>
      <c r="F93" s="241">
        <v>32.5239832421519</v>
      </c>
      <c r="G93" s="242">
        <v>-1.1410109685844667</v>
      </c>
      <c r="H93" s="243">
        <v>32.379945320038601</v>
      </c>
      <c r="I93" s="251">
        <v>28372.577696526503</v>
      </c>
      <c r="J93" s="249">
        <v>15375.445643822573</v>
      </c>
      <c r="K93" s="253">
        <v>6300.9096764688638</v>
      </c>
      <c r="L93" s="253">
        <v>22.207744900246581</v>
      </c>
      <c r="M93" s="248">
        <v>6394.835704606945</v>
      </c>
      <c r="N93" s="253">
        <v>22.538789999999999</v>
      </c>
      <c r="O93" s="248">
        <v>7371.0295313528732</v>
      </c>
      <c r="P93" s="249">
        <f t="shared" si="12"/>
        <v>25.979414384528294</v>
      </c>
      <c r="Q93" s="254">
        <v>7595.7130301400002</v>
      </c>
      <c r="R93" s="253">
        <v>95608.7734375</v>
      </c>
      <c r="S93" s="251">
        <v>0.45</v>
      </c>
      <c r="T93" s="252">
        <v>0</v>
      </c>
      <c r="U93" s="253">
        <v>0</v>
      </c>
      <c r="V93" s="252">
        <v>0</v>
      </c>
      <c r="W93" s="253">
        <v>172.8</v>
      </c>
      <c r="X93" s="252" t="s">
        <v>992</v>
      </c>
      <c r="Y93" s="254">
        <v>173.25</v>
      </c>
      <c r="Z93" s="253">
        <f t="shared" si="11"/>
        <v>0.25974025974025972</v>
      </c>
      <c r="AA93" s="253">
        <f t="shared" si="11"/>
        <v>0</v>
      </c>
      <c r="AB93" s="253">
        <f t="shared" si="11"/>
        <v>0</v>
      </c>
      <c r="AC93" s="253">
        <f t="shared" si="10"/>
        <v>0</v>
      </c>
      <c r="AD93" s="253">
        <f t="shared" si="10"/>
        <v>99.740259740259745</v>
      </c>
      <c r="AE93" s="253" t="str">
        <f t="shared" si="10"/>
        <v>---</v>
      </c>
      <c r="AF93" s="251">
        <f t="shared" si="7"/>
        <v>4.7066810274913476E-4</v>
      </c>
      <c r="AG93" s="252">
        <f t="shared" si="7"/>
        <v>0</v>
      </c>
      <c r="AH93" s="253">
        <f t="shared" si="7"/>
        <v>0</v>
      </c>
      <c r="AI93" s="252">
        <f t="shared" si="6"/>
        <v>0</v>
      </c>
      <c r="AJ93" s="253">
        <f t="shared" si="6"/>
        <v>0.18073655145566778</v>
      </c>
      <c r="AK93" s="252">
        <f t="shared" si="6"/>
        <v>0</v>
      </c>
      <c r="AL93" s="254">
        <f t="shared" si="6"/>
        <v>0.1812072195584169</v>
      </c>
      <c r="AM93" s="255">
        <v>7.1418259125432754E-3</v>
      </c>
      <c r="AN93" s="249">
        <v>0</v>
      </c>
      <c r="AO93" s="249">
        <v>0</v>
      </c>
      <c r="AP93" s="249">
        <v>0</v>
      </c>
      <c r="AQ93" s="249">
        <v>2.7424611504166179</v>
      </c>
      <c r="AR93" s="249" t="s">
        <v>1026</v>
      </c>
      <c r="AS93" s="254">
        <v>2.7496029763291614</v>
      </c>
      <c r="AT93" s="255">
        <v>7.036928246269291E-3</v>
      </c>
      <c r="AU93" s="249">
        <v>0</v>
      </c>
      <c r="AV93" s="249">
        <v>0</v>
      </c>
      <c r="AW93" s="249">
        <v>0</v>
      </c>
      <c r="AX93" s="249">
        <v>2.7021804465674082</v>
      </c>
      <c r="AY93" s="249" t="s">
        <v>1026</v>
      </c>
      <c r="AZ93" s="254">
        <v>2.7092173748136772</v>
      </c>
      <c r="BA93" s="255">
        <f t="shared" si="9"/>
        <v>6.1049816458598203E-3</v>
      </c>
      <c r="BB93" s="249">
        <f t="shared" si="9"/>
        <v>0</v>
      </c>
      <c r="BC93" s="249">
        <f t="shared" si="8"/>
        <v>0</v>
      </c>
      <c r="BD93" s="249">
        <f t="shared" si="8"/>
        <v>0</v>
      </c>
      <c r="BE93" s="249">
        <f t="shared" si="8"/>
        <v>2.3443129520101706</v>
      </c>
      <c r="BF93" s="249" t="str">
        <f t="shared" si="8"/>
        <v>---</v>
      </c>
      <c r="BG93" s="254">
        <f t="shared" si="8"/>
        <v>2.3504179336560309</v>
      </c>
      <c r="BH93" s="255">
        <v>5.9243944342603199E-3</v>
      </c>
      <c r="BI93" s="249">
        <v>0</v>
      </c>
      <c r="BJ93" s="249">
        <v>0</v>
      </c>
      <c r="BK93" s="249">
        <v>0</v>
      </c>
      <c r="BL93" s="249">
        <v>2.2749674627559626</v>
      </c>
      <c r="BM93" s="249" t="s">
        <v>1026</v>
      </c>
      <c r="BN93" s="254">
        <v>2.2808918571902228</v>
      </c>
      <c r="BO93" s="251">
        <v>0</v>
      </c>
      <c r="BP93" s="253">
        <v>0</v>
      </c>
      <c r="BQ93" s="248">
        <v>4.74</v>
      </c>
      <c r="BR93" s="249">
        <v>0</v>
      </c>
      <c r="BS93" s="253">
        <v>11.8</v>
      </c>
      <c r="BT93" s="253">
        <v>0.01</v>
      </c>
      <c r="BU93" s="248">
        <v>26.2</v>
      </c>
      <c r="BV93" s="249">
        <v>0.03</v>
      </c>
      <c r="BW93" s="253">
        <v>42.33</v>
      </c>
      <c r="BX93" s="253">
        <v>0.04</v>
      </c>
      <c r="BY93" s="248">
        <v>62.89</v>
      </c>
      <c r="BZ93" s="249">
        <v>7.0000000000000007E-2</v>
      </c>
      <c r="CA93" s="253">
        <v>77.569999999999993</v>
      </c>
      <c r="CB93" s="254">
        <v>0.08</v>
      </c>
      <c r="CC93" s="251">
        <v>0</v>
      </c>
      <c r="CD93" s="253">
        <v>0</v>
      </c>
      <c r="CE93" s="248">
        <v>0</v>
      </c>
      <c r="CF93" s="249">
        <v>0</v>
      </c>
      <c r="CG93" s="253">
        <v>0</v>
      </c>
      <c r="CH93" s="253">
        <v>0</v>
      </c>
      <c r="CI93" s="248">
        <v>0</v>
      </c>
      <c r="CJ93" s="249">
        <v>0</v>
      </c>
      <c r="CK93" s="253">
        <v>0</v>
      </c>
      <c r="CL93" s="253">
        <v>0</v>
      </c>
      <c r="CM93" s="248">
        <v>0</v>
      </c>
      <c r="CN93" s="249">
        <v>0</v>
      </c>
      <c r="CO93" s="253">
        <v>0</v>
      </c>
      <c r="CP93" s="254">
        <v>0</v>
      </c>
      <c r="CQ93" s="251">
        <v>0</v>
      </c>
      <c r="CR93" s="253">
        <v>0</v>
      </c>
      <c r="CS93" s="248">
        <v>0</v>
      </c>
      <c r="CT93" s="249">
        <v>0</v>
      </c>
      <c r="CU93" s="253">
        <v>0</v>
      </c>
      <c r="CV93" s="253">
        <v>0</v>
      </c>
      <c r="CW93" s="248">
        <v>0</v>
      </c>
      <c r="CX93" s="249">
        <v>0</v>
      </c>
      <c r="CY93" s="253">
        <v>0</v>
      </c>
      <c r="CZ93" s="253">
        <v>0</v>
      </c>
      <c r="DA93" s="248">
        <v>0</v>
      </c>
      <c r="DB93" s="249">
        <v>0</v>
      </c>
      <c r="DC93" s="253">
        <v>0</v>
      </c>
      <c r="DD93" s="253">
        <v>0</v>
      </c>
      <c r="DE93" s="251">
        <v>0</v>
      </c>
      <c r="DF93" s="253">
        <v>0</v>
      </c>
      <c r="DG93" s="248">
        <v>0</v>
      </c>
      <c r="DH93" s="249">
        <v>0</v>
      </c>
      <c r="DI93" s="253">
        <v>0</v>
      </c>
      <c r="DJ93" s="253">
        <v>0</v>
      </c>
      <c r="DK93" s="248">
        <v>0</v>
      </c>
      <c r="DL93" s="249">
        <v>0</v>
      </c>
      <c r="DM93" s="253">
        <v>0</v>
      </c>
      <c r="DN93" s="253">
        <v>0</v>
      </c>
      <c r="DO93" s="248">
        <v>0</v>
      </c>
      <c r="DP93" s="249">
        <v>0</v>
      </c>
      <c r="DQ93" s="253">
        <v>0</v>
      </c>
      <c r="DR93" s="253">
        <v>0</v>
      </c>
      <c r="DS93" s="256">
        <v>51.68042664543961</v>
      </c>
      <c r="DT93" s="257">
        <v>52.177282968487589</v>
      </c>
      <c r="DU93" s="258">
        <v>52.457305825103958</v>
      </c>
      <c r="DV93" s="259">
        <v>52.105005146343721</v>
      </c>
      <c r="DW93" s="260">
        <v>86</v>
      </c>
      <c r="DX93" s="261">
        <v>34.81</v>
      </c>
      <c r="DY93" s="240">
        <v>73.778048780487808</v>
      </c>
      <c r="DZ93" s="262">
        <v>-1.0343733953205401</v>
      </c>
      <c r="EA93" s="262">
        <v>0.74585670232772827</v>
      </c>
      <c r="EB93" s="262">
        <v>0.88197612762451172</v>
      </c>
      <c r="EC93" s="262">
        <v>0.73640942573547363</v>
      </c>
      <c r="ED93" s="262">
        <v>0.26569867134094238</v>
      </c>
      <c r="EE93" s="262">
        <v>3.1178208073514933</v>
      </c>
      <c r="EF93" s="262">
        <v>3.6310652164067214</v>
      </c>
      <c r="EG93" s="262">
        <v>2.4970131421744326</v>
      </c>
      <c r="EH93" s="262">
        <v>64.05</v>
      </c>
      <c r="EI93" s="262">
        <v>5.6424503449981707</v>
      </c>
      <c r="EJ93" s="262">
        <v>-6.7</v>
      </c>
      <c r="EK93" s="262">
        <v>0</v>
      </c>
      <c r="EL93" s="263" t="s">
        <v>478</v>
      </c>
    </row>
    <row r="94" spans="1:142" x14ac:dyDescent="0.2">
      <c r="A94" s="236" t="s">
        <v>380</v>
      </c>
      <c r="B94" s="237" t="s">
        <v>465</v>
      </c>
      <c r="C94" s="238" t="s">
        <v>1075</v>
      </c>
      <c r="D94" s="239">
        <v>22.253958999999998</v>
      </c>
      <c r="E94" s="240">
        <v>53.249999247324943</v>
      </c>
      <c r="F94" s="241">
        <v>46.750000752675064</v>
      </c>
      <c r="G94" s="242">
        <v>3.6043499304172459</v>
      </c>
      <c r="H94" s="243">
        <v>47.077402635865539</v>
      </c>
      <c r="I94" s="251">
        <v>29274.957493320377</v>
      </c>
      <c r="J94" s="249">
        <v>1328.6402053447425</v>
      </c>
      <c r="K94" s="253">
        <v>5403.6106535844392</v>
      </c>
      <c r="L94" s="253">
        <v>18.458133217844544</v>
      </c>
      <c r="M94" s="248">
        <v>1551.0223779451055</v>
      </c>
      <c r="N94" s="253">
        <v>5.2981199999999999</v>
      </c>
      <c r="O94" s="248">
        <v>2879.417592569006</v>
      </c>
      <c r="P94" s="249">
        <f t="shared" si="12"/>
        <v>9.8357703618391188</v>
      </c>
      <c r="Q94" s="254">
        <v>3380.7032639080903</v>
      </c>
      <c r="R94" s="253">
        <v>81683.7265625</v>
      </c>
      <c r="S94" s="251">
        <v>9.8800000000000008</v>
      </c>
      <c r="T94" s="252">
        <v>0</v>
      </c>
      <c r="U94" s="253">
        <v>0</v>
      </c>
      <c r="V94" s="252">
        <v>0</v>
      </c>
      <c r="W94" s="253">
        <v>74.86</v>
      </c>
      <c r="X94" s="252" t="s">
        <v>992</v>
      </c>
      <c r="Y94" s="254">
        <v>84.74</v>
      </c>
      <c r="Z94" s="253">
        <f t="shared" si="11"/>
        <v>11.659192825112109</v>
      </c>
      <c r="AA94" s="253">
        <f t="shared" si="11"/>
        <v>0</v>
      </c>
      <c r="AB94" s="253">
        <f t="shared" si="11"/>
        <v>0</v>
      </c>
      <c r="AC94" s="253">
        <f t="shared" si="10"/>
        <v>0</v>
      </c>
      <c r="AD94" s="253">
        <f t="shared" si="10"/>
        <v>88.3408071748879</v>
      </c>
      <c r="AE94" s="253" t="str">
        <f t="shared" si="10"/>
        <v>---</v>
      </c>
      <c r="AF94" s="251">
        <f t="shared" si="7"/>
        <v>1.2095432487939144E-2</v>
      </c>
      <c r="AG94" s="252">
        <f t="shared" si="7"/>
        <v>0</v>
      </c>
      <c r="AH94" s="253">
        <f t="shared" si="7"/>
        <v>0</v>
      </c>
      <c r="AI94" s="252">
        <f t="shared" si="6"/>
        <v>0</v>
      </c>
      <c r="AJ94" s="253">
        <f t="shared" si="6"/>
        <v>9.1646161543231186E-2</v>
      </c>
      <c r="AK94" s="252">
        <f t="shared" si="6"/>
        <v>0</v>
      </c>
      <c r="AL94" s="254">
        <f t="shared" si="6"/>
        <v>0.10374159403117034</v>
      </c>
      <c r="AM94" s="255">
        <v>0.18284070843346545</v>
      </c>
      <c r="AN94" s="249">
        <v>0</v>
      </c>
      <c r="AO94" s="249">
        <v>0</v>
      </c>
      <c r="AP94" s="249">
        <v>0</v>
      </c>
      <c r="AQ94" s="249">
        <v>1.385369983130488</v>
      </c>
      <c r="AR94" s="249" t="s">
        <v>1026</v>
      </c>
      <c r="AS94" s="254">
        <v>1.5682106915639533</v>
      </c>
      <c r="AT94" s="255">
        <v>0.63699919101680935</v>
      </c>
      <c r="AU94" s="249">
        <v>0</v>
      </c>
      <c r="AV94" s="249">
        <v>0</v>
      </c>
      <c r="AW94" s="249">
        <v>0</v>
      </c>
      <c r="AX94" s="249">
        <v>4.8264938703965932</v>
      </c>
      <c r="AY94" s="249" t="s">
        <v>1026</v>
      </c>
      <c r="AZ94" s="254">
        <v>5.4634930614134021</v>
      </c>
      <c r="BA94" s="255">
        <f t="shared" si="9"/>
        <v>0.34312494392955001</v>
      </c>
      <c r="BB94" s="249">
        <f t="shared" si="9"/>
        <v>0</v>
      </c>
      <c r="BC94" s="249">
        <f t="shared" si="8"/>
        <v>0</v>
      </c>
      <c r="BD94" s="249">
        <f t="shared" si="8"/>
        <v>0</v>
      </c>
      <c r="BE94" s="249">
        <f t="shared" si="8"/>
        <v>2.599831305927744</v>
      </c>
      <c r="BF94" s="249" t="str">
        <f t="shared" si="8"/>
        <v>---</v>
      </c>
      <c r="BG94" s="254">
        <f t="shared" si="8"/>
        <v>2.9429562498572941</v>
      </c>
      <c r="BH94" s="255">
        <v>0.29224688559559436</v>
      </c>
      <c r="BI94" s="249">
        <v>0</v>
      </c>
      <c r="BJ94" s="249">
        <v>0</v>
      </c>
      <c r="BK94" s="249">
        <v>0</v>
      </c>
      <c r="BL94" s="249">
        <v>2.2143321716281568</v>
      </c>
      <c r="BM94" s="249" t="s">
        <v>1026</v>
      </c>
      <c r="BN94" s="254">
        <v>2.5065790572237514</v>
      </c>
      <c r="BO94" s="251">
        <v>23.02</v>
      </c>
      <c r="BP94" s="253">
        <v>0.03</v>
      </c>
      <c r="BQ94" s="248">
        <v>65.3</v>
      </c>
      <c r="BR94" s="249">
        <v>0.08</v>
      </c>
      <c r="BS94" s="253">
        <v>139</v>
      </c>
      <c r="BT94" s="253">
        <v>0.17</v>
      </c>
      <c r="BU94" s="248">
        <v>415.93</v>
      </c>
      <c r="BV94" s="249">
        <v>0.51</v>
      </c>
      <c r="BW94" s="253">
        <v>878.01</v>
      </c>
      <c r="BX94" s="253">
        <v>1.07</v>
      </c>
      <c r="BY94" s="248">
        <v>1630.88</v>
      </c>
      <c r="BZ94" s="249">
        <v>2</v>
      </c>
      <c r="CA94" s="253">
        <v>2197.7399999999998</v>
      </c>
      <c r="CB94" s="254">
        <v>2.69</v>
      </c>
      <c r="CC94" s="251">
        <v>0</v>
      </c>
      <c r="CD94" s="253">
        <v>0</v>
      </c>
      <c r="CE94" s="248">
        <v>0</v>
      </c>
      <c r="CF94" s="249">
        <v>0</v>
      </c>
      <c r="CG94" s="253">
        <v>0</v>
      </c>
      <c r="CH94" s="253">
        <v>0</v>
      </c>
      <c r="CI94" s="248">
        <v>0</v>
      </c>
      <c r="CJ94" s="249">
        <v>0</v>
      </c>
      <c r="CK94" s="253">
        <v>0</v>
      </c>
      <c r="CL94" s="253">
        <v>0</v>
      </c>
      <c r="CM94" s="248">
        <v>0</v>
      </c>
      <c r="CN94" s="249">
        <v>0</v>
      </c>
      <c r="CO94" s="253">
        <v>0</v>
      </c>
      <c r="CP94" s="254">
        <v>0</v>
      </c>
      <c r="CQ94" s="251">
        <v>0</v>
      </c>
      <c r="CR94" s="253">
        <v>0</v>
      </c>
      <c r="CS94" s="248">
        <v>0</v>
      </c>
      <c r="CT94" s="249">
        <v>0</v>
      </c>
      <c r="CU94" s="253">
        <v>0</v>
      </c>
      <c r="CV94" s="253">
        <v>0</v>
      </c>
      <c r="CW94" s="248">
        <v>0</v>
      </c>
      <c r="CX94" s="249">
        <v>0</v>
      </c>
      <c r="CY94" s="253">
        <v>0</v>
      </c>
      <c r="CZ94" s="253">
        <v>0</v>
      </c>
      <c r="DA94" s="248">
        <v>0</v>
      </c>
      <c r="DB94" s="249">
        <v>0</v>
      </c>
      <c r="DC94" s="253">
        <v>0</v>
      </c>
      <c r="DD94" s="253">
        <v>0</v>
      </c>
      <c r="DE94" s="251">
        <v>0</v>
      </c>
      <c r="DF94" s="253">
        <v>0</v>
      </c>
      <c r="DG94" s="248">
        <v>0</v>
      </c>
      <c r="DH94" s="249">
        <v>0</v>
      </c>
      <c r="DI94" s="253">
        <v>0</v>
      </c>
      <c r="DJ94" s="253">
        <v>0</v>
      </c>
      <c r="DK94" s="248">
        <v>0</v>
      </c>
      <c r="DL94" s="249">
        <v>0</v>
      </c>
      <c r="DM94" s="253">
        <v>0</v>
      </c>
      <c r="DN94" s="253">
        <v>0</v>
      </c>
      <c r="DO94" s="248">
        <v>0</v>
      </c>
      <c r="DP94" s="249">
        <v>0</v>
      </c>
      <c r="DQ94" s="253">
        <v>0</v>
      </c>
      <c r="DR94" s="253">
        <v>0</v>
      </c>
      <c r="DS94" s="256">
        <v>47.981039940738626</v>
      </c>
      <c r="DT94" s="257">
        <v>50.695096002468588</v>
      </c>
      <c r="DU94" s="258">
        <v>57.112311607309053</v>
      </c>
      <c r="DV94" s="259">
        <v>51.929482516838753</v>
      </c>
      <c r="DW94" s="260">
        <v>87</v>
      </c>
      <c r="DX94" s="261">
        <v>38.909999999999997</v>
      </c>
      <c r="DY94" s="240">
        <v>54.58751219512196</v>
      </c>
      <c r="DZ94" s="262">
        <v>2.5224669574855101</v>
      </c>
      <c r="EA94" s="262">
        <v>-1.0458563566207886</v>
      </c>
      <c r="EB94" s="262">
        <v>-0.86477208137512207</v>
      </c>
      <c r="EC94" s="262">
        <v>-1.04192054271698</v>
      </c>
      <c r="ED94" s="262">
        <v>-1.1921844482421875</v>
      </c>
      <c r="EE94" s="262">
        <v>1.0340226817878586</v>
      </c>
      <c r="EF94" s="262">
        <v>0.35079861695473158</v>
      </c>
      <c r="EG94" s="262">
        <v>0.35399267399267403</v>
      </c>
      <c r="EH94" s="262">
        <v>36.68</v>
      </c>
      <c r="EI94" s="262">
        <v>1.0440408583579699</v>
      </c>
      <c r="EJ94" s="262">
        <v>-1.1000000000000001</v>
      </c>
      <c r="EK94" s="262">
        <v>12.3</v>
      </c>
      <c r="EL94" s="263">
        <v>46.1</v>
      </c>
    </row>
    <row r="95" spans="1:142" x14ac:dyDescent="0.2">
      <c r="A95" s="236" t="s">
        <v>406</v>
      </c>
      <c r="B95" s="237" t="s">
        <v>492</v>
      </c>
      <c r="C95" s="238" t="s">
        <v>1075</v>
      </c>
      <c r="D95" s="239">
        <v>3.8898799999999998</v>
      </c>
      <c r="E95" s="240">
        <v>58.635999053955388</v>
      </c>
      <c r="F95" s="241">
        <v>41.364000946044612</v>
      </c>
      <c r="G95" s="242">
        <v>3.529900023234585</v>
      </c>
      <c r="H95" s="243">
        <v>3.7740176579023963</v>
      </c>
      <c r="I95" s="251">
        <v>4162.5332712270429</v>
      </c>
      <c r="J95" s="249">
        <v>1068.9745967087438</v>
      </c>
      <c r="K95" s="253">
        <v>1718.2427202366664</v>
      </c>
      <c r="L95" s="253">
        <v>41.278774445210821</v>
      </c>
      <c r="M95" s="248">
        <v>339.74804686418685</v>
      </c>
      <c r="N95" s="253">
        <v>8.1620499999999989</v>
      </c>
      <c r="O95" s="248">
        <v>428.68292587497365</v>
      </c>
      <c r="P95" s="249">
        <f t="shared" si="12"/>
        <v>10.298606592244855</v>
      </c>
      <c r="Q95" s="254">
        <v>949.49971104354597</v>
      </c>
      <c r="R95" s="253">
        <v>11985.51953125</v>
      </c>
      <c r="S95" s="251">
        <v>0.22</v>
      </c>
      <c r="T95" s="252">
        <v>0</v>
      </c>
      <c r="U95" s="253">
        <v>0</v>
      </c>
      <c r="V95" s="252">
        <v>0</v>
      </c>
      <c r="W95" s="253">
        <v>18.88</v>
      </c>
      <c r="X95" s="252" t="s">
        <v>992</v>
      </c>
      <c r="Y95" s="254">
        <v>19.099999999999998</v>
      </c>
      <c r="Z95" s="253">
        <f t="shared" si="11"/>
        <v>1.1518324607329844</v>
      </c>
      <c r="AA95" s="253">
        <f t="shared" si="11"/>
        <v>0</v>
      </c>
      <c r="AB95" s="253">
        <f t="shared" si="11"/>
        <v>0</v>
      </c>
      <c r="AC95" s="253">
        <f t="shared" si="10"/>
        <v>0</v>
      </c>
      <c r="AD95" s="253">
        <f t="shared" si="10"/>
        <v>98.848167539267024</v>
      </c>
      <c r="AE95" s="253" t="str">
        <f t="shared" si="10"/>
        <v>---</v>
      </c>
      <c r="AF95" s="251">
        <f t="shared" si="7"/>
        <v>1.8355482999830852E-3</v>
      </c>
      <c r="AG95" s="252">
        <f t="shared" si="7"/>
        <v>0</v>
      </c>
      <c r="AH95" s="253">
        <f t="shared" si="7"/>
        <v>0</v>
      </c>
      <c r="AI95" s="252">
        <f t="shared" si="6"/>
        <v>0</v>
      </c>
      <c r="AJ95" s="253">
        <f t="shared" si="6"/>
        <v>0.15752341774400291</v>
      </c>
      <c r="AK95" s="252">
        <f t="shared" si="6"/>
        <v>0</v>
      </c>
      <c r="AL95" s="254">
        <f t="shared" si="6"/>
        <v>0.159358966043986</v>
      </c>
      <c r="AM95" s="255">
        <v>1.2803778966087967E-2</v>
      </c>
      <c r="AN95" s="249">
        <v>0</v>
      </c>
      <c r="AO95" s="249">
        <v>0</v>
      </c>
      <c r="AP95" s="249">
        <v>0</v>
      </c>
      <c r="AQ95" s="249">
        <v>1.0987970312715489</v>
      </c>
      <c r="AR95" s="249" t="s">
        <v>1026</v>
      </c>
      <c r="AS95" s="254">
        <v>1.1116008102376369</v>
      </c>
      <c r="AT95" s="255">
        <v>6.4753867470485935E-2</v>
      </c>
      <c r="AU95" s="249">
        <v>0</v>
      </c>
      <c r="AV95" s="249">
        <v>0</v>
      </c>
      <c r="AW95" s="249">
        <v>0</v>
      </c>
      <c r="AX95" s="249">
        <v>5.557059172012611</v>
      </c>
      <c r="AY95" s="249" t="s">
        <v>1026</v>
      </c>
      <c r="AZ95" s="254">
        <v>5.6218130394830963</v>
      </c>
      <c r="BA95" s="255">
        <f t="shared" si="9"/>
        <v>5.1319981907598414E-2</v>
      </c>
      <c r="BB95" s="249">
        <f t="shared" si="9"/>
        <v>0</v>
      </c>
      <c r="BC95" s="249">
        <f t="shared" si="8"/>
        <v>0</v>
      </c>
      <c r="BD95" s="249">
        <f t="shared" si="8"/>
        <v>0</v>
      </c>
      <c r="BE95" s="249">
        <f t="shared" si="8"/>
        <v>4.4041875382520823</v>
      </c>
      <c r="BF95" s="249" t="str">
        <f t="shared" si="8"/>
        <v>---</v>
      </c>
      <c r="BG95" s="254">
        <f t="shared" si="8"/>
        <v>4.4555075201596805</v>
      </c>
      <c r="BH95" s="255">
        <v>2.3170096572036804E-2</v>
      </c>
      <c r="BI95" s="249">
        <v>0</v>
      </c>
      <c r="BJ95" s="249">
        <v>0</v>
      </c>
      <c r="BK95" s="249">
        <v>0</v>
      </c>
      <c r="BL95" s="249">
        <v>1.9884155603638856</v>
      </c>
      <c r="BM95" s="249" t="s">
        <v>1026</v>
      </c>
      <c r="BN95" s="254">
        <v>2.0115856569359223</v>
      </c>
      <c r="BO95" s="251">
        <v>0.45</v>
      </c>
      <c r="BP95" s="253">
        <v>0</v>
      </c>
      <c r="BQ95" s="248">
        <v>2.16</v>
      </c>
      <c r="BR95" s="249">
        <v>0.02</v>
      </c>
      <c r="BS95" s="253">
        <v>4.25</v>
      </c>
      <c r="BT95" s="253">
        <v>0.04</v>
      </c>
      <c r="BU95" s="248">
        <v>9.5</v>
      </c>
      <c r="BV95" s="249">
        <v>0.08</v>
      </c>
      <c r="BW95" s="253">
        <v>17.489999999999998</v>
      </c>
      <c r="BX95" s="253">
        <v>0.15</v>
      </c>
      <c r="BY95" s="248">
        <v>31.08</v>
      </c>
      <c r="BZ95" s="249">
        <v>0.26</v>
      </c>
      <c r="CA95" s="253">
        <v>42.09</v>
      </c>
      <c r="CB95" s="254">
        <v>0.35</v>
      </c>
      <c r="CC95" s="251">
        <v>0</v>
      </c>
      <c r="CD95" s="253">
        <v>0</v>
      </c>
      <c r="CE95" s="248">
        <v>0</v>
      </c>
      <c r="CF95" s="249">
        <v>0</v>
      </c>
      <c r="CG95" s="253">
        <v>0</v>
      </c>
      <c r="CH95" s="253">
        <v>0</v>
      </c>
      <c r="CI95" s="248">
        <v>0</v>
      </c>
      <c r="CJ95" s="249">
        <v>0</v>
      </c>
      <c r="CK95" s="253">
        <v>0</v>
      </c>
      <c r="CL95" s="253">
        <v>0</v>
      </c>
      <c r="CM95" s="248">
        <v>0</v>
      </c>
      <c r="CN95" s="249">
        <v>0</v>
      </c>
      <c r="CO95" s="253">
        <v>0</v>
      </c>
      <c r="CP95" s="254">
        <v>0</v>
      </c>
      <c r="CQ95" s="251">
        <v>0</v>
      </c>
      <c r="CR95" s="253">
        <v>0</v>
      </c>
      <c r="CS95" s="248">
        <v>0</v>
      </c>
      <c r="CT95" s="249">
        <v>0</v>
      </c>
      <c r="CU95" s="253">
        <v>0</v>
      </c>
      <c r="CV95" s="253">
        <v>0</v>
      </c>
      <c r="CW95" s="248">
        <v>0</v>
      </c>
      <c r="CX95" s="249">
        <v>0</v>
      </c>
      <c r="CY95" s="253">
        <v>0</v>
      </c>
      <c r="CZ95" s="253">
        <v>0</v>
      </c>
      <c r="DA95" s="248">
        <v>0</v>
      </c>
      <c r="DB95" s="249">
        <v>0</v>
      </c>
      <c r="DC95" s="253">
        <v>0</v>
      </c>
      <c r="DD95" s="253">
        <v>0</v>
      </c>
      <c r="DE95" s="251">
        <v>0</v>
      </c>
      <c r="DF95" s="253">
        <v>0</v>
      </c>
      <c r="DG95" s="248">
        <v>0</v>
      </c>
      <c r="DH95" s="249">
        <v>0</v>
      </c>
      <c r="DI95" s="253">
        <v>0</v>
      </c>
      <c r="DJ95" s="253">
        <v>0</v>
      </c>
      <c r="DK95" s="248">
        <v>0</v>
      </c>
      <c r="DL95" s="249">
        <v>0</v>
      </c>
      <c r="DM95" s="253">
        <v>0</v>
      </c>
      <c r="DN95" s="253">
        <v>0</v>
      </c>
      <c r="DO95" s="248">
        <v>0</v>
      </c>
      <c r="DP95" s="249">
        <v>0</v>
      </c>
      <c r="DQ95" s="253">
        <v>0</v>
      </c>
      <c r="DR95" s="253">
        <v>0</v>
      </c>
      <c r="DS95" s="256">
        <v>50.709689524178998</v>
      </c>
      <c r="DT95" s="257">
        <v>47.761621263484216</v>
      </c>
      <c r="DU95" s="258">
        <v>57.301888041788438</v>
      </c>
      <c r="DV95" s="259">
        <v>51.924399609817215</v>
      </c>
      <c r="DW95" s="260">
        <v>88</v>
      </c>
      <c r="DX95" s="261">
        <v>40.46</v>
      </c>
      <c r="DY95" s="240">
        <v>61.350609756097562</v>
      </c>
      <c r="DZ95" s="262">
        <v>2.4393284405153102</v>
      </c>
      <c r="EA95" s="262">
        <v>-0.94676613807678223</v>
      </c>
      <c r="EB95" s="262">
        <v>-0.90269047021865845</v>
      </c>
      <c r="EC95" s="262">
        <v>-0.93083661794662476</v>
      </c>
      <c r="ED95" s="262">
        <v>-0.67925357818603516</v>
      </c>
      <c r="EE95" s="262" t="s">
        <v>478</v>
      </c>
      <c r="EF95" s="262">
        <v>0.61363543173141388</v>
      </c>
      <c r="EG95" s="262">
        <v>337.5</v>
      </c>
      <c r="EH95" s="262">
        <v>27.19</v>
      </c>
      <c r="EI95" s="262">
        <v>2.6092632856077098</v>
      </c>
      <c r="EJ95" s="262">
        <v>0</v>
      </c>
      <c r="EK95" s="262">
        <v>0</v>
      </c>
      <c r="EL95" s="263" t="s">
        <v>478</v>
      </c>
    </row>
    <row r="96" spans="1:142" x14ac:dyDescent="0.2">
      <c r="A96" s="236" t="s">
        <v>318</v>
      </c>
      <c r="B96" s="237" t="s">
        <v>951</v>
      </c>
      <c r="C96" s="238" t="s">
        <v>42</v>
      </c>
      <c r="D96" s="239">
        <v>316.12883900000003</v>
      </c>
      <c r="E96" s="240">
        <v>81.276999850051652</v>
      </c>
      <c r="F96" s="241">
        <v>18.723000149948358</v>
      </c>
      <c r="G96" s="242">
        <v>0.92406945810895502</v>
      </c>
      <c r="H96" s="243">
        <v>34.559344492764083</v>
      </c>
      <c r="I96" s="251">
        <v>16800000</v>
      </c>
      <c r="J96" s="249">
        <v>53041.981405562299</v>
      </c>
      <c r="K96" s="253">
        <v>3131630.2032675473</v>
      </c>
      <c r="L96" s="253">
        <v>18.64065597183064</v>
      </c>
      <c r="M96" s="248">
        <v>4256503.4400000004</v>
      </c>
      <c r="N96" s="253">
        <v>25.33633</v>
      </c>
      <c r="O96" s="248">
        <v>2692664</v>
      </c>
      <c r="P96" s="249">
        <f t="shared" si="12"/>
        <v>16.027761904761906</v>
      </c>
      <c r="Q96" s="254">
        <v>133533.51047758001</v>
      </c>
      <c r="R96" s="199">
        <v>55312168</v>
      </c>
      <c r="S96" s="251">
        <v>14458.98</v>
      </c>
      <c r="T96" s="252">
        <v>19778.349999999999</v>
      </c>
      <c r="U96" s="253">
        <v>8774.3799999999992</v>
      </c>
      <c r="V96" s="252">
        <v>205.15</v>
      </c>
      <c r="W96" s="253">
        <v>9408.8799999999992</v>
      </c>
      <c r="X96" s="252" t="s">
        <v>992</v>
      </c>
      <c r="Y96" s="254">
        <v>52625.74</v>
      </c>
      <c r="Z96" s="253">
        <f t="shared" si="11"/>
        <v>27.475110088713244</v>
      </c>
      <c r="AA96" s="253">
        <f t="shared" si="11"/>
        <v>37.583034461843191</v>
      </c>
      <c r="AB96" s="253">
        <f t="shared" si="11"/>
        <v>16.673171721670801</v>
      </c>
      <c r="AC96" s="253">
        <f t="shared" si="10"/>
        <v>0.38982824754578277</v>
      </c>
      <c r="AD96" s="253">
        <f t="shared" si="10"/>
        <v>17.878855480226974</v>
      </c>
      <c r="AE96" s="253" t="str">
        <f t="shared" si="10"/>
        <v>---</v>
      </c>
      <c r="AF96" s="251">
        <f t="shared" si="7"/>
        <v>2.6140685716748619E-2</v>
      </c>
      <c r="AG96" s="252">
        <f t="shared" si="7"/>
        <v>3.5757683553463315E-2</v>
      </c>
      <c r="AH96" s="253">
        <f t="shared" si="7"/>
        <v>1.5863381091842214E-2</v>
      </c>
      <c r="AI96" s="252">
        <f t="shared" si="6"/>
        <v>3.7089488157470162E-4</v>
      </c>
      <c r="AJ96" s="253">
        <f t="shared" si="6"/>
        <v>1.7010506621255559E-2</v>
      </c>
      <c r="AK96" s="252">
        <f t="shared" si="6"/>
        <v>0</v>
      </c>
      <c r="AL96" s="254">
        <f t="shared" si="6"/>
        <v>9.5143151864884409E-2</v>
      </c>
      <c r="AM96" s="255">
        <v>0.4617077707614865</v>
      </c>
      <c r="AN96" s="249">
        <v>0.63156722589286696</v>
      </c>
      <c r="AO96" s="249">
        <v>0.28018569979446484</v>
      </c>
      <c r="AP96" s="249">
        <v>6.5509011819449891E-3</v>
      </c>
      <c r="AQ96" s="249">
        <v>0.30044671271156986</v>
      </c>
      <c r="AR96" s="249" t="s">
        <v>1026</v>
      </c>
      <c r="AS96" s="254">
        <v>1.680458310342333</v>
      </c>
      <c r="AT96" s="255">
        <v>0.33969149100464485</v>
      </c>
      <c r="AU96" s="249">
        <v>0.46466190568848675</v>
      </c>
      <c r="AV96" s="249">
        <v>0.20614055935075198</v>
      </c>
      <c r="AW96" s="249">
        <v>4.8196836415572118E-3</v>
      </c>
      <c r="AX96" s="249">
        <v>0.22104716071837588</v>
      </c>
      <c r="AY96" s="249" t="s">
        <v>1026</v>
      </c>
      <c r="AZ96" s="254">
        <v>1.2363608004038167</v>
      </c>
      <c r="BA96" s="255">
        <f t="shared" si="9"/>
        <v>0.53697676353232338</v>
      </c>
      <c r="BB96" s="249">
        <f t="shared" si="9"/>
        <v>0.73452721914059826</v>
      </c>
      <c r="BC96" s="249">
        <f t="shared" si="8"/>
        <v>0.32586241729380272</v>
      </c>
      <c r="BD96" s="249">
        <f t="shared" si="8"/>
        <v>7.61884884263317E-3</v>
      </c>
      <c r="BE96" s="249">
        <f t="shared" si="8"/>
        <v>0.34942644162064035</v>
      </c>
      <c r="BF96" s="249" t="str">
        <f t="shared" si="8"/>
        <v>---</v>
      </c>
      <c r="BG96" s="254">
        <f t="shared" si="8"/>
        <v>1.954411690429998</v>
      </c>
      <c r="BH96" s="255">
        <v>10.827978646174834</v>
      </c>
      <c r="BI96" s="249">
        <v>14.811525533375939</v>
      </c>
      <c r="BJ96" s="249">
        <v>6.570919890159856</v>
      </c>
      <c r="BK96" s="249">
        <v>0.153631848115342</v>
      </c>
      <c r="BL96" s="249">
        <v>7.0460815164293384</v>
      </c>
      <c r="BM96" s="249" t="s">
        <v>1026</v>
      </c>
      <c r="BN96" s="254">
        <v>39.410137434255311</v>
      </c>
      <c r="BO96" s="251">
        <v>345.5</v>
      </c>
      <c r="BP96" s="253">
        <v>0</v>
      </c>
      <c r="BQ96" s="248">
        <v>687.97</v>
      </c>
      <c r="BR96" s="249">
        <v>0</v>
      </c>
      <c r="BS96" s="253">
        <v>1056.6600000000001</v>
      </c>
      <c r="BT96" s="253">
        <v>0</v>
      </c>
      <c r="BU96" s="248">
        <v>1694.65</v>
      </c>
      <c r="BV96" s="249">
        <v>0</v>
      </c>
      <c r="BW96" s="253">
        <v>2293.4899999999998</v>
      </c>
      <c r="BX96" s="253">
        <v>0</v>
      </c>
      <c r="BY96" s="248">
        <v>2987.69</v>
      </c>
      <c r="BZ96" s="249">
        <v>0.01</v>
      </c>
      <c r="CA96" s="253">
        <v>3507.55</v>
      </c>
      <c r="CB96" s="254">
        <v>0.01</v>
      </c>
      <c r="CC96" s="251">
        <v>82084.94</v>
      </c>
      <c r="CD96" s="253">
        <v>0.15</v>
      </c>
      <c r="CE96" s="248">
        <v>165837.16</v>
      </c>
      <c r="CF96" s="249">
        <v>0.3</v>
      </c>
      <c r="CG96" s="253">
        <v>217870.83</v>
      </c>
      <c r="CH96" s="253">
        <v>0.39</v>
      </c>
      <c r="CI96" s="248">
        <v>262718.45</v>
      </c>
      <c r="CJ96" s="249">
        <v>0.48</v>
      </c>
      <c r="CK96" s="253">
        <v>293927.09999999998</v>
      </c>
      <c r="CL96" s="253">
        <v>0.53</v>
      </c>
      <c r="CM96" s="248">
        <v>316953.44</v>
      </c>
      <c r="CN96" s="249">
        <v>0.56999999999999995</v>
      </c>
      <c r="CO96" s="253">
        <v>339979.77</v>
      </c>
      <c r="CP96" s="254">
        <v>0.61</v>
      </c>
      <c r="CQ96" s="251">
        <v>27440.6</v>
      </c>
      <c r="CR96" s="253">
        <v>0.05</v>
      </c>
      <c r="CS96" s="248">
        <v>48590.06</v>
      </c>
      <c r="CT96" s="249">
        <v>0.09</v>
      </c>
      <c r="CU96" s="253">
        <v>87253.88</v>
      </c>
      <c r="CV96" s="253">
        <v>0.16</v>
      </c>
      <c r="CW96" s="248">
        <v>128149.29</v>
      </c>
      <c r="CX96" s="249">
        <v>0.23</v>
      </c>
      <c r="CY96" s="253">
        <v>137090.39000000001</v>
      </c>
      <c r="CZ96" s="253">
        <v>0.25</v>
      </c>
      <c r="DA96" s="248">
        <v>154972.59</v>
      </c>
      <c r="DB96" s="249">
        <v>0.28000000000000003</v>
      </c>
      <c r="DC96" s="253">
        <v>168073.68</v>
      </c>
      <c r="DD96" s="253">
        <v>0.31</v>
      </c>
      <c r="DE96" s="251">
        <v>0</v>
      </c>
      <c r="DF96" s="253">
        <v>0</v>
      </c>
      <c r="DG96" s="248">
        <v>499.62</v>
      </c>
      <c r="DH96" s="249">
        <v>0</v>
      </c>
      <c r="DI96" s="253">
        <v>2036.4</v>
      </c>
      <c r="DJ96" s="253">
        <v>0</v>
      </c>
      <c r="DK96" s="248">
        <v>9261.43</v>
      </c>
      <c r="DL96" s="249">
        <v>0.02</v>
      </c>
      <c r="DM96" s="253">
        <v>22403.13</v>
      </c>
      <c r="DN96" s="253">
        <v>0.04</v>
      </c>
      <c r="DO96" s="248">
        <v>43870.27</v>
      </c>
      <c r="DP96" s="249">
        <v>0.08</v>
      </c>
      <c r="DQ96" s="253">
        <v>61647.65</v>
      </c>
      <c r="DR96" s="253">
        <v>0.11</v>
      </c>
      <c r="DS96" s="256">
        <v>47.529301692154633</v>
      </c>
      <c r="DT96" s="257">
        <v>60.70392241880959</v>
      </c>
      <c r="DU96" s="258">
        <v>47.251081670134177</v>
      </c>
      <c r="DV96" s="259">
        <v>51.828101927032797</v>
      </c>
      <c r="DW96" s="260">
        <v>89</v>
      </c>
      <c r="DX96" s="261">
        <v>40.81</v>
      </c>
      <c r="DY96" s="240">
        <v>78.741463414634154</v>
      </c>
      <c r="DZ96" s="262">
        <v>0.71592209437365795</v>
      </c>
      <c r="EA96" s="262">
        <v>1.5356947183609009</v>
      </c>
      <c r="EB96" s="262">
        <v>1.5015720129013062</v>
      </c>
      <c r="EC96" s="262">
        <v>1.0757720470428467</v>
      </c>
      <c r="ED96" s="262">
        <v>1.2826782464981079</v>
      </c>
      <c r="EE96" s="262">
        <v>5.5759005664580421</v>
      </c>
      <c r="EF96" s="262">
        <v>17.564159994868849</v>
      </c>
      <c r="EG96" s="262">
        <v>16.976579134137683</v>
      </c>
      <c r="EH96" s="262">
        <v>67.52</v>
      </c>
      <c r="EI96" s="262">
        <v>7.9957051535197001</v>
      </c>
      <c r="EJ96" s="262">
        <v>-4.0999999999999996</v>
      </c>
      <c r="EK96" s="262">
        <v>0</v>
      </c>
      <c r="EL96" s="263" t="s">
        <v>478</v>
      </c>
    </row>
    <row r="97" spans="1:142" x14ac:dyDescent="0.2">
      <c r="A97" s="236" t="s">
        <v>82</v>
      </c>
      <c r="B97" s="237" t="s">
        <v>545</v>
      </c>
      <c r="C97" s="238" t="s">
        <v>1077</v>
      </c>
      <c r="D97" s="239">
        <v>17.037507999999999</v>
      </c>
      <c r="E97" s="240">
        <v>53.361002090211784</v>
      </c>
      <c r="F97" s="241">
        <v>46.638997909788216</v>
      </c>
      <c r="G97" s="242">
        <v>1.2732806891557531</v>
      </c>
      <c r="H97" s="243">
        <v>6.3108893580768237</v>
      </c>
      <c r="I97" s="251">
        <v>224414.77375809511</v>
      </c>
      <c r="J97" s="249">
        <v>13609.753382588018</v>
      </c>
      <c r="K97" s="253">
        <v>52403.48335493778</v>
      </c>
      <c r="L97" s="253">
        <v>23.351173578004008</v>
      </c>
      <c r="M97" s="248">
        <v>21193.102872347976</v>
      </c>
      <c r="N97" s="253">
        <v>9.443719999999999</v>
      </c>
      <c r="O97" s="248">
        <v>50976.581771393234</v>
      </c>
      <c r="P97" s="249">
        <f t="shared" si="12"/>
        <v>22.715341293146214</v>
      </c>
      <c r="Q97" s="254">
        <v>19126.570998908599</v>
      </c>
      <c r="R97" s="253">
        <v>734309.9375</v>
      </c>
      <c r="S97" s="251">
        <v>387.3</v>
      </c>
      <c r="T97" s="252">
        <v>0</v>
      </c>
      <c r="U97" s="253">
        <v>0</v>
      </c>
      <c r="V97" s="252">
        <v>0</v>
      </c>
      <c r="W97" s="253">
        <v>477.77</v>
      </c>
      <c r="X97" s="252" t="s">
        <v>992</v>
      </c>
      <c r="Y97" s="254">
        <v>865.06999999999994</v>
      </c>
      <c r="Z97" s="253">
        <f t="shared" si="11"/>
        <v>44.770943391864243</v>
      </c>
      <c r="AA97" s="253">
        <f t="shared" si="11"/>
        <v>0</v>
      </c>
      <c r="AB97" s="253">
        <f t="shared" si="11"/>
        <v>0</v>
      </c>
      <c r="AC97" s="253">
        <f t="shared" si="10"/>
        <v>0</v>
      </c>
      <c r="AD97" s="253">
        <f t="shared" si="10"/>
        <v>55.229056608135764</v>
      </c>
      <c r="AE97" s="253" t="str">
        <f t="shared" si="10"/>
        <v>---</v>
      </c>
      <c r="AF97" s="251">
        <f t="shared" si="7"/>
        <v>5.2743396244722622E-2</v>
      </c>
      <c r="AG97" s="252">
        <f t="shared" si="7"/>
        <v>0</v>
      </c>
      <c r="AH97" s="253">
        <f t="shared" si="7"/>
        <v>0</v>
      </c>
      <c r="AI97" s="252">
        <f t="shared" si="6"/>
        <v>0</v>
      </c>
      <c r="AJ97" s="253">
        <f t="shared" si="6"/>
        <v>6.506380692961819E-2</v>
      </c>
      <c r="AK97" s="252">
        <f t="shared" si="6"/>
        <v>0</v>
      </c>
      <c r="AL97" s="254">
        <f t="shared" si="6"/>
        <v>0.1178072031743408</v>
      </c>
      <c r="AM97" s="255">
        <v>0.73907300661055431</v>
      </c>
      <c r="AN97" s="249">
        <v>0</v>
      </c>
      <c r="AO97" s="249">
        <v>0</v>
      </c>
      <c r="AP97" s="249">
        <v>0</v>
      </c>
      <c r="AQ97" s="249">
        <v>0.91171420182887819</v>
      </c>
      <c r="AR97" s="249" t="s">
        <v>1026</v>
      </c>
      <c r="AS97" s="254">
        <v>1.6507872084394322</v>
      </c>
      <c r="AT97" s="255">
        <v>1.8274813383052824</v>
      </c>
      <c r="AU97" s="249">
        <v>0</v>
      </c>
      <c r="AV97" s="249">
        <v>0</v>
      </c>
      <c r="AW97" s="249">
        <v>0</v>
      </c>
      <c r="AX97" s="249">
        <v>2.254365502200141</v>
      </c>
      <c r="AY97" s="249" t="s">
        <v>1026</v>
      </c>
      <c r="AZ97" s="254">
        <v>4.0818468405054231</v>
      </c>
      <c r="BA97" s="255">
        <f t="shared" si="9"/>
        <v>0.75976063231713775</v>
      </c>
      <c r="BB97" s="249">
        <f t="shared" si="9"/>
        <v>0</v>
      </c>
      <c r="BC97" s="249">
        <f t="shared" si="8"/>
        <v>0</v>
      </c>
      <c r="BD97" s="249">
        <f t="shared" si="8"/>
        <v>0</v>
      </c>
      <c r="BE97" s="249">
        <f t="shared" si="8"/>
        <v>0.93723428169935163</v>
      </c>
      <c r="BF97" s="249" t="str">
        <f t="shared" si="8"/>
        <v>---</v>
      </c>
      <c r="BG97" s="254">
        <f t="shared" si="8"/>
        <v>1.6969949140164893</v>
      </c>
      <c r="BH97" s="255">
        <v>2.0249317037648833</v>
      </c>
      <c r="BI97" s="249">
        <v>0</v>
      </c>
      <c r="BJ97" s="249">
        <v>0</v>
      </c>
      <c r="BK97" s="249">
        <v>0</v>
      </c>
      <c r="BL97" s="249">
        <v>2.497938600846239</v>
      </c>
      <c r="BM97" s="249" t="s">
        <v>1026</v>
      </c>
      <c r="BN97" s="254">
        <v>4.5228703046111223</v>
      </c>
      <c r="BO97" s="251">
        <v>935.7</v>
      </c>
      <c r="BP97" s="253">
        <v>0.13</v>
      </c>
      <c r="BQ97" s="248">
        <v>2585.71</v>
      </c>
      <c r="BR97" s="249">
        <v>0.35</v>
      </c>
      <c r="BS97" s="253">
        <v>5070.22</v>
      </c>
      <c r="BT97" s="253">
        <v>0.69</v>
      </c>
      <c r="BU97" s="248">
        <v>10335.65</v>
      </c>
      <c r="BV97" s="249">
        <v>1.41</v>
      </c>
      <c r="BW97" s="253">
        <v>15742.63</v>
      </c>
      <c r="BX97" s="253">
        <v>2.14</v>
      </c>
      <c r="BY97" s="248">
        <v>22243.119999999999</v>
      </c>
      <c r="BZ97" s="249">
        <v>3.03</v>
      </c>
      <c r="CA97" s="253">
        <v>25892.63</v>
      </c>
      <c r="CB97" s="254">
        <v>3.53</v>
      </c>
      <c r="CC97" s="251">
        <v>0</v>
      </c>
      <c r="CD97" s="253">
        <v>0</v>
      </c>
      <c r="CE97" s="248">
        <v>0</v>
      </c>
      <c r="CF97" s="249">
        <v>0</v>
      </c>
      <c r="CG97" s="253">
        <v>0</v>
      </c>
      <c r="CH97" s="253">
        <v>0</v>
      </c>
      <c r="CI97" s="248">
        <v>0</v>
      </c>
      <c r="CJ97" s="249">
        <v>0</v>
      </c>
      <c r="CK97" s="253">
        <v>0</v>
      </c>
      <c r="CL97" s="253">
        <v>0</v>
      </c>
      <c r="CM97" s="248">
        <v>0</v>
      </c>
      <c r="CN97" s="249">
        <v>0</v>
      </c>
      <c r="CO97" s="253">
        <v>0</v>
      </c>
      <c r="CP97" s="254">
        <v>0</v>
      </c>
      <c r="CQ97" s="251">
        <v>0</v>
      </c>
      <c r="CR97" s="253">
        <v>0</v>
      </c>
      <c r="CS97" s="248">
        <v>0</v>
      </c>
      <c r="CT97" s="249">
        <v>0</v>
      </c>
      <c r="CU97" s="253">
        <v>0</v>
      </c>
      <c r="CV97" s="253">
        <v>0</v>
      </c>
      <c r="CW97" s="248">
        <v>0</v>
      </c>
      <c r="CX97" s="249">
        <v>0</v>
      </c>
      <c r="CY97" s="253">
        <v>0</v>
      </c>
      <c r="CZ97" s="253">
        <v>0</v>
      </c>
      <c r="DA97" s="248">
        <v>0</v>
      </c>
      <c r="DB97" s="249">
        <v>0</v>
      </c>
      <c r="DC97" s="253">
        <v>0</v>
      </c>
      <c r="DD97" s="253">
        <v>0</v>
      </c>
      <c r="DE97" s="251">
        <v>0</v>
      </c>
      <c r="DF97" s="253">
        <v>0</v>
      </c>
      <c r="DG97" s="248">
        <v>0</v>
      </c>
      <c r="DH97" s="249">
        <v>0</v>
      </c>
      <c r="DI97" s="253">
        <v>0</v>
      </c>
      <c r="DJ97" s="253">
        <v>0</v>
      </c>
      <c r="DK97" s="248">
        <v>0</v>
      </c>
      <c r="DL97" s="249">
        <v>0</v>
      </c>
      <c r="DM97" s="253">
        <v>0</v>
      </c>
      <c r="DN97" s="253">
        <v>0</v>
      </c>
      <c r="DO97" s="248">
        <v>0</v>
      </c>
      <c r="DP97" s="249">
        <v>0</v>
      </c>
      <c r="DQ97" s="253">
        <v>0</v>
      </c>
      <c r="DR97" s="253">
        <v>0</v>
      </c>
      <c r="DS97" s="256">
        <v>47.099302483413169</v>
      </c>
      <c r="DT97" s="257">
        <v>53.016411025112262</v>
      </c>
      <c r="DU97" s="258">
        <v>55.177524652321075</v>
      </c>
      <c r="DV97" s="259">
        <v>51.764412720282166</v>
      </c>
      <c r="DW97" s="260">
        <v>90</v>
      </c>
      <c r="DX97" s="261">
        <v>29.04</v>
      </c>
      <c r="DY97" s="240">
        <v>69.61</v>
      </c>
      <c r="DZ97" s="262">
        <v>1.45489271393815</v>
      </c>
      <c r="EA97" s="262">
        <v>-0.66697525978088379</v>
      </c>
      <c r="EB97" s="262">
        <v>-0.5370221734046936</v>
      </c>
      <c r="EC97" s="262">
        <v>-1.2243735790252686</v>
      </c>
      <c r="ED97" s="262">
        <v>-0.89843583106994629</v>
      </c>
      <c r="EE97" s="262">
        <v>0</v>
      </c>
      <c r="EF97" s="262">
        <v>15.239267752309043</v>
      </c>
      <c r="EG97" s="262">
        <v>32.851592851592855</v>
      </c>
      <c r="EH97" s="262">
        <v>51.07</v>
      </c>
      <c r="EI97" s="262">
        <v>4.5441028926574996</v>
      </c>
      <c r="EJ97" s="262">
        <v>-0.2</v>
      </c>
      <c r="EK97" s="262">
        <v>0</v>
      </c>
      <c r="EL97" s="263" t="s">
        <v>478</v>
      </c>
    </row>
    <row r="98" spans="1:142" x14ac:dyDescent="0.2">
      <c r="A98" s="236" t="s">
        <v>184</v>
      </c>
      <c r="B98" s="237" t="s">
        <v>611</v>
      </c>
      <c r="C98" s="238" t="s">
        <v>1077</v>
      </c>
      <c r="D98" s="239">
        <v>7.1639759999999999</v>
      </c>
      <c r="E98" s="240">
        <v>55.372993991046314</v>
      </c>
      <c r="F98" s="241">
        <v>44.627006008953686</v>
      </c>
      <c r="G98" s="242">
        <v>-0.3695291694375038</v>
      </c>
      <c r="H98" s="243">
        <v>81.91145666590441</v>
      </c>
      <c r="I98" s="251">
        <v>42520.511655270326</v>
      </c>
      <c r="J98" s="249">
        <v>6353.9647412852637</v>
      </c>
      <c r="K98" s="253">
        <v>9107.3345613222918</v>
      </c>
      <c r="L98" s="253">
        <v>21.418685257503146</v>
      </c>
      <c r="M98" s="248">
        <v>12254.003262137019</v>
      </c>
      <c r="N98" s="253">
        <v>28.819040000000005</v>
      </c>
      <c r="O98" s="248">
        <v>4375.5623015525398</v>
      </c>
      <c r="P98" s="249">
        <f t="shared" si="12"/>
        <v>10.29047424693959</v>
      </c>
      <c r="Q98" s="254">
        <v>14802.872248719999</v>
      </c>
      <c r="R98" s="253">
        <v>57317.23828125</v>
      </c>
      <c r="S98" s="251">
        <v>33.369999999999997</v>
      </c>
      <c r="T98" s="252">
        <v>0</v>
      </c>
      <c r="U98" s="253">
        <v>0</v>
      </c>
      <c r="V98" s="252">
        <v>0</v>
      </c>
      <c r="W98" s="253">
        <v>163.25</v>
      </c>
      <c r="X98" s="252" t="s">
        <v>992</v>
      </c>
      <c r="Y98" s="254">
        <v>196.62</v>
      </c>
      <c r="Z98" s="253">
        <f t="shared" si="11"/>
        <v>16.971823822601969</v>
      </c>
      <c r="AA98" s="253">
        <f t="shared" si="11"/>
        <v>0</v>
      </c>
      <c r="AB98" s="253">
        <f t="shared" si="11"/>
        <v>0</v>
      </c>
      <c r="AC98" s="253">
        <f t="shared" si="10"/>
        <v>0</v>
      </c>
      <c r="AD98" s="253">
        <f t="shared" si="10"/>
        <v>83.028176177398024</v>
      </c>
      <c r="AE98" s="253" t="str">
        <f t="shared" si="10"/>
        <v>---</v>
      </c>
      <c r="AF98" s="251">
        <f t="shared" si="7"/>
        <v>5.8219832288947213E-2</v>
      </c>
      <c r="AG98" s="252">
        <f t="shared" si="7"/>
        <v>0</v>
      </c>
      <c r="AH98" s="253">
        <f t="shared" si="7"/>
        <v>0</v>
      </c>
      <c r="AI98" s="252">
        <f t="shared" si="6"/>
        <v>0</v>
      </c>
      <c r="AJ98" s="253">
        <f t="shared" si="6"/>
        <v>0.28481832847379779</v>
      </c>
      <c r="AK98" s="252">
        <f t="shared" si="6"/>
        <v>0</v>
      </c>
      <c r="AL98" s="254">
        <f t="shared" si="6"/>
        <v>0.34303816076274501</v>
      </c>
      <c r="AM98" s="255">
        <v>0.36640797343405174</v>
      </c>
      <c r="AN98" s="249">
        <v>0</v>
      </c>
      <c r="AO98" s="249">
        <v>0</v>
      </c>
      <c r="AP98" s="249">
        <v>0</v>
      </c>
      <c r="AQ98" s="249">
        <v>1.7925112874770439</v>
      </c>
      <c r="AR98" s="249" t="s">
        <v>1026</v>
      </c>
      <c r="AS98" s="254">
        <v>2.1589192609110954</v>
      </c>
      <c r="AT98" s="255">
        <v>0.27231917020218321</v>
      </c>
      <c r="AU98" s="249">
        <v>0</v>
      </c>
      <c r="AV98" s="249">
        <v>0</v>
      </c>
      <c r="AW98" s="249">
        <v>0</v>
      </c>
      <c r="AX98" s="249">
        <v>1.3322176965989336</v>
      </c>
      <c r="AY98" s="249" t="s">
        <v>1026</v>
      </c>
      <c r="AZ98" s="254">
        <v>1.6045368668011171</v>
      </c>
      <c r="BA98" s="255">
        <f t="shared" si="9"/>
        <v>0.76264483739974698</v>
      </c>
      <c r="BB98" s="249">
        <f t="shared" si="9"/>
        <v>0</v>
      </c>
      <c r="BC98" s="249">
        <f t="shared" si="8"/>
        <v>0</v>
      </c>
      <c r="BD98" s="249">
        <f t="shared" si="8"/>
        <v>0</v>
      </c>
      <c r="BE98" s="249">
        <f t="shared" si="8"/>
        <v>3.7309490472133269</v>
      </c>
      <c r="BF98" s="249" t="str">
        <f t="shared" si="8"/>
        <v>---</v>
      </c>
      <c r="BG98" s="254">
        <f t="shared" si="8"/>
        <v>4.4935938846130741</v>
      </c>
      <c r="BH98" s="255">
        <v>0.22542922372977645</v>
      </c>
      <c r="BI98" s="249">
        <v>0</v>
      </c>
      <c r="BJ98" s="249">
        <v>0</v>
      </c>
      <c r="BK98" s="249">
        <v>0</v>
      </c>
      <c r="BL98" s="249">
        <v>1.102826514051124</v>
      </c>
      <c r="BM98" s="249" t="s">
        <v>1026</v>
      </c>
      <c r="BN98" s="254">
        <v>1.3282557377809006</v>
      </c>
      <c r="BO98" s="251">
        <v>107.49</v>
      </c>
      <c r="BP98" s="253">
        <v>0.19</v>
      </c>
      <c r="BQ98" s="248">
        <v>240.64</v>
      </c>
      <c r="BR98" s="249">
        <v>0.42</v>
      </c>
      <c r="BS98" s="253">
        <v>419.88</v>
      </c>
      <c r="BT98" s="253">
        <v>0.73</v>
      </c>
      <c r="BU98" s="248">
        <v>813.14</v>
      </c>
      <c r="BV98" s="249">
        <v>1.42</v>
      </c>
      <c r="BW98" s="253">
        <v>1274.96</v>
      </c>
      <c r="BX98" s="253">
        <v>2.2200000000000002</v>
      </c>
      <c r="BY98" s="248">
        <v>1840.14</v>
      </c>
      <c r="BZ98" s="249">
        <v>3.21</v>
      </c>
      <c r="CA98" s="253">
        <v>2247.37</v>
      </c>
      <c r="CB98" s="254">
        <v>3.92</v>
      </c>
      <c r="CC98" s="251">
        <v>0</v>
      </c>
      <c r="CD98" s="253">
        <v>0</v>
      </c>
      <c r="CE98" s="248">
        <v>0</v>
      </c>
      <c r="CF98" s="249">
        <v>0</v>
      </c>
      <c r="CG98" s="253">
        <v>0</v>
      </c>
      <c r="CH98" s="253">
        <v>0</v>
      </c>
      <c r="CI98" s="248">
        <v>0</v>
      </c>
      <c r="CJ98" s="249">
        <v>0</v>
      </c>
      <c r="CK98" s="253">
        <v>0</v>
      </c>
      <c r="CL98" s="253">
        <v>0</v>
      </c>
      <c r="CM98" s="248">
        <v>0</v>
      </c>
      <c r="CN98" s="249">
        <v>0</v>
      </c>
      <c r="CO98" s="253">
        <v>0</v>
      </c>
      <c r="CP98" s="254">
        <v>0</v>
      </c>
      <c r="CQ98" s="251">
        <v>0</v>
      </c>
      <c r="CR98" s="253">
        <v>0</v>
      </c>
      <c r="CS98" s="248">
        <v>0</v>
      </c>
      <c r="CT98" s="249">
        <v>0</v>
      </c>
      <c r="CU98" s="253">
        <v>0</v>
      </c>
      <c r="CV98" s="253">
        <v>0</v>
      </c>
      <c r="CW98" s="248">
        <v>0</v>
      </c>
      <c r="CX98" s="249">
        <v>0</v>
      </c>
      <c r="CY98" s="253">
        <v>0</v>
      </c>
      <c r="CZ98" s="253">
        <v>0</v>
      </c>
      <c r="DA98" s="248">
        <v>0</v>
      </c>
      <c r="DB98" s="249">
        <v>0</v>
      </c>
      <c r="DC98" s="253">
        <v>0</v>
      </c>
      <c r="DD98" s="253">
        <v>0</v>
      </c>
      <c r="DE98" s="251">
        <v>0</v>
      </c>
      <c r="DF98" s="253">
        <v>0</v>
      </c>
      <c r="DG98" s="248">
        <v>0</v>
      </c>
      <c r="DH98" s="249">
        <v>0</v>
      </c>
      <c r="DI98" s="253">
        <v>0</v>
      </c>
      <c r="DJ98" s="253">
        <v>0</v>
      </c>
      <c r="DK98" s="248">
        <v>0</v>
      </c>
      <c r="DL98" s="249">
        <v>0</v>
      </c>
      <c r="DM98" s="253">
        <v>0</v>
      </c>
      <c r="DN98" s="253">
        <v>0</v>
      </c>
      <c r="DO98" s="248">
        <v>0</v>
      </c>
      <c r="DP98" s="249">
        <v>0</v>
      </c>
      <c r="DQ98" s="253">
        <v>0</v>
      </c>
      <c r="DR98" s="253">
        <v>0</v>
      </c>
      <c r="DS98" s="256">
        <v>58.364573377291421</v>
      </c>
      <c r="DT98" s="257">
        <v>47.753483629481892</v>
      </c>
      <c r="DU98" s="258">
        <v>48.980962036393841</v>
      </c>
      <c r="DV98" s="259">
        <v>51.699673014389049</v>
      </c>
      <c r="DW98" s="260">
        <v>91</v>
      </c>
      <c r="DX98" s="261">
        <v>29.62</v>
      </c>
      <c r="DY98" s="240">
        <v>75.234146341463429</v>
      </c>
      <c r="DZ98" s="262">
        <v>-0.48876892508535003</v>
      </c>
      <c r="EA98" s="262">
        <v>-0.342977374792099</v>
      </c>
      <c r="EB98" s="262">
        <v>-0.10224834084510803</v>
      </c>
      <c r="EC98" s="262">
        <v>0.28628209233283997</v>
      </c>
      <c r="ED98" s="262">
        <v>-0.27401041984558105</v>
      </c>
      <c r="EE98" s="262">
        <v>0</v>
      </c>
      <c r="EF98" s="262">
        <v>6.3035838208001831</v>
      </c>
      <c r="EG98" s="262">
        <v>49.018674913762347</v>
      </c>
      <c r="EH98" s="262">
        <v>69.13</v>
      </c>
      <c r="EI98" s="262">
        <v>2.3886694479180401</v>
      </c>
      <c r="EJ98" s="262">
        <v>0.4</v>
      </c>
      <c r="EK98" s="262">
        <v>0</v>
      </c>
      <c r="EL98" s="263" t="s">
        <v>478</v>
      </c>
    </row>
    <row r="99" spans="1:142" x14ac:dyDescent="0.2">
      <c r="A99" s="236" t="s">
        <v>234</v>
      </c>
      <c r="B99" s="237" t="s">
        <v>665</v>
      </c>
      <c r="C99" s="238" t="s">
        <v>1076</v>
      </c>
      <c r="D99" s="239">
        <v>4.4707999999999997</v>
      </c>
      <c r="E99" s="240">
        <v>86.223002594613945</v>
      </c>
      <c r="F99" s="241">
        <v>13.77699740538606</v>
      </c>
      <c r="G99" s="242">
        <v>0.87576236135260521</v>
      </c>
      <c r="H99" s="243">
        <v>16.979226007367743</v>
      </c>
      <c r="I99" s="251">
        <v>182594.46939513285</v>
      </c>
      <c r="J99" s="249">
        <v>41555.834410645548</v>
      </c>
      <c r="K99" s="253">
        <v>36040.2325187838</v>
      </c>
      <c r="L99" s="253">
        <v>19.737855499222732</v>
      </c>
      <c r="M99" s="248">
        <v>52186.467103816765</v>
      </c>
      <c r="N99" s="253">
        <v>28.58053</v>
      </c>
      <c r="O99" s="248">
        <v>27865.593434478371</v>
      </c>
      <c r="P99" s="249">
        <f t="shared" si="12"/>
        <v>15.260918650376791</v>
      </c>
      <c r="Q99" s="254">
        <v>16317.765993280002</v>
      </c>
      <c r="R99" s="253">
        <v>679705.375</v>
      </c>
      <c r="S99" s="251">
        <v>22.81</v>
      </c>
      <c r="T99" s="252">
        <v>1.05</v>
      </c>
      <c r="U99" s="253">
        <v>323.42</v>
      </c>
      <c r="V99" s="252">
        <v>21.89</v>
      </c>
      <c r="W99" s="253">
        <v>399.98</v>
      </c>
      <c r="X99" s="252">
        <v>63</v>
      </c>
      <c r="Y99" s="254">
        <v>769.15000000000009</v>
      </c>
      <c r="Z99" s="253">
        <f t="shared" si="11"/>
        <v>2.9656113891958653</v>
      </c>
      <c r="AA99" s="253">
        <f t="shared" si="11"/>
        <v>0.13651433400507051</v>
      </c>
      <c r="AB99" s="253">
        <f t="shared" si="11"/>
        <v>42.049015146590385</v>
      </c>
      <c r="AC99" s="253">
        <f t="shared" si="10"/>
        <v>2.8459988298771366</v>
      </c>
      <c r="AD99" s="253">
        <f t="shared" si="10"/>
        <v>52.002860300331527</v>
      </c>
      <c r="AE99" s="253">
        <f t="shared" si="10"/>
        <v>8.1908600403042318</v>
      </c>
      <c r="AF99" s="251">
        <f t="shared" si="7"/>
        <v>3.355865767576135E-3</v>
      </c>
      <c r="AG99" s="252">
        <f t="shared" si="7"/>
        <v>1.5447869600854636E-4</v>
      </c>
      <c r="AH99" s="253">
        <f t="shared" si="7"/>
        <v>4.7582380821984821E-2</v>
      </c>
      <c r="AI99" s="252">
        <f t="shared" si="6"/>
        <v>3.2205130053591237E-3</v>
      </c>
      <c r="AJ99" s="253">
        <f t="shared" si="6"/>
        <v>5.8846084599522265E-2</v>
      </c>
      <c r="AK99" s="252">
        <f t="shared" si="6"/>
        <v>9.2687217605127801E-3</v>
      </c>
      <c r="AL99" s="254">
        <f t="shared" si="6"/>
        <v>0.1131593228904509</v>
      </c>
      <c r="AM99" s="255">
        <v>6.3290379683626247E-2</v>
      </c>
      <c r="AN99" s="249">
        <v>2.9134107263396563E-3</v>
      </c>
      <c r="AO99" s="249">
        <v>0.89738599725025858</v>
      </c>
      <c r="AP99" s="249">
        <v>6.0737676951976252E-2</v>
      </c>
      <c r="AQ99" s="249">
        <v>1.109815259353653</v>
      </c>
      <c r="AR99" s="249">
        <v>0.17480464358037934</v>
      </c>
      <c r="AS99" s="254">
        <v>2.1341427239658541</v>
      </c>
      <c r="AT99" s="255">
        <v>4.3708649513719895E-2</v>
      </c>
      <c r="AU99" s="249">
        <v>2.0120158697679042E-3</v>
      </c>
      <c r="AV99" s="249">
        <v>0.61973921200031956</v>
      </c>
      <c r="AW99" s="249">
        <v>4.1945740370685158E-2</v>
      </c>
      <c r="AX99" s="249">
        <v>0.76644391199025363</v>
      </c>
      <c r="AY99" s="249">
        <v>0.12072095218607425</v>
      </c>
      <c r="AZ99" s="254">
        <v>1.4738495297447463</v>
      </c>
      <c r="BA99" s="255">
        <f t="shared" si="9"/>
        <v>8.1857219562304254E-2</v>
      </c>
      <c r="BB99" s="249">
        <f t="shared" si="9"/>
        <v>3.7680877045339531E-3</v>
      </c>
      <c r="BC99" s="249">
        <f t="shared" si="8"/>
        <v>1.1606427860955917</v>
      </c>
      <c r="BD99" s="249">
        <f t="shared" si="8"/>
        <v>7.8555657002141177E-2</v>
      </c>
      <c r="BE99" s="249">
        <f t="shared" si="8"/>
        <v>1.4353902095804674</v>
      </c>
      <c r="BF99" s="249">
        <f t="shared" si="8"/>
        <v>0.22608526227203721</v>
      </c>
      <c r="BG99" s="254">
        <f t="shared" si="8"/>
        <v>2.7602139599450388</v>
      </c>
      <c r="BH99" s="255">
        <v>0.13978629188207281</v>
      </c>
      <c r="BI99" s="249">
        <v>6.4347043610774417E-3</v>
      </c>
      <c r="BJ99" s="249">
        <v>1.9820115090092061</v>
      </c>
      <c r="BK99" s="249">
        <v>0.13414826520379544</v>
      </c>
      <c r="BL99" s="249">
        <v>2.4511933812797668</v>
      </c>
      <c r="BM99" s="249">
        <v>0.38608226166464649</v>
      </c>
      <c r="BN99" s="254">
        <v>4.7135741517359193</v>
      </c>
      <c r="BO99" s="251">
        <v>39.85</v>
      </c>
      <c r="BP99" s="253">
        <v>0.01</v>
      </c>
      <c r="BQ99" s="248">
        <v>151.96</v>
      </c>
      <c r="BR99" s="249">
        <v>0.02</v>
      </c>
      <c r="BS99" s="253">
        <v>364.34</v>
      </c>
      <c r="BT99" s="253">
        <v>0.05</v>
      </c>
      <c r="BU99" s="248">
        <v>952.22</v>
      </c>
      <c r="BV99" s="249">
        <v>0.14000000000000001</v>
      </c>
      <c r="BW99" s="253">
        <v>1725.54</v>
      </c>
      <c r="BX99" s="253">
        <v>0.25</v>
      </c>
      <c r="BY99" s="248">
        <v>2845.32</v>
      </c>
      <c r="BZ99" s="249">
        <v>0.42</v>
      </c>
      <c r="CA99" s="253">
        <v>3713.96</v>
      </c>
      <c r="CB99" s="254">
        <v>0.55000000000000004</v>
      </c>
      <c r="CC99" s="251">
        <v>0</v>
      </c>
      <c r="CD99" s="253">
        <v>0</v>
      </c>
      <c r="CE99" s="248">
        <v>27.32</v>
      </c>
      <c r="CF99" s="249">
        <v>0</v>
      </c>
      <c r="CG99" s="253">
        <v>44.16</v>
      </c>
      <c r="CH99" s="253">
        <v>0.01</v>
      </c>
      <c r="CI99" s="248">
        <v>57</v>
      </c>
      <c r="CJ99" s="249">
        <v>0.01</v>
      </c>
      <c r="CK99" s="253">
        <v>64.430000000000007</v>
      </c>
      <c r="CL99" s="253">
        <v>0.01</v>
      </c>
      <c r="CM99" s="248">
        <v>73.3</v>
      </c>
      <c r="CN99" s="249">
        <v>0.01</v>
      </c>
      <c r="CO99" s="253">
        <v>74.849999999999994</v>
      </c>
      <c r="CP99" s="254">
        <v>0.01</v>
      </c>
      <c r="CQ99" s="251">
        <v>1290.3800000000001</v>
      </c>
      <c r="CR99" s="253">
        <v>0.19</v>
      </c>
      <c r="CS99" s="248">
        <v>3143.82</v>
      </c>
      <c r="CT99" s="249">
        <v>0.46</v>
      </c>
      <c r="CU99" s="253">
        <v>3830.06</v>
      </c>
      <c r="CV99" s="253">
        <v>0.56000000000000005</v>
      </c>
      <c r="CW99" s="248">
        <v>3830.34</v>
      </c>
      <c r="CX99" s="249">
        <v>0.56000000000000005</v>
      </c>
      <c r="CY99" s="253">
        <v>3830.82</v>
      </c>
      <c r="CZ99" s="253">
        <v>0.56000000000000005</v>
      </c>
      <c r="DA99" s="248">
        <v>3831.77</v>
      </c>
      <c r="DB99" s="249">
        <v>0.56000000000000005</v>
      </c>
      <c r="DC99" s="253">
        <v>3832.72</v>
      </c>
      <c r="DD99" s="253">
        <v>0.56000000000000005</v>
      </c>
      <c r="DE99" s="251">
        <v>13.63</v>
      </c>
      <c r="DF99" s="253">
        <v>0</v>
      </c>
      <c r="DG99" s="248">
        <v>128.4</v>
      </c>
      <c r="DH99" s="249">
        <v>0.02</v>
      </c>
      <c r="DI99" s="253">
        <v>353.59</v>
      </c>
      <c r="DJ99" s="253">
        <v>0.05</v>
      </c>
      <c r="DK99" s="248">
        <v>869.82</v>
      </c>
      <c r="DL99" s="249">
        <v>0.13</v>
      </c>
      <c r="DM99" s="253">
        <v>1665.02</v>
      </c>
      <c r="DN99" s="253">
        <v>0.24</v>
      </c>
      <c r="DO99" s="248">
        <v>4164.17</v>
      </c>
      <c r="DP99" s="249">
        <v>0.61</v>
      </c>
      <c r="DQ99" s="253">
        <v>6376.74</v>
      </c>
      <c r="DR99" s="253">
        <v>0.94</v>
      </c>
      <c r="DS99" s="256">
        <v>50.063698556849019</v>
      </c>
      <c r="DT99" s="257">
        <v>55.946489949300656</v>
      </c>
      <c r="DU99" s="258">
        <v>48.417144894049024</v>
      </c>
      <c r="DV99" s="259">
        <v>51.475777800066233</v>
      </c>
      <c r="DW99" s="260">
        <v>92</v>
      </c>
      <c r="DX99" s="261">
        <v>36.17</v>
      </c>
      <c r="DY99" s="240">
        <v>81.156097560975624</v>
      </c>
      <c r="DZ99" s="262">
        <v>0.84908077664030401</v>
      </c>
      <c r="EA99" s="262">
        <v>1.8600655794143677</v>
      </c>
      <c r="EB99" s="262">
        <v>1.7459114789962769</v>
      </c>
      <c r="EC99" s="262">
        <v>1.6220579147338867</v>
      </c>
      <c r="ED99" s="262">
        <v>2.3476817607879639</v>
      </c>
      <c r="EE99" s="262">
        <v>19.992318467308301</v>
      </c>
      <c r="EF99" s="262">
        <v>7.2235148129493103</v>
      </c>
      <c r="EG99" s="262">
        <v>1.4535168195718655</v>
      </c>
      <c r="EH99" s="262">
        <v>76.41</v>
      </c>
      <c r="EI99" s="262">
        <v>4.8917923473894902</v>
      </c>
      <c r="EJ99" s="262">
        <v>0.3</v>
      </c>
      <c r="EK99" s="262">
        <v>0</v>
      </c>
      <c r="EL99" s="263" t="s">
        <v>478</v>
      </c>
    </row>
    <row r="100" spans="1:142" x14ac:dyDescent="0.2">
      <c r="A100" s="236" t="s">
        <v>154</v>
      </c>
      <c r="B100" s="237" t="s">
        <v>602</v>
      </c>
      <c r="C100" s="238" t="s">
        <v>1077</v>
      </c>
      <c r="D100" s="239">
        <v>0.62138300000000002</v>
      </c>
      <c r="E100" s="240">
        <v>63.643034971989898</v>
      </c>
      <c r="F100" s="241">
        <v>36.356965028010102</v>
      </c>
      <c r="G100" s="242">
        <v>0.34144508885290636</v>
      </c>
      <c r="H100" s="243">
        <v>46.199479553903345</v>
      </c>
      <c r="I100" s="251">
        <v>4427.7714361560929</v>
      </c>
      <c r="J100" s="249">
        <v>7106.8617744483463</v>
      </c>
      <c r="K100" s="253">
        <v>797.29755927714371</v>
      </c>
      <c r="L100" s="253">
        <v>18.006746074709454</v>
      </c>
      <c r="M100" s="248">
        <v>887.94528380674296</v>
      </c>
      <c r="N100" s="253">
        <v>20.054000000000002</v>
      </c>
      <c r="O100" s="248">
        <v>34.862649294468333</v>
      </c>
      <c r="P100" s="249">
        <f t="shared" si="12"/>
        <v>0.78736334513088257</v>
      </c>
      <c r="Q100" s="254">
        <v>583.97503460357598</v>
      </c>
      <c r="R100" s="253">
        <v>8892.9296875</v>
      </c>
      <c r="S100" s="251">
        <v>5.0999999999999996</v>
      </c>
      <c r="T100" s="252">
        <v>0</v>
      </c>
      <c r="U100" s="253">
        <v>0</v>
      </c>
      <c r="V100" s="252">
        <v>0</v>
      </c>
      <c r="W100" s="253">
        <v>3.99</v>
      </c>
      <c r="X100" s="252" t="s">
        <v>992</v>
      </c>
      <c r="Y100" s="254">
        <v>9.09</v>
      </c>
      <c r="Z100" s="253">
        <f t="shared" si="11"/>
        <v>56.105610561056103</v>
      </c>
      <c r="AA100" s="253">
        <f t="shared" si="11"/>
        <v>0</v>
      </c>
      <c r="AB100" s="253">
        <f t="shared" si="11"/>
        <v>0</v>
      </c>
      <c r="AC100" s="253">
        <f t="shared" si="10"/>
        <v>0</v>
      </c>
      <c r="AD100" s="253">
        <f t="shared" si="10"/>
        <v>43.894389438943897</v>
      </c>
      <c r="AE100" s="253" t="str">
        <f t="shared" si="10"/>
        <v>---</v>
      </c>
      <c r="AF100" s="251">
        <f t="shared" si="7"/>
        <v>5.7348929758981634E-2</v>
      </c>
      <c r="AG100" s="252">
        <f t="shared" si="7"/>
        <v>0</v>
      </c>
      <c r="AH100" s="253">
        <f t="shared" si="7"/>
        <v>0</v>
      </c>
      <c r="AI100" s="252">
        <f t="shared" si="6"/>
        <v>0</v>
      </c>
      <c r="AJ100" s="253">
        <f t="shared" si="6"/>
        <v>4.4867103870262104E-2</v>
      </c>
      <c r="AK100" s="252">
        <f t="shared" si="6"/>
        <v>0</v>
      </c>
      <c r="AL100" s="254">
        <f t="shared" si="6"/>
        <v>0.10221603362924372</v>
      </c>
      <c r="AM100" s="255">
        <v>0.63966080676627524</v>
      </c>
      <c r="AN100" s="249">
        <v>0</v>
      </c>
      <c r="AO100" s="249">
        <v>0</v>
      </c>
      <c r="AP100" s="249">
        <v>0</v>
      </c>
      <c r="AQ100" s="249">
        <v>0.50044051352890961</v>
      </c>
      <c r="AR100" s="249" t="s">
        <v>1026</v>
      </c>
      <c r="AS100" s="254">
        <v>1.1401013202951849</v>
      </c>
      <c r="AT100" s="255">
        <v>0.57435971483913983</v>
      </c>
      <c r="AU100" s="249">
        <v>0</v>
      </c>
      <c r="AV100" s="249">
        <v>0</v>
      </c>
      <c r="AW100" s="249">
        <v>0</v>
      </c>
      <c r="AX100" s="249">
        <v>0.44935201219768001</v>
      </c>
      <c r="AY100" s="249" t="s">
        <v>1026</v>
      </c>
      <c r="AZ100" s="254">
        <v>1.0237117270368199</v>
      </c>
      <c r="BA100" s="255">
        <f t="shared" si="9"/>
        <v>14.628836600806519</v>
      </c>
      <c r="BB100" s="249">
        <f t="shared" si="9"/>
        <v>0</v>
      </c>
      <c r="BC100" s="249">
        <f t="shared" si="8"/>
        <v>0</v>
      </c>
      <c r="BD100" s="249">
        <f t="shared" si="8"/>
        <v>0</v>
      </c>
      <c r="BE100" s="249">
        <f t="shared" si="8"/>
        <v>11.444913340630984</v>
      </c>
      <c r="BF100" s="249" t="str">
        <f t="shared" si="8"/>
        <v>---</v>
      </c>
      <c r="BG100" s="254">
        <f t="shared" si="8"/>
        <v>26.073749941437509</v>
      </c>
      <c r="BH100" s="255">
        <v>0.87332500497423993</v>
      </c>
      <c r="BI100" s="249">
        <v>0</v>
      </c>
      <c r="BJ100" s="249">
        <v>0</v>
      </c>
      <c r="BK100" s="249">
        <v>0</v>
      </c>
      <c r="BL100" s="249">
        <v>0.68324838624455264</v>
      </c>
      <c r="BM100" s="249" t="s">
        <v>1026</v>
      </c>
      <c r="BN100" s="254">
        <v>1.5565733912187927</v>
      </c>
      <c r="BO100" s="251">
        <v>11.53</v>
      </c>
      <c r="BP100" s="253">
        <v>0.13</v>
      </c>
      <c r="BQ100" s="248">
        <v>25.94</v>
      </c>
      <c r="BR100" s="249">
        <v>0.28999999999999998</v>
      </c>
      <c r="BS100" s="253">
        <v>47.58</v>
      </c>
      <c r="BT100" s="253">
        <v>0.54</v>
      </c>
      <c r="BU100" s="248">
        <v>102.55</v>
      </c>
      <c r="BV100" s="249">
        <v>1.1499999999999999</v>
      </c>
      <c r="BW100" s="253">
        <v>171.57</v>
      </c>
      <c r="BX100" s="253">
        <v>1.93</v>
      </c>
      <c r="BY100" s="248">
        <v>269.67</v>
      </c>
      <c r="BZ100" s="249">
        <v>3.03</v>
      </c>
      <c r="CA100" s="253">
        <v>342.13</v>
      </c>
      <c r="CB100" s="254">
        <v>3.85</v>
      </c>
      <c r="CC100" s="251">
        <v>0</v>
      </c>
      <c r="CD100" s="253">
        <v>0</v>
      </c>
      <c r="CE100" s="248">
        <v>0</v>
      </c>
      <c r="CF100" s="249">
        <v>0</v>
      </c>
      <c r="CG100" s="253">
        <v>0</v>
      </c>
      <c r="CH100" s="253">
        <v>0</v>
      </c>
      <c r="CI100" s="248">
        <v>0</v>
      </c>
      <c r="CJ100" s="249">
        <v>0</v>
      </c>
      <c r="CK100" s="253">
        <v>0</v>
      </c>
      <c r="CL100" s="253">
        <v>0</v>
      </c>
      <c r="CM100" s="248">
        <v>0</v>
      </c>
      <c r="CN100" s="249">
        <v>0</v>
      </c>
      <c r="CO100" s="253">
        <v>0</v>
      </c>
      <c r="CP100" s="254">
        <v>0</v>
      </c>
      <c r="CQ100" s="251">
        <v>0</v>
      </c>
      <c r="CR100" s="253">
        <v>0</v>
      </c>
      <c r="CS100" s="248">
        <v>0</v>
      </c>
      <c r="CT100" s="249">
        <v>0</v>
      </c>
      <c r="CU100" s="253">
        <v>0</v>
      </c>
      <c r="CV100" s="253">
        <v>0</v>
      </c>
      <c r="CW100" s="248">
        <v>0</v>
      </c>
      <c r="CX100" s="249">
        <v>0</v>
      </c>
      <c r="CY100" s="253">
        <v>0</v>
      </c>
      <c r="CZ100" s="253">
        <v>0</v>
      </c>
      <c r="DA100" s="248">
        <v>0</v>
      </c>
      <c r="DB100" s="249">
        <v>0</v>
      </c>
      <c r="DC100" s="253">
        <v>0</v>
      </c>
      <c r="DD100" s="253">
        <v>0</v>
      </c>
      <c r="DE100" s="251">
        <v>0</v>
      </c>
      <c r="DF100" s="253">
        <v>0</v>
      </c>
      <c r="DG100" s="248">
        <v>0</v>
      </c>
      <c r="DH100" s="249">
        <v>0</v>
      </c>
      <c r="DI100" s="253">
        <v>0</v>
      </c>
      <c r="DJ100" s="253">
        <v>0</v>
      </c>
      <c r="DK100" s="248">
        <v>0</v>
      </c>
      <c r="DL100" s="249">
        <v>0</v>
      </c>
      <c r="DM100" s="253">
        <v>0</v>
      </c>
      <c r="DN100" s="253">
        <v>0</v>
      </c>
      <c r="DO100" s="248">
        <v>0</v>
      </c>
      <c r="DP100" s="249">
        <v>0</v>
      </c>
      <c r="DQ100" s="253">
        <v>0</v>
      </c>
      <c r="DR100" s="253">
        <v>0</v>
      </c>
      <c r="DS100" s="256">
        <v>61.943014801466909</v>
      </c>
      <c r="DT100" s="257">
        <v>46.376544239161504</v>
      </c>
      <c r="DU100" s="258">
        <v>45.998533522171108</v>
      </c>
      <c r="DV100" s="259">
        <v>51.439364187599836</v>
      </c>
      <c r="DW100" s="260">
        <v>93</v>
      </c>
      <c r="DX100" s="261">
        <v>28.58</v>
      </c>
      <c r="DY100" s="240">
        <v>74.649878048780508</v>
      </c>
      <c r="DZ100" s="262">
        <v>4.8613079485208099E-2</v>
      </c>
      <c r="EA100" s="262">
        <v>2.008335292339325E-2</v>
      </c>
      <c r="EB100" s="262">
        <v>0.15703344345092773</v>
      </c>
      <c r="EC100" s="262">
        <v>0.18188983201980591</v>
      </c>
      <c r="ED100" s="262">
        <v>-0.2474798709154129</v>
      </c>
      <c r="EE100" s="262">
        <v>0</v>
      </c>
      <c r="EF100" s="262">
        <v>4.1632955853940965</v>
      </c>
      <c r="EG100" s="262" t="s">
        <v>478</v>
      </c>
      <c r="EH100" s="262">
        <v>55.52</v>
      </c>
      <c r="EI100" s="262" t="s">
        <v>478</v>
      </c>
      <c r="EJ100" s="262">
        <v>0.1</v>
      </c>
      <c r="EK100" s="262">
        <v>0</v>
      </c>
      <c r="EL100" s="263" t="s">
        <v>478</v>
      </c>
    </row>
    <row r="101" spans="1:142" x14ac:dyDescent="0.2">
      <c r="A101" s="236" t="s">
        <v>288</v>
      </c>
      <c r="B101" s="237" t="s">
        <v>623</v>
      </c>
      <c r="C101" s="238" t="s">
        <v>1074</v>
      </c>
      <c r="D101" s="239">
        <v>41.446246000000002</v>
      </c>
      <c r="E101" s="240">
        <v>91.452000260771499</v>
      </c>
      <c r="F101" s="241">
        <v>8.5479997392284943</v>
      </c>
      <c r="G101" s="242">
        <v>1.0425543344631718</v>
      </c>
      <c r="H101" s="243">
        <v>15.144662347580471</v>
      </c>
      <c r="I101" s="251">
        <v>611755.08464516606</v>
      </c>
      <c r="J101" s="249">
        <v>14715.180019830883</v>
      </c>
      <c r="K101" s="253">
        <v>103885.22827714674</v>
      </c>
      <c r="L101" s="253">
        <v>16.981506306139309</v>
      </c>
      <c r="M101" s="248">
        <v>167367.38188569856</v>
      </c>
      <c r="N101" s="253">
        <v>27.358560000000004</v>
      </c>
      <c r="O101" s="248">
        <v>101588.05864867342</v>
      </c>
      <c r="P101" s="249">
        <f t="shared" si="12"/>
        <v>16.606001518989771</v>
      </c>
      <c r="Q101" s="254">
        <v>28143.040338462801</v>
      </c>
      <c r="R101" s="199">
        <v>1380559.625</v>
      </c>
      <c r="S101" s="251">
        <v>1103.92</v>
      </c>
      <c r="T101" s="252">
        <v>0</v>
      </c>
      <c r="U101" s="253">
        <v>0</v>
      </c>
      <c r="V101" s="252">
        <v>0.03</v>
      </c>
      <c r="W101" s="253">
        <v>884.85</v>
      </c>
      <c r="X101" s="252" t="s">
        <v>992</v>
      </c>
      <c r="Y101" s="254">
        <v>1988.8000000000002</v>
      </c>
      <c r="Z101" s="253">
        <f t="shared" si="11"/>
        <v>55.506838294448912</v>
      </c>
      <c r="AA101" s="253">
        <f t="shared" si="11"/>
        <v>0</v>
      </c>
      <c r="AB101" s="253">
        <f t="shared" si="11"/>
        <v>0</v>
      </c>
      <c r="AC101" s="253">
        <f t="shared" si="10"/>
        <v>1.5084473049074819E-3</v>
      </c>
      <c r="AD101" s="253">
        <f t="shared" si="10"/>
        <v>44.491653258246174</v>
      </c>
      <c r="AE101" s="253" t="str">
        <f t="shared" si="10"/>
        <v>---</v>
      </c>
      <c r="AF101" s="251">
        <f t="shared" si="7"/>
        <v>7.9961776370216536E-2</v>
      </c>
      <c r="AG101" s="252">
        <f t="shared" si="7"/>
        <v>0</v>
      </c>
      <c r="AH101" s="253">
        <f t="shared" si="7"/>
        <v>0</v>
      </c>
      <c r="AI101" s="252">
        <f t="shared" si="6"/>
        <v>2.173031823960519E-6</v>
      </c>
      <c r="AJ101" s="253">
        <f t="shared" si="6"/>
        <v>6.4093573647715507E-2</v>
      </c>
      <c r="AK101" s="252">
        <f t="shared" si="6"/>
        <v>0</v>
      </c>
      <c r="AL101" s="254">
        <f t="shared" si="6"/>
        <v>0.14405752304975603</v>
      </c>
      <c r="AM101" s="255">
        <v>1.0626342342483417</v>
      </c>
      <c r="AN101" s="249">
        <v>0</v>
      </c>
      <c r="AO101" s="249">
        <v>0</v>
      </c>
      <c r="AP101" s="249">
        <v>2.8878022888841806E-5</v>
      </c>
      <c r="AQ101" s="249">
        <v>0.85175728510638926</v>
      </c>
      <c r="AR101" s="249" t="s">
        <v>1026</v>
      </c>
      <c r="AS101" s="254">
        <v>1.9144203973776197</v>
      </c>
      <c r="AT101" s="255">
        <v>0.65957893799994338</v>
      </c>
      <c r="AU101" s="249">
        <v>0</v>
      </c>
      <c r="AV101" s="249">
        <v>0</v>
      </c>
      <c r="AW101" s="249">
        <v>1.7924639593447259E-5</v>
      </c>
      <c r="AX101" s="249">
        <v>0.52868724480872697</v>
      </c>
      <c r="AY101" s="249" t="s">
        <v>1026</v>
      </c>
      <c r="AZ101" s="254">
        <v>1.1882841074482637</v>
      </c>
      <c r="BA101" s="255">
        <f t="shared" si="9"/>
        <v>1.0866631518353318</v>
      </c>
      <c r="BB101" s="249">
        <f t="shared" si="9"/>
        <v>0</v>
      </c>
      <c r="BC101" s="249">
        <f t="shared" si="8"/>
        <v>0</v>
      </c>
      <c r="BD101" s="249">
        <f t="shared" si="8"/>
        <v>2.9531029925230045E-5</v>
      </c>
      <c r="BE101" s="249">
        <f t="shared" si="8"/>
        <v>0.87101772764466034</v>
      </c>
      <c r="BF101" s="249" t="str">
        <f t="shared" si="8"/>
        <v>---</v>
      </c>
      <c r="BG101" s="254">
        <f t="shared" si="8"/>
        <v>1.9577104105099175</v>
      </c>
      <c r="BH101" s="255">
        <v>3.9225328419519907</v>
      </c>
      <c r="BI101" s="249">
        <v>0</v>
      </c>
      <c r="BJ101" s="249">
        <v>0</v>
      </c>
      <c r="BK101" s="249">
        <v>1.0659829087122229E-4</v>
      </c>
      <c r="BL101" s="249">
        <v>3.1441165892467016</v>
      </c>
      <c r="BM101" s="249" t="s">
        <v>1026</v>
      </c>
      <c r="BN101" s="254">
        <v>7.0667560294895644</v>
      </c>
      <c r="BO101" s="251">
        <v>3505.79</v>
      </c>
      <c r="BP101" s="253">
        <v>0.25</v>
      </c>
      <c r="BQ101" s="248">
        <v>7077.08</v>
      </c>
      <c r="BR101" s="249">
        <v>0.51</v>
      </c>
      <c r="BS101" s="253">
        <v>10551.61</v>
      </c>
      <c r="BT101" s="253">
        <v>0.76</v>
      </c>
      <c r="BU101" s="248">
        <v>15760.37</v>
      </c>
      <c r="BV101" s="249">
        <v>1.1399999999999999</v>
      </c>
      <c r="BW101" s="253">
        <v>19805.080000000002</v>
      </c>
      <c r="BX101" s="253">
        <v>1.43</v>
      </c>
      <c r="BY101" s="248">
        <v>23889.279999999999</v>
      </c>
      <c r="BZ101" s="249">
        <v>1.73</v>
      </c>
      <c r="CA101" s="253">
        <v>26288.67</v>
      </c>
      <c r="CB101" s="254">
        <v>1.9</v>
      </c>
      <c r="CC101" s="251">
        <v>0</v>
      </c>
      <c r="CD101" s="253">
        <v>0</v>
      </c>
      <c r="CE101" s="248">
        <v>0</v>
      </c>
      <c r="CF101" s="249">
        <v>0</v>
      </c>
      <c r="CG101" s="253">
        <v>0</v>
      </c>
      <c r="CH101" s="253">
        <v>0</v>
      </c>
      <c r="CI101" s="248">
        <v>0</v>
      </c>
      <c r="CJ101" s="249">
        <v>0</v>
      </c>
      <c r="CK101" s="253">
        <v>0</v>
      </c>
      <c r="CL101" s="253">
        <v>0</v>
      </c>
      <c r="CM101" s="248">
        <v>0</v>
      </c>
      <c r="CN101" s="249">
        <v>0</v>
      </c>
      <c r="CO101" s="253">
        <v>0</v>
      </c>
      <c r="CP101" s="254">
        <v>0</v>
      </c>
      <c r="CQ101" s="251">
        <v>0</v>
      </c>
      <c r="CR101" s="253">
        <v>0</v>
      </c>
      <c r="CS101" s="248">
        <v>0</v>
      </c>
      <c r="CT101" s="249">
        <v>0</v>
      </c>
      <c r="CU101" s="253">
        <v>0</v>
      </c>
      <c r="CV101" s="253">
        <v>0</v>
      </c>
      <c r="CW101" s="248">
        <v>0</v>
      </c>
      <c r="CX101" s="249">
        <v>0</v>
      </c>
      <c r="CY101" s="253">
        <v>0</v>
      </c>
      <c r="CZ101" s="253">
        <v>0</v>
      </c>
      <c r="DA101" s="248">
        <v>0</v>
      </c>
      <c r="DB101" s="249">
        <v>0</v>
      </c>
      <c r="DC101" s="253">
        <v>0</v>
      </c>
      <c r="DD101" s="253">
        <v>0</v>
      </c>
      <c r="DE101" s="251">
        <v>0</v>
      </c>
      <c r="DF101" s="253">
        <v>0</v>
      </c>
      <c r="DG101" s="248">
        <v>0</v>
      </c>
      <c r="DH101" s="249">
        <v>0</v>
      </c>
      <c r="DI101" s="253">
        <v>0</v>
      </c>
      <c r="DJ101" s="253">
        <v>0</v>
      </c>
      <c r="DK101" s="248">
        <v>0</v>
      </c>
      <c r="DL101" s="249">
        <v>0</v>
      </c>
      <c r="DM101" s="253">
        <v>0</v>
      </c>
      <c r="DN101" s="253">
        <v>0</v>
      </c>
      <c r="DO101" s="248">
        <v>1.91</v>
      </c>
      <c r="DP101" s="249">
        <v>0</v>
      </c>
      <c r="DQ101" s="253">
        <v>4.21</v>
      </c>
      <c r="DR101" s="253">
        <v>0</v>
      </c>
      <c r="DS101" s="256">
        <v>49.394250046235079</v>
      </c>
      <c r="DT101" s="257">
        <v>57.534845057354353</v>
      </c>
      <c r="DU101" s="258">
        <v>46.987866960308658</v>
      </c>
      <c r="DV101" s="259">
        <v>51.305654021299368</v>
      </c>
      <c r="DW101" s="260">
        <v>94</v>
      </c>
      <c r="DX101" s="261">
        <v>44.49</v>
      </c>
      <c r="DY101" s="240">
        <v>76.012682926829271</v>
      </c>
      <c r="DZ101" s="262">
        <v>0.87073174859234204</v>
      </c>
      <c r="EA101" s="262">
        <v>-0.73170936107635498</v>
      </c>
      <c r="EB101" s="262">
        <v>-0.29012247920036316</v>
      </c>
      <c r="EC101" s="262">
        <v>0.2367413341999054</v>
      </c>
      <c r="ED101" s="262">
        <v>-0.45917874574661255</v>
      </c>
      <c r="EE101" s="262">
        <v>1.6618424607309636</v>
      </c>
      <c r="EF101" s="262">
        <v>4.470964989940116</v>
      </c>
      <c r="EG101" s="262">
        <v>12.938356164383563</v>
      </c>
      <c r="EH101" s="262">
        <v>49.55</v>
      </c>
      <c r="EI101" s="262">
        <v>2.59626059208794</v>
      </c>
      <c r="EJ101" s="262">
        <v>-9</v>
      </c>
      <c r="EK101" s="262" t="s">
        <v>478</v>
      </c>
      <c r="EL101" s="263">
        <v>20.8</v>
      </c>
    </row>
    <row r="102" spans="1:142" x14ac:dyDescent="0.2">
      <c r="A102" s="236" t="s">
        <v>412</v>
      </c>
      <c r="B102" s="237" t="s">
        <v>937</v>
      </c>
      <c r="C102" s="238" t="s">
        <v>1075</v>
      </c>
      <c r="D102" s="239">
        <v>10.495583</v>
      </c>
      <c r="E102" s="240">
        <v>38.612004688067351</v>
      </c>
      <c r="F102" s="241">
        <v>61.387995311932656</v>
      </c>
      <c r="G102" s="242">
        <v>4.1002915277842629</v>
      </c>
      <c r="H102" s="243">
        <v>16.730294577103326</v>
      </c>
      <c r="I102" s="251">
        <v>917.04425399025706</v>
      </c>
      <c r="J102" s="249">
        <v>145.06486933960045</v>
      </c>
      <c r="K102" s="253">
        <v>136.63947210969752</v>
      </c>
      <c r="L102" s="253">
        <v>14.899986725302487</v>
      </c>
      <c r="M102" s="248">
        <v>0</v>
      </c>
      <c r="N102" s="253">
        <v>0</v>
      </c>
      <c r="O102" s="248">
        <v>175.21642404638536</v>
      </c>
      <c r="P102" s="249">
        <f t="shared" si="12"/>
        <v>19.106648701410098</v>
      </c>
      <c r="Q102" s="254">
        <v>15.4</v>
      </c>
      <c r="R102" s="253">
        <v>6408.318359375</v>
      </c>
      <c r="S102" s="251">
        <v>0.16</v>
      </c>
      <c r="T102" s="252">
        <v>0</v>
      </c>
      <c r="U102" s="253">
        <v>0</v>
      </c>
      <c r="V102" s="252">
        <v>0</v>
      </c>
      <c r="W102" s="253">
        <v>28.37</v>
      </c>
      <c r="X102" s="252" t="s">
        <v>992</v>
      </c>
      <c r="Y102" s="254">
        <v>28.53</v>
      </c>
      <c r="Z102" s="253">
        <f t="shared" si="11"/>
        <v>0.56081317910970907</v>
      </c>
      <c r="AA102" s="253">
        <f t="shared" si="11"/>
        <v>0</v>
      </c>
      <c r="AB102" s="253">
        <f t="shared" si="11"/>
        <v>0</v>
      </c>
      <c r="AC102" s="253">
        <f t="shared" si="10"/>
        <v>0</v>
      </c>
      <c r="AD102" s="253">
        <f t="shared" si="10"/>
        <v>99.439186820890285</v>
      </c>
      <c r="AE102" s="253" t="str">
        <f t="shared" si="10"/>
        <v>---</v>
      </c>
      <c r="AF102" s="251">
        <f t="shared" si="7"/>
        <v>2.4967548587209189E-3</v>
      </c>
      <c r="AG102" s="252">
        <f t="shared" si="7"/>
        <v>0</v>
      </c>
      <c r="AH102" s="253">
        <f t="shared" si="7"/>
        <v>0</v>
      </c>
      <c r="AI102" s="252">
        <f t="shared" si="6"/>
        <v>0</v>
      </c>
      <c r="AJ102" s="253">
        <f t="shared" si="6"/>
        <v>0.44270584588695294</v>
      </c>
      <c r="AK102" s="252">
        <f t="shared" si="6"/>
        <v>0</v>
      </c>
      <c r="AL102" s="254">
        <f t="shared" si="6"/>
        <v>0.44520260074567386</v>
      </c>
      <c r="AM102" s="255">
        <v>0.11709647112186446</v>
      </c>
      <c r="AN102" s="249">
        <v>0</v>
      </c>
      <c r="AO102" s="249">
        <v>0</v>
      </c>
      <c r="AP102" s="249">
        <v>0</v>
      </c>
      <c r="AQ102" s="249">
        <v>20.762668035795592</v>
      </c>
      <c r="AR102" s="249" t="s">
        <v>1026</v>
      </c>
      <c r="AS102" s="254">
        <v>20.879764506917457</v>
      </c>
      <c r="AT102" s="255" t="s">
        <v>1026</v>
      </c>
      <c r="AU102" s="249" t="s">
        <v>1026</v>
      </c>
      <c r="AV102" s="249" t="s">
        <v>1026</v>
      </c>
      <c r="AW102" s="249" t="s">
        <v>1026</v>
      </c>
      <c r="AX102" s="249" t="s">
        <v>1026</v>
      </c>
      <c r="AY102" s="249" t="s">
        <v>1026</v>
      </c>
      <c r="AZ102" s="254" t="s">
        <v>1026</v>
      </c>
      <c r="BA102" s="255">
        <f t="shared" si="9"/>
        <v>9.1315640568970249E-2</v>
      </c>
      <c r="BB102" s="249">
        <f t="shared" si="9"/>
        <v>0</v>
      </c>
      <c r="BC102" s="249">
        <f t="shared" si="8"/>
        <v>0</v>
      </c>
      <c r="BD102" s="249">
        <f t="shared" si="8"/>
        <v>0</v>
      </c>
      <c r="BE102" s="249">
        <f t="shared" si="8"/>
        <v>16.191404518385539</v>
      </c>
      <c r="BF102" s="249" t="str">
        <f t="shared" si="8"/>
        <v>---</v>
      </c>
      <c r="BG102" s="254">
        <f t="shared" si="8"/>
        <v>16.282720158954508</v>
      </c>
      <c r="BH102" s="255">
        <v>1.0389610389610389</v>
      </c>
      <c r="BI102" s="249">
        <v>0</v>
      </c>
      <c r="BJ102" s="249">
        <v>0</v>
      </c>
      <c r="BK102" s="249">
        <v>0</v>
      </c>
      <c r="BL102" s="249">
        <v>184.22077922077921</v>
      </c>
      <c r="BM102" s="249" t="s">
        <v>1026</v>
      </c>
      <c r="BN102" s="254">
        <v>185.25974025974025</v>
      </c>
      <c r="BO102" s="251">
        <v>0.25</v>
      </c>
      <c r="BP102" s="253">
        <v>0</v>
      </c>
      <c r="BQ102" s="248">
        <v>0.75</v>
      </c>
      <c r="BR102" s="249">
        <v>0.01</v>
      </c>
      <c r="BS102" s="253">
        <v>1.79</v>
      </c>
      <c r="BT102" s="253">
        <v>0.03</v>
      </c>
      <c r="BU102" s="248">
        <v>5.1100000000000003</v>
      </c>
      <c r="BV102" s="249">
        <v>0.08</v>
      </c>
      <c r="BW102" s="253">
        <v>10.199999999999999</v>
      </c>
      <c r="BX102" s="253">
        <v>0.16</v>
      </c>
      <c r="BY102" s="248">
        <v>18.66</v>
      </c>
      <c r="BZ102" s="249">
        <v>0.28999999999999998</v>
      </c>
      <c r="CA102" s="253">
        <v>25.22</v>
      </c>
      <c r="CB102" s="254">
        <v>0.39</v>
      </c>
      <c r="CC102" s="251">
        <v>0</v>
      </c>
      <c r="CD102" s="253">
        <v>0</v>
      </c>
      <c r="CE102" s="248">
        <v>0</v>
      </c>
      <c r="CF102" s="249">
        <v>0</v>
      </c>
      <c r="CG102" s="253">
        <v>0</v>
      </c>
      <c r="CH102" s="253">
        <v>0</v>
      </c>
      <c r="CI102" s="248">
        <v>0</v>
      </c>
      <c r="CJ102" s="249">
        <v>0</v>
      </c>
      <c r="CK102" s="253">
        <v>0</v>
      </c>
      <c r="CL102" s="253">
        <v>0</v>
      </c>
      <c r="CM102" s="248">
        <v>0.01</v>
      </c>
      <c r="CN102" s="249">
        <v>0</v>
      </c>
      <c r="CO102" s="253">
        <v>0.01</v>
      </c>
      <c r="CP102" s="254">
        <v>0</v>
      </c>
      <c r="CQ102" s="251">
        <v>0</v>
      </c>
      <c r="CR102" s="253">
        <v>0</v>
      </c>
      <c r="CS102" s="248">
        <v>0.02</v>
      </c>
      <c r="CT102" s="249">
        <v>0</v>
      </c>
      <c r="CU102" s="253">
        <v>0.02</v>
      </c>
      <c r="CV102" s="253">
        <v>0</v>
      </c>
      <c r="CW102" s="248">
        <v>0.02</v>
      </c>
      <c r="CX102" s="249">
        <v>0</v>
      </c>
      <c r="CY102" s="253">
        <v>0.02</v>
      </c>
      <c r="CZ102" s="253">
        <v>0</v>
      </c>
      <c r="DA102" s="248">
        <v>0.03</v>
      </c>
      <c r="DB102" s="249">
        <v>0</v>
      </c>
      <c r="DC102" s="253">
        <v>0.03</v>
      </c>
      <c r="DD102" s="253">
        <v>0</v>
      </c>
      <c r="DE102" s="251">
        <v>0</v>
      </c>
      <c r="DF102" s="253">
        <v>0</v>
      </c>
      <c r="DG102" s="248">
        <v>0</v>
      </c>
      <c r="DH102" s="249">
        <v>0</v>
      </c>
      <c r="DI102" s="253">
        <v>0</v>
      </c>
      <c r="DJ102" s="253">
        <v>0</v>
      </c>
      <c r="DK102" s="248">
        <v>0</v>
      </c>
      <c r="DL102" s="249">
        <v>0</v>
      </c>
      <c r="DM102" s="253">
        <v>0</v>
      </c>
      <c r="DN102" s="253">
        <v>0</v>
      </c>
      <c r="DO102" s="248">
        <v>0.01</v>
      </c>
      <c r="DP102" s="249">
        <v>0</v>
      </c>
      <c r="DQ102" s="253">
        <v>0.02</v>
      </c>
      <c r="DR102" s="253">
        <v>0</v>
      </c>
      <c r="DS102" s="256">
        <v>67.48602958951389</v>
      </c>
      <c r="DT102" s="257">
        <v>85.94035500521467</v>
      </c>
      <c r="DU102" s="258">
        <v>5.972489807771807E-4</v>
      </c>
      <c r="DV102" s="259">
        <v>51.142327281236447</v>
      </c>
      <c r="DW102" s="260">
        <v>95</v>
      </c>
      <c r="DX102" s="261" t="s">
        <v>478</v>
      </c>
      <c r="DY102" s="240">
        <v>54.691243902439034</v>
      </c>
      <c r="DZ102" s="262">
        <v>2.9043954353835302</v>
      </c>
      <c r="EA102" s="262">
        <v>-2.4434440135955811</v>
      </c>
      <c r="EB102" s="262">
        <v>-2.2076852321624756</v>
      </c>
      <c r="EC102" s="262">
        <v>-2.1903326511383057</v>
      </c>
      <c r="ED102" s="262">
        <v>-1.5839486122131348</v>
      </c>
      <c r="EE102" s="262" t="s">
        <v>478</v>
      </c>
      <c r="EF102" s="262">
        <v>6.3170513854410873E-2</v>
      </c>
      <c r="EG102" s="262">
        <v>54.966666666666661</v>
      </c>
      <c r="EH102" s="262">
        <v>15.47</v>
      </c>
      <c r="EI102" s="262">
        <v>1.42339304267375</v>
      </c>
      <c r="EJ102" s="262">
        <v>-4.5</v>
      </c>
      <c r="EK102" s="262">
        <v>0</v>
      </c>
      <c r="EL102" s="263">
        <v>73.599999999999994</v>
      </c>
    </row>
    <row r="103" spans="1:142" x14ac:dyDescent="0.2">
      <c r="A103" s="236" t="s">
        <v>156</v>
      </c>
      <c r="B103" s="237" t="s">
        <v>583</v>
      </c>
      <c r="C103" s="238" t="s">
        <v>1077</v>
      </c>
      <c r="D103" s="239">
        <v>4.2526999999999999</v>
      </c>
      <c r="E103" s="240">
        <v>58.358995461706677</v>
      </c>
      <c r="F103" s="241">
        <v>41.641004538293316</v>
      </c>
      <c r="G103" s="242">
        <v>0.14076118590227393</v>
      </c>
      <c r="H103" s="243">
        <v>75.995353824160119</v>
      </c>
      <c r="I103" s="251">
        <v>57538.524788815761</v>
      </c>
      <c r="J103" s="249">
        <v>13607.513884716462</v>
      </c>
      <c r="K103" s="253">
        <v>10587.697766216288</v>
      </c>
      <c r="L103" s="253">
        <v>18.401058777708368</v>
      </c>
      <c r="M103" s="248">
        <v>14654.354539856473</v>
      </c>
      <c r="N103" s="253">
        <v>25.468770000000003</v>
      </c>
      <c r="O103" s="248">
        <v>10946.716483547974</v>
      </c>
      <c r="P103" s="249">
        <f t="shared" si="12"/>
        <v>19.025021103210101</v>
      </c>
      <c r="Q103" s="254">
        <v>17766.773693990002</v>
      </c>
      <c r="R103" s="253">
        <v>188113.671875</v>
      </c>
      <c r="S103" s="251">
        <v>152.79</v>
      </c>
      <c r="T103" s="252">
        <v>0</v>
      </c>
      <c r="U103" s="253">
        <v>0</v>
      </c>
      <c r="V103" s="252">
        <v>0</v>
      </c>
      <c r="W103" s="253">
        <v>147.78</v>
      </c>
      <c r="X103" s="252" t="s">
        <v>992</v>
      </c>
      <c r="Y103" s="254">
        <v>300.57</v>
      </c>
      <c r="Z103" s="253">
        <f t="shared" si="11"/>
        <v>50.833416508633597</v>
      </c>
      <c r="AA103" s="253">
        <f t="shared" si="11"/>
        <v>0</v>
      </c>
      <c r="AB103" s="253">
        <f t="shared" si="11"/>
        <v>0</v>
      </c>
      <c r="AC103" s="253">
        <f t="shared" si="10"/>
        <v>0</v>
      </c>
      <c r="AD103" s="253">
        <f t="shared" si="10"/>
        <v>49.166583491366403</v>
      </c>
      <c r="AE103" s="253" t="str">
        <f t="shared" si="10"/>
        <v>---</v>
      </c>
      <c r="AF103" s="251">
        <f t="shared" si="7"/>
        <v>8.1222166617175864E-2</v>
      </c>
      <c r="AG103" s="252">
        <f t="shared" si="7"/>
        <v>0</v>
      </c>
      <c r="AH103" s="253">
        <f t="shared" si="7"/>
        <v>0</v>
      </c>
      <c r="AI103" s="252">
        <f t="shared" si="6"/>
        <v>0</v>
      </c>
      <c r="AJ103" s="253">
        <f t="shared" si="6"/>
        <v>7.8558883321462464E-2</v>
      </c>
      <c r="AK103" s="252">
        <f t="shared" si="6"/>
        <v>0</v>
      </c>
      <c r="AL103" s="254">
        <f t="shared" si="6"/>
        <v>0.15978104993863831</v>
      </c>
      <c r="AM103" s="255">
        <v>1.4430899273261213</v>
      </c>
      <c r="AN103" s="249">
        <v>0</v>
      </c>
      <c r="AO103" s="249">
        <v>0</v>
      </c>
      <c r="AP103" s="249">
        <v>0</v>
      </c>
      <c r="AQ103" s="249">
        <v>1.3957708584348072</v>
      </c>
      <c r="AR103" s="249" t="s">
        <v>1026</v>
      </c>
      <c r="AS103" s="254">
        <v>2.8388607857609287</v>
      </c>
      <c r="AT103" s="255">
        <v>1.0426252455162481</v>
      </c>
      <c r="AU103" s="249">
        <v>0</v>
      </c>
      <c r="AV103" s="249">
        <v>0</v>
      </c>
      <c r="AW103" s="249">
        <v>0</v>
      </c>
      <c r="AX103" s="249">
        <v>1.0084374552155975</v>
      </c>
      <c r="AY103" s="249" t="s">
        <v>1026</v>
      </c>
      <c r="AZ103" s="254">
        <v>2.0510627007318454</v>
      </c>
      <c r="BA103" s="255">
        <f t="shared" si="9"/>
        <v>1.395761004951859</v>
      </c>
      <c r="BB103" s="249">
        <f t="shared" si="9"/>
        <v>0</v>
      </c>
      <c r="BC103" s="249">
        <f t="shared" si="8"/>
        <v>0</v>
      </c>
      <c r="BD103" s="249">
        <f t="shared" si="8"/>
        <v>0</v>
      </c>
      <c r="BE103" s="249">
        <f t="shared" si="8"/>
        <v>1.349993856350453</v>
      </c>
      <c r="BF103" s="249" t="str">
        <f t="shared" si="8"/>
        <v>---</v>
      </c>
      <c r="BG103" s="254">
        <f t="shared" si="8"/>
        <v>2.7457548613023119</v>
      </c>
      <c r="BH103" s="255">
        <v>0.85997605773345631</v>
      </c>
      <c r="BI103" s="249">
        <v>0</v>
      </c>
      <c r="BJ103" s="249">
        <v>0</v>
      </c>
      <c r="BK103" s="249">
        <v>0</v>
      </c>
      <c r="BL103" s="249">
        <v>0.83177735330748215</v>
      </c>
      <c r="BM103" s="249" t="s">
        <v>1026</v>
      </c>
      <c r="BN103" s="254">
        <v>1.6917534110409385</v>
      </c>
      <c r="BO103" s="251">
        <v>365.11</v>
      </c>
      <c r="BP103" s="253">
        <v>0.19</v>
      </c>
      <c r="BQ103" s="248">
        <v>907.24</v>
      </c>
      <c r="BR103" s="249">
        <v>0.48</v>
      </c>
      <c r="BS103" s="253">
        <v>1716.08</v>
      </c>
      <c r="BT103" s="253">
        <v>0.91</v>
      </c>
      <c r="BU103" s="248">
        <v>3581.44</v>
      </c>
      <c r="BV103" s="249">
        <v>1.9</v>
      </c>
      <c r="BW103" s="253">
        <v>5656.43</v>
      </c>
      <c r="BX103" s="253">
        <v>3.01</v>
      </c>
      <c r="BY103" s="248">
        <v>8429.4</v>
      </c>
      <c r="BZ103" s="249">
        <v>4.4800000000000004</v>
      </c>
      <c r="CA103" s="253">
        <v>10186.35</v>
      </c>
      <c r="CB103" s="254">
        <v>5.41</v>
      </c>
      <c r="CC103" s="251">
        <v>0</v>
      </c>
      <c r="CD103" s="253">
        <v>0</v>
      </c>
      <c r="CE103" s="248">
        <v>0</v>
      </c>
      <c r="CF103" s="249">
        <v>0</v>
      </c>
      <c r="CG103" s="253">
        <v>0</v>
      </c>
      <c r="CH103" s="253">
        <v>0</v>
      </c>
      <c r="CI103" s="248">
        <v>0</v>
      </c>
      <c r="CJ103" s="249">
        <v>0</v>
      </c>
      <c r="CK103" s="253">
        <v>0</v>
      </c>
      <c r="CL103" s="253">
        <v>0</v>
      </c>
      <c r="CM103" s="248">
        <v>0</v>
      </c>
      <c r="CN103" s="249">
        <v>0</v>
      </c>
      <c r="CO103" s="253">
        <v>0</v>
      </c>
      <c r="CP103" s="254">
        <v>0</v>
      </c>
      <c r="CQ103" s="251">
        <v>0</v>
      </c>
      <c r="CR103" s="253">
        <v>0</v>
      </c>
      <c r="CS103" s="248">
        <v>0</v>
      </c>
      <c r="CT103" s="249">
        <v>0</v>
      </c>
      <c r="CU103" s="253">
        <v>0</v>
      </c>
      <c r="CV103" s="253">
        <v>0</v>
      </c>
      <c r="CW103" s="248">
        <v>0</v>
      </c>
      <c r="CX103" s="249">
        <v>0</v>
      </c>
      <c r="CY103" s="253">
        <v>0</v>
      </c>
      <c r="CZ103" s="253">
        <v>0</v>
      </c>
      <c r="DA103" s="248">
        <v>0</v>
      </c>
      <c r="DB103" s="249">
        <v>0</v>
      </c>
      <c r="DC103" s="253">
        <v>0</v>
      </c>
      <c r="DD103" s="253">
        <v>0</v>
      </c>
      <c r="DE103" s="251">
        <v>0</v>
      </c>
      <c r="DF103" s="253">
        <v>0</v>
      </c>
      <c r="DG103" s="248">
        <v>0</v>
      </c>
      <c r="DH103" s="249">
        <v>0</v>
      </c>
      <c r="DI103" s="253">
        <v>0</v>
      </c>
      <c r="DJ103" s="253">
        <v>0</v>
      </c>
      <c r="DK103" s="248">
        <v>0</v>
      </c>
      <c r="DL103" s="249">
        <v>0</v>
      </c>
      <c r="DM103" s="253">
        <v>0</v>
      </c>
      <c r="DN103" s="253">
        <v>0</v>
      </c>
      <c r="DO103" s="248">
        <v>0</v>
      </c>
      <c r="DP103" s="249">
        <v>0</v>
      </c>
      <c r="DQ103" s="253">
        <v>0</v>
      </c>
      <c r="DR103" s="253">
        <v>0</v>
      </c>
      <c r="DS103" s="256">
        <v>52.051078633901199</v>
      </c>
      <c r="DT103" s="257">
        <v>50.67070000957581</v>
      </c>
      <c r="DU103" s="258">
        <v>50.610366052124952</v>
      </c>
      <c r="DV103" s="259">
        <v>51.110714898533985</v>
      </c>
      <c r="DW103" s="260">
        <v>96</v>
      </c>
      <c r="DX103" s="261">
        <v>33.65</v>
      </c>
      <c r="DY103" s="240">
        <v>76.924390243902437</v>
      </c>
      <c r="DZ103" s="262">
        <v>-0.348769134949797</v>
      </c>
      <c r="EA103" s="262">
        <v>0.26469108462333679</v>
      </c>
      <c r="EB103" s="262">
        <v>0.68913173675537109</v>
      </c>
      <c r="EC103" s="262">
        <v>0.4747498631477356</v>
      </c>
      <c r="ED103" s="262">
        <v>0.10712494701147079</v>
      </c>
      <c r="EE103" s="262">
        <v>2.3920762474303867</v>
      </c>
      <c r="EF103" s="262">
        <v>4.7271616678146779</v>
      </c>
      <c r="EG103" s="262">
        <v>1.6673740053050397</v>
      </c>
      <c r="EH103" s="262">
        <v>62.23</v>
      </c>
      <c r="EI103" s="262">
        <v>3.7461590842608197</v>
      </c>
      <c r="EJ103" s="262">
        <v>-0.4</v>
      </c>
      <c r="EK103" s="262" t="s">
        <v>478</v>
      </c>
      <c r="EL103" s="263" t="s">
        <v>478</v>
      </c>
    </row>
    <row r="104" spans="1:142" x14ac:dyDescent="0.2">
      <c r="A104" s="236" t="s">
        <v>124</v>
      </c>
      <c r="B104" s="237" t="s">
        <v>574</v>
      </c>
      <c r="C104" s="238" t="s">
        <v>1079</v>
      </c>
      <c r="D104" s="239">
        <v>24.407381000000001</v>
      </c>
      <c r="E104" s="240">
        <v>33.450000227390234</v>
      </c>
      <c r="F104" s="241">
        <v>66.549999772609766</v>
      </c>
      <c r="G104" s="242">
        <v>4.0370081287342634</v>
      </c>
      <c r="H104" s="243">
        <v>46.228727011004416</v>
      </c>
      <c r="I104" s="251">
        <v>35954.502303504123</v>
      </c>
      <c r="J104" s="249">
        <v>1473.0995637550839</v>
      </c>
      <c r="K104" s="253">
        <v>5890.70281807625</v>
      </c>
      <c r="L104" s="253">
        <v>16.383769599564566</v>
      </c>
      <c r="M104" s="248">
        <v>2520.5220704327794</v>
      </c>
      <c r="N104" s="253">
        <v>7.0103099999999987</v>
      </c>
      <c r="O104" s="248">
        <v>3330.9365305592223</v>
      </c>
      <c r="P104" s="249">
        <f t="shared" si="12"/>
        <v>9.2643099393830006</v>
      </c>
      <c r="Q104" s="254">
        <v>5284.0718903310608</v>
      </c>
      <c r="R104" s="199">
        <v>79113.5625</v>
      </c>
      <c r="S104" s="251">
        <v>45.87</v>
      </c>
      <c r="T104" s="252">
        <v>0</v>
      </c>
      <c r="U104" s="253">
        <v>0</v>
      </c>
      <c r="V104" s="252">
        <v>0</v>
      </c>
      <c r="W104" s="253">
        <v>0</v>
      </c>
      <c r="X104" s="252" t="s">
        <v>992</v>
      </c>
      <c r="Y104" s="254">
        <v>45.87</v>
      </c>
      <c r="Z104" s="253">
        <f t="shared" si="11"/>
        <v>100</v>
      </c>
      <c r="AA104" s="253">
        <f t="shared" si="11"/>
        <v>0</v>
      </c>
      <c r="AB104" s="253">
        <f t="shared" si="11"/>
        <v>0</v>
      </c>
      <c r="AC104" s="253">
        <f t="shared" si="10"/>
        <v>0</v>
      </c>
      <c r="AD104" s="253">
        <f t="shared" si="10"/>
        <v>0</v>
      </c>
      <c r="AE104" s="253" t="str">
        <f t="shared" si="10"/>
        <v>---</v>
      </c>
      <c r="AF104" s="251">
        <f t="shared" si="7"/>
        <v>5.7979944968348497E-2</v>
      </c>
      <c r="AG104" s="252">
        <f t="shared" si="7"/>
        <v>0</v>
      </c>
      <c r="AH104" s="253">
        <f t="shared" si="7"/>
        <v>0</v>
      </c>
      <c r="AI104" s="252">
        <f t="shared" si="6"/>
        <v>0</v>
      </c>
      <c r="AJ104" s="253">
        <f t="shared" si="6"/>
        <v>0</v>
      </c>
      <c r="AK104" s="252">
        <f t="shared" si="6"/>
        <v>0</v>
      </c>
      <c r="AL104" s="254">
        <f t="shared" ref="AL104:AL167" si="13">IFERROR(Y104/$R104*100,0)</f>
        <v>5.7979944968348497E-2</v>
      </c>
      <c r="AM104" s="255">
        <v>0.77868467340166969</v>
      </c>
      <c r="AN104" s="249">
        <v>0</v>
      </c>
      <c r="AO104" s="249">
        <v>0</v>
      </c>
      <c r="AP104" s="249">
        <v>0</v>
      </c>
      <c r="AQ104" s="249">
        <v>0</v>
      </c>
      <c r="AR104" s="249" t="s">
        <v>1026</v>
      </c>
      <c r="AS104" s="254">
        <v>0.77868467340166969</v>
      </c>
      <c r="AT104" s="255">
        <v>1.8198610731515641</v>
      </c>
      <c r="AU104" s="249">
        <v>0</v>
      </c>
      <c r="AV104" s="249">
        <v>0</v>
      </c>
      <c r="AW104" s="249">
        <v>0</v>
      </c>
      <c r="AX104" s="249">
        <v>0</v>
      </c>
      <c r="AY104" s="249" t="s">
        <v>1026</v>
      </c>
      <c r="AZ104" s="254">
        <v>1.8198610731515641</v>
      </c>
      <c r="BA104" s="255">
        <f t="shared" si="9"/>
        <v>1.3770901840720153</v>
      </c>
      <c r="BB104" s="249">
        <f t="shared" si="9"/>
        <v>0</v>
      </c>
      <c r="BC104" s="249">
        <f t="shared" si="8"/>
        <v>0</v>
      </c>
      <c r="BD104" s="249">
        <f t="shared" si="8"/>
        <v>0</v>
      </c>
      <c r="BE104" s="249">
        <f t="shared" si="8"/>
        <v>0</v>
      </c>
      <c r="BF104" s="249" t="str">
        <f t="shared" si="8"/>
        <v>---</v>
      </c>
      <c r="BG104" s="254">
        <f t="shared" si="8"/>
        <v>1.3770901840720153</v>
      </c>
      <c r="BH104" s="255">
        <v>0.86808054379302024</v>
      </c>
      <c r="BI104" s="249">
        <v>0</v>
      </c>
      <c r="BJ104" s="249">
        <v>0</v>
      </c>
      <c r="BK104" s="249">
        <v>0</v>
      </c>
      <c r="BL104" s="249">
        <v>0</v>
      </c>
      <c r="BM104" s="249" t="s">
        <v>1026</v>
      </c>
      <c r="BN104" s="254">
        <v>0.86808054379302024</v>
      </c>
      <c r="BO104" s="251">
        <v>84.58</v>
      </c>
      <c r="BP104" s="253">
        <v>0.11</v>
      </c>
      <c r="BQ104" s="248">
        <v>219.67</v>
      </c>
      <c r="BR104" s="249">
        <v>0.28000000000000003</v>
      </c>
      <c r="BS104" s="253">
        <v>467.44</v>
      </c>
      <c r="BT104" s="253">
        <v>0.59</v>
      </c>
      <c r="BU104" s="248">
        <v>1191.72</v>
      </c>
      <c r="BV104" s="249">
        <v>1.51</v>
      </c>
      <c r="BW104" s="253">
        <v>2217.8000000000002</v>
      </c>
      <c r="BX104" s="253">
        <v>2.8</v>
      </c>
      <c r="BY104" s="248">
        <v>3745.71</v>
      </c>
      <c r="BZ104" s="249">
        <v>4.7300000000000004</v>
      </c>
      <c r="CA104" s="253">
        <v>4834.34</v>
      </c>
      <c r="CB104" s="254">
        <v>6.11</v>
      </c>
      <c r="CC104" s="251">
        <v>0</v>
      </c>
      <c r="CD104" s="253">
        <v>0</v>
      </c>
      <c r="CE104" s="248">
        <v>0</v>
      </c>
      <c r="CF104" s="249">
        <v>0</v>
      </c>
      <c r="CG104" s="253">
        <v>0</v>
      </c>
      <c r="CH104" s="253">
        <v>0</v>
      </c>
      <c r="CI104" s="248">
        <v>0</v>
      </c>
      <c r="CJ104" s="249">
        <v>0</v>
      </c>
      <c r="CK104" s="253">
        <v>0</v>
      </c>
      <c r="CL104" s="253">
        <v>0</v>
      </c>
      <c r="CM104" s="248">
        <v>0</v>
      </c>
      <c r="CN104" s="249">
        <v>0</v>
      </c>
      <c r="CO104" s="253">
        <v>0</v>
      </c>
      <c r="CP104" s="254">
        <v>0</v>
      </c>
      <c r="CQ104" s="251">
        <v>0</v>
      </c>
      <c r="CR104" s="253">
        <v>0</v>
      </c>
      <c r="CS104" s="248">
        <v>0</v>
      </c>
      <c r="CT104" s="249">
        <v>0</v>
      </c>
      <c r="CU104" s="253">
        <v>0</v>
      </c>
      <c r="CV104" s="253">
        <v>0</v>
      </c>
      <c r="CW104" s="248">
        <v>0</v>
      </c>
      <c r="CX104" s="249">
        <v>0</v>
      </c>
      <c r="CY104" s="253">
        <v>0</v>
      </c>
      <c r="CZ104" s="253">
        <v>0</v>
      </c>
      <c r="DA104" s="248">
        <v>0</v>
      </c>
      <c r="DB104" s="249">
        <v>0</v>
      </c>
      <c r="DC104" s="253">
        <v>0</v>
      </c>
      <c r="DD104" s="253">
        <v>0</v>
      </c>
      <c r="DE104" s="251">
        <v>0</v>
      </c>
      <c r="DF104" s="253">
        <v>0</v>
      </c>
      <c r="DG104" s="248">
        <v>0</v>
      </c>
      <c r="DH104" s="249">
        <v>0</v>
      </c>
      <c r="DI104" s="253">
        <v>0</v>
      </c>
      <c r="DJ104" s="253">
        <v>0</v>
      </c>
      <c r="DK104" s="248">
        <v>0</v>
      </c>
      <c r="DL104" s="249">
        <v>0</v>
      </c>
      <c r="DM104" s="253">
        <v>0</v>
      </c>
      <c r="DN104" s="253">
        <v>0</v>
      </c>
      <c r="DO104" s="248">
        <v>0</v>
      </c>
      <c r="DP104" s="249">
        <v>0</v>
      </c>
      <c r="DQ104" s="253">
        <v>0.01</v>
      </c>
      <c r="DR104" s="253">
        <v>0</v>
      </c>
      <c r="DS104" s="256">
        <v>48.194474982626069</v>
      </c>
      <c r="DT104" s="257">
        <v>49.526706094574955</v>
      </c>
      <c r="DU104" s="258">
        <v>55.208809595808731</v>
      </c>
      <c r="DV104" s="259">
        <v>50.976663557669916</v>
      </c>
      <c r="DW104" s="260">
        <v>97</v>
      </c>
      <c r="DX104" s="261">
        <v>37.69</v>
      </c>
      <c r="DY104" s="240">
        <v>62.905780487804883</v>
      </c>
      <c r="DZ104" s="262">
        <v>2.3000368032389402</v>
      </c>
      <c r="EA104" s="262">
        <v>-1.15868079662323</v>
      </c>
      <c r="EB104" s="262">
        <v>-1.20396888256073</v>
      </c>
      <c r="EC104" s="262">
        <v>-1.3525716066360474</v>
      </c>
      <c r="ED104" s="262">
        <v>-1.2027156352996826</v>
      </c>
      <c r="EE104" s="262">
        <v>0</v>
      </c>
      <c r="EF104" s="262">
        <v>0.95996333173541903</v>
      </c>
      <c r="EG104" s="262">
        <v>169.76190476190476</v>
      </c>
      <c r="EH104" s="262">
        <v>30.16</v>
      </c>
      <c r="EI104" s="262">
        <v>0.94131521304009802</v>
      </c>
      <c r="EJ104" s="262">
        <v>0</v>
      </c>
      <c r="EK104" s="262">
        <v>0</v>
      </c>
      <c r="EL104" s="263">
        <v>76.8</v>
      </c>
    </row>
    <row r="105" spans="1:142" x14ac:dyDescent="0.2">
      <c r="A105" s="236" t="s">
        <v>402</v>
      </c>
      <c r="B105" s="237" t="s">
        <v>457</v>
      </c>
      <c r="C105" s="238" t="s">
        <v>1075</v>
      </c>
      <c r="D105" s="239">
        <v>10.323473999999999</v>
      </c>
      <c r="E105" s="240">
        <v>43.085999925993903</v>
      </c>
      <c r="F105" s="241">
        <v>56.914000074006097</v>
      </c>
      <c r="G105" s="242">
        <v>3.655018262912034</v>
      </c>
      <c r="H105" s="243">
        <v>91.552625044341966</v>
      </c>
      <c r="I105" s="251">
        <v>8307.0196745202811</v>
      </c>
      <c r="J105" s="249">
        <v>804.69249859886145</v>
      </c>
      <c r="K105" s="253">
        <v>1465.6780625815936</v>
      </c>
      <c r="L105" s="253">
        <v>17.643849659790707</v>
      </c>
      <c r="M105" s="248">
        <v>793.16420694680562</v>
      </c>
      <c r="N105" s="253">
        <v>9.5481199999999973</v>
      </c>
      <c r="O105" s="248">
        <v>991.38924374868225</v>
      </c>
      <c r="P105" s="249">
        <f t="shared" si="12"/>
        <v>11.93435531144247</v>
      </c>
      <c r="Q105" s="254">
        <v>694.89725421836192</v>
      </c>
      <c r="R105" s="253">
        <v>21971.9140625</v>
      </c>
      <c r="S105" s="251">
        <v>0.23</v>
      </c>
      <c r="T105" s="252">
        <v>0</v>
      </c>
      <c r="U105" s="253">
        <v>0</v>
      </c>
      <c r="V105" s="252">
        <v>0</v>
      </c>
      <c r="W105" s="253">
        <v>19.22</v>
      </c>
      <c r="X105" s="252" t="s">
        <v>992</v>
      </c>
      <c r="Y105" s="254">
        <v>19.45</v>
      </c>
      <c r="Z105" s="253">
        <f t="shared" si="11"/>
        <v>1.1825192802056557</v>
      </c>
      <c r="AA105" s="253">
        <f t="shared" si="11"/>
        <v>0</v>
      </c>
      <c r="AB105" s="253">
        <f t="shared" si="11"/>
        <v>0</v>
      </c>
      <c r="AC105" s="253">
        <f t="shared" si="10"/>
        <v>0</v>
      </c>
      <c r="AD105" s="253">
        <f t="shared" si="10"/>
        <v>98.817480719794347</v>
      </c>
      <c r="AE105" s="253" t="str">
        <f t="shared" si="10"/>
        <v>---</v>
      </c>
      <c r="AF105" s="251">
        <f t="shared" si="7"/>
        <v>1.0467909138264227E-3</v>
      </c>
      <c r="AG105" s="252">
        <f t="shared" si="7"/>
        <v>0</v>
      </c>
      <c r="AH105" s="253">
        <f t="shared" si="7"/>
        <v>0</v>
      </c>
      <c r="AI105" s="252">
        <f t="shared" si="7"/>
        <v>0</v>
      </c>
      <c r="AJ105" s="253">
        <f t="shared" si="7"/>
        <v>8.7475310277147139E-2</v>
      </c>
      <c r="AK105" s="252">
        <f t="shared" si="7"/>
        <v>0</v>
      </c>
      <c r="AL105" s="254">
        <f t="shared" si="13"/>
        <v>8.8522101190973562E-2</v>
      </c>
      <c r="AM105" s="255">
        <v>1.5692395613460034E-2</v>
      </c>
      <c r="AN105" s="249">
        <v>0</v>
      </c>
      <c r="AO105" s="249">
        <v>0</v>
      </c>
      <c r="AP105" s="249">
        <v>0</v>
      </c>
      <c r="AQ105" s="249">
        <v>1.3113384508291384</v>
      </c>
      <c r="AR105" s="249" t="s">
        <v>1026</v>
      </c>
      <c r="AS105" s="254">
        <v>1.3270308464425984</v>
      </c>
      <c r="AT105" s="255">
        <v>2.8997778516173665E-2</v>
      </c>
      <c r="AU105" s="249">
        <v>0</v>
      </c>
      <c r="AV105" s="249">
        <v>0</v>
      </c>
      <c r="AW105" s="249">
        <v>0</v>
      </c>
      <c r="AX105" s="249">
        <v>2.4232056655689465</v>
      </c>
      <c r="AY105" s="249" t="s">
        <v>1026</v>
      </c>
      <c r="AZ105" s="254">
        <v>2.4522034440851206</v>
      </c>
      <c r="BA105" s="255">
        <f t="shared" si="9"/>
        <v>2.3199767543403482E-2</v>
      </c>
      <c r="BB105" s="249">
        <f t="shared" si="9"/>
        <v>0</v>
      </c>
      <c r="BC105" s="249">
        <f t="shared" si="8"/>
        <v>0</v>
      </c>
      <c r="BD105" s="249">
        <f t="shared" si="8"/>
        <v>0</v>
      </c>
      <c r="BE105" s="249">
        <f t="shared" si="8"/>
        <v>1.9386936181922383</v>
      </c>
      <c r="BF105" s="249" t="str">
        <f t="shared" si="8"/>
        <v>---</v>
      </c>
      <c r="BG105" s="254">
        <f t="shared" si="8"/>
        <v>1.961893385735642</v>
      </c>
      <c r="BH105" s="255">
        <v>3.3098418306273185E-2</v>
      </c>
      <c r="BI105" s="249">
        <v>0</v>
      </c>
      <c r="BJ105" s="249">
        <v>0</v>
      </c>
      <c r="BK105" s="249">
        <v>0</v>
      </c>
      <c r="BL105" s="249">
        <v>2.7658765210720455</v>
      </c>
      <c r="BM105" s="249" t="s">
        <v>1026</v>
      </c>
      <c r="BN105" s="254">
        <v>2.798974939378319</v>
      </c>
      <c r="BO105" s="251">
        <v>0</v>
      </c>
      <c r="BP105" s="253">
        <v>0</v>
      </c>
      <c r="BQ105" s="248">
        <v>0.22</v>
      </c>
      <c r="BR105" s="249">
        <v>0</v>
      </c>
      <c r="BS105" s="253">
        <v>3.44</v>
      </c>
      <c r="BT105" s="253">
        <v>0.02</v>
      </c>
      <c r="BU105" s="248">
        <v>11.38</v>
      </c>
      <c r="BV105" s="249">
        <v>0.05</v>
      </c>
      <c r="BW105" s="253">
        <v>20.36</v>
      </c>
      <c r="BX105" s="253">
        <v>0.09</v>
      </c>
      <c r="BY105" s="248">
        <v>34.96</v>
      </c>
      <c r="BZ105" s="249">
        <v>0.16</v>
      </c>
      <c r="CA105" s="253">
        <v>48.06</v>
      </c>
      <c r="CB105" s="254">
        <v>0.22</v>
      </c>
      <c r="CC105" s="251">
        <v>0</v>
      </c>
      <c r="CD105" s="253">
        <v>0</v>
      </c>
      <c r="CE105" s="248">
        <v>0</v>
      </c>
      <c r="CF105" s="249">
        <v>0</v>
      </c>
      <c r="CG105" s="253">
        <v>0</v>
      </c>
      <c r="CH105" s="253">
        <v>0</v>
      </c>
      <c r="CI105" s="248">
        <v>0</v>
      </c>
      <c r="CJ105" s="249">
        <v>0</v>
      </c>
      <c r="CK105" s="253">
        <v>0</v>
      </c>
      <c r="CL105" s="253">
        <v>0</v>
      </c>
      <c r="CM105" s="248">
        <v>0</v>
      </c>
      <c r="CN105" s="249">
        <v>0</v>
      </c>
      <c r="CO105" s="253">
        <v>0</v>
      </c>
      <c r="CP105" s="254">
        <v>0</v>
      </c>
      <c r="CQ105" s="251">
        <v>0</v>
      </c>
      <c r="CR105" s="253">
        <v>0</v>
      </c>
      <c r="CS105" s="248">
        <v>0</v>
      </c>
      <c r="CT105" s="249">
        <v>0</v>
      </c>
      <c r="CU105" s="253">
        <v>0</v>
      </c>
      <c r="CV105" s="253">
        <v>0</v>
      </c>
      <c r="CW105" s="248">
        <v>0</v>
      </c>
      <c r="CX105" s="249">
        <v>0</v>
      </c>
      <c r="CY105" s="253">
        <v>0</v>
      </c>
      <c r="CZ105" s="253">
        <v>0</v>
      </c>
      <c r="DA105" s="248">
        <v>0</v>
      </c>
      <c r="DB105" s="249">
        <v>0</v>
      </c>
      <c r="DC105" s="253">
        <v>0</v>
      </c>
      <c r="DD105" s="253">
        <v>0</v>
      </c>
      <c r="DE105" s="251">
        <v>0</v>
      </c>
      <c r="DF105" s="253">
        <v>0</v>
      </c>
      <c r="DG105" s="248">
        <v>0</v>
      </c>
      <c r="DH105" s="249">
        <v>0</v>
      </c>
      <c r="DI105" s="253">
        <v>0</v>
      </c>
      <c r="DJ105" s="253">
        <v>0</v>
      </c>
      <c r="DK105" s="248">
        <v>0</v>
      </c>
      <c r="DL105" s="249">
        <v>0</v>
      </c>
      <c r="DM105" s="253">
        <v>0</v>
      </c>
      <c r="DN105" s="253">
        <v>0</v>
      </c>
      <c r="DO105" s="248">
        <v>0</v>
      </c>
      <c r="DP105" s="249">
        <v>0</v>
      </c>
      <c r="DQ105" s="253">
        <v>0</v>
      </c>
      <c r="DR105" s="253">
        <v>0</v>
      </c>
      <c r="DS105" s="256">
        <v>50.270899647560995</v>
      </c>
      <c r="DT105" s="257">
        <v>50.700120852673138</v>
      </c>
      <c r="DU105" s="258">
        <v>51.79583069146797</v>
      </c>
      <c r="DV105" s="259">
        <v>50.922283730567365</v>
      </c>
      <c r="DW105" s="260">
        <v>98</v>
      </c>
      <c r="DX105" s="261">
        <v>38.619999999999997</v>
      </c>
      <c r="DY105" s="240">
        <v>59.119487804878055</v>
      </c>
      <c r="DZ105" s="262">
        <v>2.6777848502028099</v>
      </c>
      <c r="EA105" s="262">
        <v>-0.63234573602676392</v>
      </c>
      <c r="EB105" s="262">
        <v>-0.55364251136779785</v>
      </c>
      <c r="EC105" s="262">
        <v>0.11524518579244614</v>
      </c>
      <c r="ED105" s="262">
        <v>-0.825234055519104</v>
      </c>
      <c r="EE105" s="262">
        <v>0.64935064935064934</v>
      </c>
      <c r="EF105" s="262">
        <v>0.54562725727717876</v>
      </c>
      <c r="EG105" s="262">
        <v>1.262135922330097</v>
      </c>
      <c r="EH105" s="262">
        <v>32.42</v>
      </c>
      <c r="EI105" s="262">
        <v>1.2284311361214</v>
      </c>
      <c r="EJ105" s="262">
        <v>2.2000000000000002</v>
      </c>
      <c r="EK105" s="262">
        <v>9.8000000000000007</v>
      </c>
      <c r="EL105" s="263">
        <v>69.8</v>
      </c>
    </row>
    <row r="106" spans="1:142" x14ac:dyDescent="0.2">
      <c r="A106" s="236" t="s">
        <v>53</v>
      </c>
      <c r="B106" s="237" t="s">
        <v>529</v>
      </c>
      <c r="C106" s="238" t="s">
        <v>1077</v>
      </c>
      <c r="D106" s="239">
        <v>9.4165980000000005</v>
      </c>
      <c r="E106" s="240">
        <v>54.100005118621397</v>
      </c>
      <c r="F106" s="241">
        <v>45.899994881378603</v>
      </c>
      <c r="G106" s="242">
        <v>1.7433461380083424</v>
      </c>
      <c r="H106" s="243">
        <v>113.92240315516949</v>
      </c>
      <c r="I106" s="251">
        <v>73560.484384958574</v>
      </c>
      <c r="J106" s="249">
        <v>7811.7898188877316</v>
      </c>
      <c r="K106" s="253">
        <v>18074.314850223072</v>
      </c>
      <c r="L106" s="253">
        <v>24.570684928658316</v>
      </c>
      <c r="M106" s="248">
        <v>7589.7059610962406</v>
      </c>
      <c r="N106" s="253">
        <v>10.317640000000001</v>
      </c>
      <c r="O106" s="248">
        <v>28781.890565173118</v>
      </c>
      <c r="P106" s="249">
        <f t="shared" si="12"/>
        <v>39.126836651252873</v>
      </c>
      <c r="Q106" s="254">
        <v>14400.554107181801</v>
      </c>
      <c r="R106" s="253">
        <v>192784.03125</v>
      </c>
      <c r="S106" s="251">
        <v>282.02</v>
      </c>
      <c r="T106" s="252">
        <v>0</v>
      </c>
      <c r="U106" s="253">
        <v>0</v>
      </c>
      <c r="V106" s="252">
        <v>0</v>
      </c>
      <c r="W106" s="253">
        <v>44.02</v>
      </c>
      <c r="X106" s="252" t="s">
        <v>992</v>
      </c>
      <c r="Y106" s="254">
        <v>326.03999999999996</v>
      </c>
      <c r="Z106" s="253">
        <f t="shared" si="11"/>
        <v>86.498589130168085</v>
      </c>
      <c r="AA106" s="253">
        <f t="shared" si="11"/>
        <v>0</v>
      </c>
      <c r="AB106" s="253">
        <f t="shared" si="11"/>
        <v>0</v>
      </c>
      <c r="AC106" s="253">
        <f t="shared" si="10"/>
        <v>0</v>
      </c>
      <c r="AD106" s="253">
        <f t="shared" si="10"/>
        <v>13.501410869831924</v>
      </c>
      <c r="AE106" s="253" t="str">
        <f t="shared" si="10"/>
        <v>---</v>
      </c>
      <c r="AF106" s="251">
        <f t="shared" ref="AF106:AK148" si="14">IFERROR(S106/$R106*100,0)</f>
        <v>0.14628804998598657</v>
      </c>
      <c r="AG106" s="252">
        <f t="shared" si="14"/>
        <v>0</v>
      </c>
      <c r="AH106" s="253">
        <f t="shared" si="14"/>
        <v>0</v>
      </c>
      <c r="AI106" s="252">
        <f t="shared" si="14"/>
        <v>0</v>
      </c>
      <c r="AJ106" s="253">
        <f t="shared" si="14"/>
        <v>2.2833841431044357E-2</v>
      </c>
      <c r="AK106" s="252">
        <f t="shared" si="14"/>
        <v>0</v>
      </c>
      <c r="AL106" s="254">
        <f t="shared" si="13"/>
        <v>0.16912189141703093</v>
      </c>
      <c r="AM106" s="255">
        <v>1.5603357711593659</v>
      </c>
      <c r="AN106" s="249">
        <v>0</v>
      </c>
      <c r="AO106" s="249">
        <v>0</v>
      </c>
      <c r="AP106" s="249">
        <v>0</v>
      </c>
      <c r="AQ106" s="249">
        <v>0.24355003420479149</v>
      </c>
      <c r="AR106" s="249" t="s">
        <v>1026</v>
      </c>
      <c r="AS106" s="254">
        <v>1.8038858053641575</v>
      </c>
      <c r="AT106" s="255">
        <v>3.715822476464762</v>
      </c>
      <c r="AU106" s="249">
        <v>0</v>
      </c>
      <c r="AV106" s="249">
        <v>0</v>
      </c>
      <c r="AW106" s="249">
        <v>0</v>
      </c>
      <c r="AX106" s="249">
        <v>0.57999611876455159</v>
      </c>
      <c r="AY106" s="249" t="s">
        <v>1026</v>
      </c>
      <c r="AZ106" s="254">
        <v>4.2958185952293126</v>
      </c>
      <c r="BA106" s="255">
        <f t="shared" si="9"/>
        <v>0.97985224202489318</v>
      </c>
      <c r="BB106" s="249">
        <f t="shared" si="9"/>
        <v>0</v>
      </c>
      <c r="BC106" s="249">
        <f t="shared" si="9"/>
        <v>0</v>
      </c>
      <c r="BD106" s="249">
        <f t="shared" si="9"/>
        <v>0</v>
      </c>
      <c r="BE106" s="249">
        <f t="shared" si="9"/>
        <v>0.1529433930002688</v>
      </c>
      <c r="BF106" s="249" t="str">
        <f t="shared" si="9"/>
        <v>---</v>
      </c>
      <c r="BG106" s="254">
        <f t="shared" si="9"/>
        <v>1.1327956350251618</v>
      </c>
      <c r="BH106" s="255">
        <v>1.9583968637661784</v>
      </c>
      <c r="BI106" s="249">
        <v>0</v>
      </c>
      <c r="BJ106" s="249">
        <v>0</v>
      </c>
      <c r="BK106" s="249">
        <v>0</v>
      </c>
      <c r="BL106" s="249">
        <v>0.30568268187712638</v>
      </c>
      <c r="BM106" s="249" t="s">
        <v>1026</v>
      </c>
      <c r="BN106" s="254">
        <v>2.2640795456433045</v>
      </c>
      <c r="BO106" s="251">
        <v>697.67</v>
      </c>
      <c r="BP106" s="253">
        <v>0.36</v>
      </c>
      <c r="BQ106" s="248">
        <v>1587.98</v>
      </c>
      <c r="BR106" s="249">
        <v>0.82</v>
      </c>
      <c r="BS106" s="253">
        <v>2769.92</v>
      </c>
      <c r="BT106" s="253">
        <v>1.44</v>
      </c>
      <c r="BU106" s="248">
        <v>5227.32</v>
      </c>
      <c r="BV106" s="249">
        <v>2.71</v>
      </c>
      <c r="BW106" s="253">
        <v>7723.99</v>
      </c>
      <c r="BX106" s="253">
        <v>4.01</v>
      </c>
      <c r="BY106" s="248">
        <v>10776.8</v>
      </c>
      <c r="BZ106" s="249">
        <v>5.59</v>
      </c>
      <c r="CA106" s="253">
        <v>12724.51</v>
      </c>
      <c r="CB106" s="254">
        <v>6.6</v>
      </c>
      <c r="CC106" s="251">
        <v>0</v>
      </c>
      <c r="CD106" s="253">
        <v>0</v>
      </c>
      <c r="CE106" s="248">
        <v>0</v>
      </c>
      <c r="CF106" s="249">
        <v>0</v>
      </c>
      <c r="CG106" s="253">
        <v>0</v>
      </c>
      <c r="CH106" s="253">
        <v>0</v>
      </c>
      <c r="CI106" s="248">
        <v>0</v>
      </c>
      <c r="CJ106" s="249">
        <v>0</v>
      </c>
      <c r="CK106" s="253">
        <v>0</v>
      </c>
      <c r="CL106" s="253">
        <v>0</v>
      </c>
      <c r="CM106" s="248">
        <v>0</v>
      </c>
      <c r="CN106" s="249">
        <v>0</v>
      </c>
      <c r="CO106" s="253">
        <v>0</v>
      </c>
      <c r="CP106" s="254">
        <v>0</v>
      </c>
      <c r="CQ106" s="251">
        <v>0</v>
      </c>
      <c r="CR106" s="253">
        <v>0</v>
      </c>
      <c r="CS106" s="248">
        <v>0</v>
      </c>
      <c r="CT106" s="249">
        <v>0</v>
      </c>
      <c r="CU106" s="253">
        <v>0</v>
      </c>
      <c r="CV106" s="253">
        <v>0</v>
      </c>
      <c r="CW106" s="248">
        <v>0</v>
      </c>
      <c r="CX106" s="249">
        <v>0</v>
      </c>
      <c r="CY106" s="253">
        <v>0</v>
      </c>
      <c r="CZ106" s="253">
        <v>0</v>
      </c>
      <c r="DA106" s="248">
        <v>0</v>
      </c>
      <c r="DB106" s="249">
        <v>0</v>
      </c>
      <c r="DC106" s="253">
        <v>0</v>
      </c>
      <c r="DD106" s="253">
        <v>0</v>
      </c>
      <c r="DE106" s="251">
        <v>0</v>
      </c>
      <c r="DF106" s="253">
        <v>0</v>
      </c>
      <c r="DG106" s="248">
        <v>0</v>
      </c>
      <c r="DH106" s="249">
        <v>0</v>
      </c>
      <c r="DI106" s="253">
        <v>0</v>
      </c>
      <c r="DJ106" s="253">
        <v>0</v>
      </c>
      <c r="DK106" s="248">
        <v>0</v>
      </c>
      <c r="DL106" s="249">
        <v>0</v>
      </c>
      <c r="DM106" s="253">
        <v>0</v>
      </c>
      <c r="DN106" s="253">
        <v>0</v>
      </c>
      <c r="DO106" s="248">
        <v>0</v>
      </c>
      <c r="DP106" s="249">
        <v>0</v>
      </c>
      <c r="DQ106" s="253">
        <v>0</v>
      </c>
      <c r="DR106" s="253">
        <v>0</v>
      </c>
      <c r="DS106" s="256">
        <v>46.907044787893433</v>
      </c>
      <c r="DT106" s="257">
        <v>50.302395292681446</v>
      </c>
      <c r="DU106" s="258">
        <v>55.516598805121163</v>
      </c>
      <c r="DV106" s="259">
        <v>50.908679628565345</v>
      </c>
      <c r="DW106" s="260">
        <v>99</v>
      </c>
      <c r="DX106" s="261">
        <v>33.71</v>
      </c>
      <c r="DY106" s="240">
        <v>70.624951219512212</v>
      </c>
      <c r="DZ106" s="262">
        <v>1.2912912823099201</v>
      </c>
      <c r="EA106" s="262">
        <v>-0.67366319894790649</v>
      </c>
      <c r="EB106" s="262">
        <v>-0.45513376593589783</v>
      </c>
      <c r="EC106" s="262">
        <v>-1.3539718389511108</v>
      </c>
      <c r="ED106" s="262">
        <v>-0.90131652355194092</v>
      </c>
      <c r="EE106" s="262">
        <v>0</v>
      </c>
      <c r="EF106" s="262">
        <v>5.0507488570112073</v>
      </c>
      <c r="EG106" s="262">
        <v>147.50462107208872</v>
      </c>
      <c r="EH106" s="262">
        <v>55.47</v>
      </c>
      <c r="EI106" s="262">
        <v>1.87014611599105</v>
      </c>
      <c r="EJ106" s="262">
        <v>-0.4</v>
      </c>
      <c r="EK106" s="262">
        <v>2</v>
      </c>
      <c r="EL106" s="263" t="s">
        <v>478</v>
      </c>
    </row>
    <row r="107" spans="1:142" x14ac:dyDescent="0.2">
      <c r="A107" s="236" t="s">
        <v>180</v>
      </c>
      <c r="B107" s="237" t="s">
        <v>579</v>
      </c>
      <c r="C107" s="238" t="s">
        <v>1077</v>
      </c>
      <c r="D107" s="239">
        <v>3.829307</v>
      </c>
      <c r="E107" s="240">
        <v>39.485995768947227</v>
      </c>
      <c r="F107" s="241">
        <v>60.514004231052773</v>
      </c>
      <c r="G107" s="242">
        <v>0.15361916396648823</v>
      </c>
      <c r="H107" s="243">
        <v>75.084450980392162</v>
      </c>
      <c r="I107" s="251">
        <v>17827.710270857377</v>
      </c>
      <c r="J107" s="249">
        <v>4661.7642446572854</v>
      </c>
      <c r="K107" s="253">
        <v>3947.1088414775672</v>
      </c>
      <c r="L107" s="253">
        <v>22.140301707336089</v>
      </c>
      <c r="M107" s="248">
        <v>3110.2223338537774</v>
      </c>
      <c r="N107" s="253">
        <v>17.445999999999998</v>
      </c>
      <c r="O107" s="248">
        <v>1643.4798857759952</v>
      </c>
      <c r="P107" s="249">
        <f t="shared" si="12"/>
        <v>9.2186818206405388</v>
      </c>
      <c r="Q107" s="254">
        <v>4868.3730317356794</v>
      </c>
      <c r="R107" s="253">
        <v>30656.20703125</v>
      </c>
      <c r="S107" s="251">
        <v>14.91</v>
      </c>
      <c r="T107" s="252">
        <v>0</v>
      </c>
      <c r="U107" s="253">
        <v>0</v>
      </c>
      <c r="V107" s="252">
        <v>0</v>
      </c>
      <c r="W107" s="253">
        <v>54.71</v>
      </c>
      <c r="X107" s="252" t="s">
        <v>992</v>
      </c>
      <c r="Y107" s="254">
        <v>69.62</v>
      </c>
      <c r="Z107" s="253">
        <f t="shared" si="11"/>
        <v>21.416259695489799</v>
      </c>
      <c r="AA107" s="253">
        <f t="shared" si="11"/>
        <v>0</v>
      </c>
      <c r="AB107" s="253">
        <f t="shared" si="11"/>
        <v>0</v>
      </c>
      <c r="AC107" s="253">
        <f t="shared" si="10"/>
        <v>0</v>
      </c>
      <c r="AD107" s="253">
        <f t="shared" si="10"/>
        <v>78.583740304510187</v>
      </c>
      <c r="AE107" s="253" t="str">
        <f t="shared" si="10"/>
        <v>---</v>
      </c>
      <c r="AF107" s="251">
        <f t="shared" si="14"/>
        <v>4.8636153796851649E-2</v>
      </c>
      <c r="AG107" s="252">
        <f t="shared" si="14"/>
        <v>0</v>
      </c>
      <c r="AH107" s="253">
        <f t="shared" si="14"/>
        <v>0</v>
      </c>
      <c r="AI107" s="252">
        <f t="shared" si="14"/>
        <v>0</v>
      </c>
      <c r="AJ107" s="253">
        <f t="shared" si="14"/>
        <v>0.17846304320762937</v>
      </c>
      <c r="AK107" s="252">
        <f t="shared" si="14"/>
        <v>0</v>
      </c>
      <c r="AL107" s="254">
        <f t="shared" si="13"/>
        <v>0.22709919700448106</v>
      </c>
      <c r="AM107" s="255">
        <v>0.37774484056078289</v>
      </c>
      <c r="AN107" s="249">
        <v>0</v>
      </c>
      <c r="AO107" s="249">
        <v>0</v>
      </c>
      <c r="AP107" s="249">
        <v>0</v>
      </c>
      <c r="AQ107" s="249">
        <v>1.3860778153642139</v>
      </c>
      <c r="AR107" s="249" t="s">
        <v>1026</v>
      </c>
      <c r="AS107" s="254">
        <v>1.763822655924997</v>
      </c>
      <c r="AT107" s="255">
        <v>0.47938695049898555</v>
      </c>
      <c r="AU107" s="249">
        <v>0</v>
      </c>
      <c r="AV107" s="249">
        <v>0</v>
      </c>
      <c r="AW107" s="249">
        <v>0</v>
      </c>
      <c r="AX107" s="249">
        <v>1.759038233521093</v>
      </c>
      <c r="AY107" s="249" t="s">
        <v>1026</v>
      </c>
      <c r="AZ107" s="254">
        <v>2.2384251840200786</v>
      </c>
      <c r="BA107" s="255">
        <f t="shared" si="9"/>
        <v>0.90722132525278865</v>
      </c>
      <c r="BB107" s="249">
        <f t="shared" si="9"/>
        <v>0</v>
      </c>
      <c r="BC107" s="249">
        <f t="shared" si="9"/>
        <v>0</v>
      </c>
      <c r="BD107" s="249">
        <f t="shared" si="9"/>
        <v>0</v>
      </c>
      <c r="BE107" s="249">
        <f t="shared" si="9"/>
        <v>3.3289120526210643</v>
      </c>
      <c r="BF107" s="249" t="str">
        <f t="shared" si="9"/>
        <v>---</v>
      </c>
      <c r="BG107" s="254">
        <f t="shared" si="9"/>
        <v>4.2361333778738537</v>
      </c>
      <c r="BH107" s="255">
        <v>0.30626248035648707</v>
      </c>
      <c r="BI107" s="249">
        <v>0</v>
      </c>
      <c r="BJ107" s="249">
        <v>0</v>
      </c>
      <c r="BK107" s="249">
        <v>0</v>
      </c>
      <c r="BL107" s="249">
        <v>1.1237840576997591</v>
      </c>
      <c r="BM107" s="249" t="s">
        <v>1026</v>
      </c>
      <c r="BN107" s="254">
        <v>1.4300465380562464</v>
      </c>
      <c r="BO107" s="251">
        <v>29.99</v>
      </c>
      <c r="BP107" s="253">
        <v>0.1</v>
      </c>
      <c r="BQ107" s="248">
        <v>75.02</v>
      </c>
      <c r="BR107" s="249">
        <v>0.24</v>
      </c>
      <c r="BS107" s="253">
        <v>152.05000000000001</v>
      </c>
      <c r="BT107" s="253">
        <v>0.5</v>
      </c>
      <c r="BU107" s="248">
        <v>351.48</v>
      </c>
      <c r="BV107" s="249">
        <v>1.1499999999999999</v>
      </c>
      <c r="BW107" s="253">
        <v>590.23</v>
      </c>
      <c r="BX107" s="253">
        <v>1.93</v>
      </c>
      <c r="BY107" s="248">
        <v>907.38</v>
      </c>
      <c r="BZ107" s="249">
        <v>2.96</v>
      </c>
      <c r="CA107" s="253">
        <v>1124.3</v>
      </c>
      <c r="CB107" s="254">
        <v>3.67</v>
      </c>
      <c r="CC107" s="251">
        <v>0</v>
      </c>
      <c r="CD107" s="253">
        <v>0</v>
      </c>
      <c r="CE107" s="248">
        <v>0</v>
      </c>
      <c r="CF107" s="249">
        <v>0</v>
      </c>
      <c r="CG107" s="253">
        <v>0</v>
      </c>
      <c r="CH107" s="253">
        <v>0</v>
      </c>
      <c r="CI107" s="248">
        <v>0</v>
      </c>
      <c r="CJ107" s="249">
        <v>0</v>
      </c>
      <c r="CK107" s="253">
        <v>0</v>
      </c>
      <c r="CL107" s="253">
        <v>0</v>
      </c>
      <c r="CM107" s="248">
        <v>0</v>
      </c>
      <c r="CN107" s="249">
        <v>0</v>
      </c>
      <c r="CO107" s="253">
        <v>0</v>
      </c>
      <c r="CP107" s="254">
        <v>0</v>
      </c>
      <c r="CQ107" s="251">
        <v>0</v>
      </c>
      <c r="CR107" s="253">
        <v>0</v>
      </c>
      <c r="CS107" s="248">
        <v>0</v>
      </c>
      <c r="CT107" s="249">
        <v>0</v>
      </c>
      <c r="CU107" s="253">
        <v>0</v>
      </c>
      <c r="CV107" s="253">
        <v>0</v>
      </c>
      <c r="CW107" s="248">
        <v>0</v>
      </c>
      <c r="CX107" s="249">
        <v>0</v>
      </c>
      <c r="CY107" s="253">
        <v>0</v>
      </c>
      <c r="CZ107" s="253">
        <v>0</v>
      </c>
      <c r="DA107" s="248">
        <v>0</v>
      </c>
      <c r="DB107" s="249">
        <v>0</v>
      </c>
      <c r="DC107" s="253">
        <v>0</v>
      </c>
      <c r="DD107" s="253">
        <v>0</v>
      </c>
      <c r="DE107" s="251">
        <v>0</v>
      </c>
      <c r="DF107" s="253">
        <v>0</v>
      </c>
      <c r="DG107" s="248">
        <v>0</v>
      </c>
      <c r="DH107" s="249">
        <v>0</v>
      </c>
      <c r="DI107" s="253">
        <v>0</v>
      </c>
      <c r="DJ107" s="253">
        <v>0</v>
      </c>
      <c r="DK107" s="248">
        <v>0</v>
      </c>
      <c r="DL107" s="249">
        <v>0</v>
      </c>
      <c r="DM107" s="253">
        <v>0</v>
      </c>
      <c r="DN107" s="253">
        <v>0</v>
      </c>
      <c r="DO107" s="248">
        <v>0</v>
      </c>
      <c r="DP107" s="249">
        <v>0</v>
      </c>
      <c r="DQ107" s="253">
        <v>0</v>
      </c>
      <c r="DR107" s="253">
        <v>0</v>
      </c>
      <c r="DS107" s="256">
        <v>54.0218948181559</v>
      </c>
      <c r="DT107" s="257">
        <v>47.49768034337967</v>
      </c>
      <c r="DU107" s="258">
        <v>51.190489476308777</v>
      </c>
      <c r="DV107" s="259">
        <v>50.903354879281444</v>
      </c>
      <c r="DW107" s="260">
        <v>100</v>
      </c>
      <c r="DX107" s="261">
        <v>36.21</v>
      </c>
      <c r="DY107" s="240">
        <v>76.121146341463415</v>
      </c>
      <c r="DZ107" s="262">
        <v>-0.12028882770985699</v>
      </c>
      <c r="EA107" s="262">
        <v>-0.16539673507213593</v>
      </c>
      <c r="EB107" s="262">
        <v>-0.45276486873626709</v>
      </c>
      <c r="EC107" s="262">
        <v>-0.16004045307636261</v>
      </c>
      <c r="ED107" s="262">
        <v>-0.22317834198474884</v>
      </c>
      <c r="EE107" s="262">
        <v>0</v>
      </c>
      <c r="EF107" s="262">
        <v>8.0931020827477571</v>
      </c>
      <c r="EG107" s="262">
        <v>0.92676056338028179</v>
      </c>
      <c r="EH107" s="262">
        <v>45.79</v>
      </c>
      <c r="EI107" s="262">
        <v>2.74852010590608</v>
      </c>
      <c r="EJ107" s="262">
        <v>0.5</v>
      </c>
      <c r="EK107" s="262" t="s">
        <v>478</v>
      </c>
      <c r="EL107" s="263" t="s">
        <v>478</v>
      </c>
    </row>
    <row r="108" spans="1:142" x14ac:dyDescent="0.2">
      <c r="A108" s="236" t="s">
        <v>236</v>
      </c>
      <c r="B108" s="237" t="s">
        <v>31</v>
      </c>
      <c r="C108" s="238" t="s">
        <v>1076</v>
      </c>
      <c r="D108" s="239">
        <v>23.1309</v>
      </c>
      <c r="E108" s="240">
        <v>89.152998802467692</v>
      </c>
      <c r="F108" s="241">
        <v>10.847001197532306</v>
      </c>
      <c r="G108" s="242">
        <v>1.9301218027799019</v>
      </c>
      <c r="H108" s="243">
        <v>3.0109342254272811</v>
      </c>
      <c r="I108" s="251">
        <v>1560597.1504122235</v>
      </c>
      <c r="J108" s="249">
        <v>67458.355408791424</v>
      </c>
      <c r="K108" s="253">
        <v>443251.3540184396</v>
      </c>
      <c r="L108" s="253">
        <v>28.402676110318225</v>
      </c>
      <c r="M108" s="248">
        <v>359242.28527800203</v>
      </c>
      <c r="N108" s="253">
        <v>23.019540000000003</v>
      </c>
      <c r="O108" s="248">
        <v>386626.21770428773</v>
      </c>
      <c r="P108" s="249">
        <f t="shared" si="12"/>
        <v>24.774248601066745</v>
      </c>
      <c r="Q108" s="254">
        <v>49744.617326992797</v>
      </c>
      <c r="R108" s="253">
        <v>6616533</v>
      </c>
      <c r="S108" s="251">
        <v>61.35</v>
      </c>
      <c r="T108" s="252">
        <v>129.22999999999999</v>
      </c>
      <c r="U108" s="253">
        <v>1076.23</v>
      </c>
      <c r="V108" s="252">
        <v>51.13</v>
      </c>
      <c r="W108" s="253">
        <v>4202.96</v>
      </c>
      <c r="X108" s="252">
        <v>0</v>
      </c>
      <c r="Y108" s="254">
        <v>5520.9</v>
      </c>
      <c r="Z108" s="253">
        <f t="shared" si="11"/>
        <v>1.1112318643699397</v>
      </c>
      <c r="AA108" s="253">
        <f t="shared" si="11"/>
        <v>2.3407415457624663</v>
      </c>
      <c r="AB108" s="253">
        <f t="shared" si="11"/>
        <v>19.493741962361209</v>
      </c>
      <c r="AC108" s="253">
        <f t="shared" si="10"/>
        <v>0.92611711858573786</v>
      </c>
      <c r="AD108" s="253">
        <f t="shared" si="10"/>
        <v>76.128167508920654</v>
      </c>
      <c r="AE108" s="253">
        <f t="shared" si="10"/>
        <v>0</v>
      </c>
      <c r="AF108" s="251">
        <f t="shared" si="14"/>
        <v>9.2722276152782735E-4</v>
      </c>
      <c r="AG108" s="252">
        <f t="shared" si="14"/>
        <v>1.9531376931090647E-3</v>
      </c>
      <c r="AH108" s="253">
        <f t="shared" si="14"/>
        <v>1.6265769399170231E-2</v>
      </c>
      <c r="AI108" s="252">
        <f t="shared" si="14"/>
        <v>7.72761202883746E-4</v>
      </c>
      <c r="AJ108" s="253">
        <f t="shared" si="14"/>
        <v>6.352208928754681E-2</v>
      </c>
      <c r="AK108" s="252">
        <f t="shared" si="14"/>
        <v>0</v>
      </c>
      <c r="AL108" s="254">
        <f t="shared" si="13"/>
        <v>8.3440980344237678E-2</v>
      </c>
      <c r="AM108" s="255">
        <v>1.3840905266010263E-2</v>
      </c>
      <c r="AN108" s="249">
        <v>2.9155015281605641E-2</v>
      </c>
      <c r="AO108" s="249">
        <v>0.242803544815619</v>
      </c>
      <c r="AP108" s="249">
        <v>1.1535215749814259E-2</v>
      </c>
      <c r="AQ108" s="249">
        <v>0.94821142945118986</v>
      </c>
      <c r="AR108" s="249">
        <v>0</v>
      </c>
      <c r="AS108" s="254">
        <v>1.2455461105642389</v>
      </c>
      <c r="AT108" s="255">
        <v>1.7077610992404162E-2</v>
      </c>
      <c r="AU108" s="249">
        <v>3.5972936732655093E-2</v>
      </c>
      <c r="AV108" s="249">
        <v>0.29958332972054008</v>
      </c>
      <c r="AW108" s="249">
        <v>1.4232734312006926E-2</v>
      </c>
      <c r="AX108" s="249">
        <v>1.1699513593583539</v>
      </c>
      <c r="AY108" s="249">
        <v>0</v>
      </c>
      <c r="AZ108" s="254">
        <v>1.53681797111596</v>
      </c>
      <c r="BA108" s="255">
        <f t="shared" si="9"/>
        <v>1.5868039256179918E-2</v>
      </c>
      <c r="BB108" s="249">
        <f t="shared" si="9"/>
        <v>3.3425048297899433E-2</v>
      </c>
      <c r="BC108" s="249">
        <f t="shared" si="9"/>
        <v>0.27836446436313789</v>
      </c>
      <c r="BD108" s="249">
        <f t="shared" si="9"/>
        <v>1.3224659285549783E-2</v>
      </c>
      <c r="BE108" s="249">
        <f t="shared" si="9"/>
        <v>1.0870861332054431</v>
      </c>
      <c r="BF108" s="249">
        <f t="shared" si="9"/>
        <v>0</v>
      </c>
      <c r="BG108" s="254">
        <f t="shared" si="9"/>
        <v>1.4279683444082101</v>
      </c>
      <c r="BH108" s="255">
        <v>0.12332992652595964</v>
      </c>
      <c r="BI108" s="249">
        <v>0.25978690146617378</v>
      </c>
      <c r="BJ108" s="249">
        <v>2.1635104616957381</v>
      </c>
      <c r="BK108" s="249">
        <v>0.10278499011038821</v>
      </c>
      <c r="BL108" s="249">
        <v>8.4490749468874853</v>
      </c>
      <c r="BM108" s="249">
        <v>0</v>
      </c>
      <c r="BN108" s="254">
        <v>11.098487226685744</v>
      </c>
      <c r="BO108" s="251">
        <v>14.95</v>
      </c>
      <c r="BP108" s="253">
        <v>0</v>
      </c>
      <c r="BQ108" s="248">
        <v>126.97</v>
      </c>
      <c r="BR108" s="249">
        <v>0</v>
      </c>
      <c r="BS108" s="253">
        <v>462.18</v>
      </c>
      <c r="BT108" s="253">
        <v>0.01</v>
      </c>
      <c r="BU108" s="248">
        <v>1895.63</v>
      </c>
      <c r="BV108" s="249">
        <v>0.03</v>
      </c>
      <c r="BW108" s="253">
        <v>4764.4399999999996</v>
      </c>
      <c r="BX108" s="253">
        <v>7.0000000000000007E-2</v>
      </c>
      <c r="BY108" s="248">
        <v>10917.18</v>
      </c>
      <c r="BZ108" s="249">
        <v>0.16</v>
      </c>
      <c r="CA108" s="253">
        <v>16782.5</v>
      </c>
      <c r="CB108" s="254">
        <v>0.25</v>
      </c>
      <c r="CC108" s="251">
        <v>401.03</v>
      </c>
      <c r="CD108" s="253">
        <v>0.01</v>
      </c>
      <c r="CE108" s="248">
        <v>1495.5</v>
      </c>
      <c r="CF108" s="249">
        <v>0.02</v>
      </c>
      <c r="CG108" s="253">
        <v>2071.0700000000002</v>
      </c>
      <c r="CH108" s="253">
        <v>0.03</v>
      </c>
      <c r="CI108" s="248">
        <v>2498.77</v>
      </c>
      <c r="CJ108" s="249">
        <v>0.04</v>
      </c>
      <c r="CK108" s="253">
        <v>2932.4</v>
      </c>
      <c r="CL108" s="253">
        <v>0.04</v>
      </c>
      <c r="CM108" s="248">
        <v>3048.13</v>
      </c>
      <c r="CN108" s="249">
        <v>0.05</v>
      </c>
      <c r="CO108" s="253">
        <v>3163.87</v>
      </c>
      <c r="CP108" s="254">
        <v>0.05</v>
      </c>
      <c r="CQ108" s="251">
        <v>3355.6</v>
      </c>
      <c r="CR108" s="253">
        <v>0.05</v>
      </c>
      <c r="CS108" s="248">
        <v>3917.02</v>
      </c>
      <c r="CT108" s="249">
        <v>0.06</v>
      </c>
      <c r="CU108" s="253">
        <v>4610.1000000000004</v>
      </c>
      <c r="CV108" s="253">
        <v>7.0000000000000007E-2</v>
      </c>
      <c r="CW108" s="248">
        <v>4613.3500000000004</v>
      </c>
      <c r="CX108" s="249">
        <v>7.0000000000000007E-2</v>
      </c>
      <c r="CY108" s="253">
        <v>4618.76</v>
      </c>
      <c r="CZ108" s="253">
        <v>7.0000000000000007E-2</v>
      </c>
      <c r="DA108" s="248">
        <v>4629.58</v>
      </c>
      <c r="DB108" s="249">
        <v>7.0000000000000007E-2</v>
      </c>
      <c r="DC108" s="253">
        <v>4640.3999999999996</v>
      </c>
      <c r="DD108" s="253">
        <v>7.0000000000000007E-2</v>
      </c>
      <c r="DE108" s="251">
        <v>7.22</v>
      </c>
      <c r="DF108" s="253">
        <v>0</v>
      </c>
      <c r="DG108" s="248">
        <v>237.99</v>
      </c>
      <c r="DH108" s="249">
        <v>0</v>
      </c>
      <c r="DI108" s="253">
        <v>851.79</v>
      </c>
      <c r="DJ108" s="253">
        <v>0.01</v>
      </c>
      <c r="DK108" s="248">
        <v>2681.49</v>
      </c>
      <c r="DL108" s="249">
        <v>0.04</v>
      </c>
      <c r="DM108" s="253">
        <v>5326.35</v>
      </c>
      <c r="DN108" s="253">
        <v>0.08</v>
      </c>
      <c r="DO108" s="248">
        <v>8335.9500000000007</v>
      </c>
      <c r="DP108" s="249">
        <v>0.13</v>
      </c>
      <c r="DQ108" s="253">
        <v>10730.36</v>
      </c>
      <c r="DR108" s="253">
        <v>0.16</v>
      </c>
      <c r="DS108" s="256">
        <v>45.238438538631478</v>
      </c>
      <c r="DT108" s="257">
        <v>58.736027862978794</v>
      </c>
      <c r="DU108" s="258">
        <v>48.694790161997744</v>
      </c>
      <c r="DV108" s="259">
        <v>50.889752187869341</v>
      </c>
      <c r="DW108" s="260">
        <v>101</v>
      </c>
      <c r="DX108" s="261">
        <v>35.19</v>
      </c>
      <c r="DY108" s="240">
        <v>82.095121951219525</v>
      </c>
      <c r="DZ108" s="262">
        <v>1.7752151940684</v>
      </c>
      <c r="EA108" s="262">
        <v>1.7536464929580688</v>
      </c>
      <c r="EB108" s="262">
        <v>1.6246250867843628</v>
      </c>
      <c r="EC108" s="262">
        <v>1.4381312131881714</v>
      </c>
      <c r="ED108" s="262">
        <v>1.7606610059738159</v>
      </c>
      <c r="EE108" s="262">
        <v>3.9423610560532785</v>
      </c>
      <c r="EF108" s="262">
        <v>16.933731243021452</v>
      </c>
      <c r="EG108" s="262">
        <v>4.5894308943089426</v>
      </c>
      <c r="EH108" s="262">
        <v>82.4</v>
      </c>
      <c r="EI108" s="262">
        <v>6.8386814908164801</v>
      </c>
      <c r="EJ108" s="262">
        <v>0.4</v>
      </c>
      <c r="EK108" s="262" t="s">
        <v>478</v>
      </c>
      <c r="EL108" s="263" t="s">
        <v>478</v>
      </c>
    </row>
    <row r="109" spans="1:142" x14ac:dyDescent="0.2">
      <c r="A109" s="236" t="s">
        <v>226</v>
      </c>
      <c r="B109" s="237" t="s">
        <v>666</v>
      </c>
      <c r="C109" s="238" t="s">
        <v>1076</v>
      </c>
      <c r="D109" s="239">
        <v>2.0917999999999999E-2</v>
      </c>
      <c r="E109" s="240">
        <v>85.777799024763354</v>
      </c>
      <c r="F109" s="241">
        <v>14.222200975236637</v>
      </c>
      <c r="G109" s="242">
        <v>1.6520942180101021</v>
      </c>
      <c r="H109" s="243">
        <v>45.473913043478262</v>
      </c>
      <c r="I109" s="251">
        <v>247.04341830000001</v>
      </c>
      <c r="J109" s="249">
        <v>11810.087006405965</v>
      </c>
      <c r="K109" s="253" t="s">
        <v>1026</v>
      </c>
      <c r="L109" s="253" t="s">
        <v>478</v>
      </c>
      <c r="M109" s="248">
        <v>56.951759168321225</v>
      </c>
      <c r="N109" s="253">
        <v>23.053339999999999</v>
      </c>
      <c r="O109" s="248">
        <v>0</v>
      </c>
      <c r="P109" s="249">
        <f t="shared" si="12"/>
        <v>0</v>
      </c>
      <c r="Q109" s="254" t="s">
        <v>1026</v>
      </c>
      <c r="R109" s="253">
        <v>780.0665283203125</v>
      </c>
      <c r="S109" s="251">
        <v>0.13</v>
      </c>
      <c r="T109" s="252">
        <v>11.88</v>
      </c>
      <c r="U109" s="253">
        <v>0.93</v>
      </c>
      <c r="V109" s="252">
        <v>0.06</v>
      </c>
      <c r="W109" s="253">
        <v>0</v>
      </c>
      <c r="X109" s="252" t="s">
        <v>992</v>
      </c>
      <c r="Y109" s="254">
        <v>13.000000000000002</v>
      </c>
      <c r="Z109" s="253">
        <f t="shared" si="11"/>
        <v>0.99999999999999989</v>
      </c>
      <c r="AA109" s="253">
        <f t="shared" si="11"/>
        <v>91.384615384615373</v>
      </c>
      <c r="AB109" s="253">
        <f t="shared" si="11"/>
        <v>7.1538461538461533</v>
      </c>
      <c r="AC109" s="253">
        <f t="shared" si="10"/>
        <v>0.46153846153846145</v>
      </c>
      <c r="AD109" s="253">
        <f t="shared" si="10"/>
        <v>0</v>
      </c>
      <c r="AE109" s="253" t="str">
        <f t="shared" si="10"/>
        <v>---</v>
      </c>
      <c r="AF109" s="251">
        <f t="shared" si="14"/>
        <v>1.6665245242597968E-2</v>
      </c>
      <c r="AG109" s="252">
        <f t="shared" si="14"/>
        <v>1.5229470267851066</v>
      </c>
      <c r="AH109" s="253">
        <f t="shared" si="14"/>
        <v>0.11922060058166238</v>
      </c>
      <c r="AI109" s="252">
        <f t="shared" si="14"/>
        <v>7.6916516504298305E-3</v>
      </c>
      <c r="AJ109" s="253">
        <f t="shared" si="14"/>
        <v>0</v>
      </c>
      <c r="AK109" s="252">
        <f t="shared" si="14"/>
        <v>0</v>
      </c>
      <c r="AL109" s="254">
        <f t="shared" si="13"/>
        <v>1.6665245242597968</v>
      </c>
      <c r="AM109" s="255" t="s">
        <v>1026</v>
      </c>
      <c r="AN109" s="249" t="s">
        <v>1026</v>
      </c>
      <c r="AO109" s="249" t="s">
        <v>1026</v>
      </c>
      <c r="AP109" s="249" t="s">
        <v>1026</v>
      </c>
      <c r="AQ109" s="249" t="s">
        <v>1026</v>
      </c>
      <c r="AR109" s="249" t="s">
        <v>1026</v>
      </c>
      <c r="AS109" s="254" t="s">
        <v>1026</v>
      </c>
      <c r="AT109" s="255">
        <v>0.22826336165628233</v>
      </c>
      <c r="AU109" s="249">
        <v>20.859759511358725</v>
      </c>
      <c r="AV109" s="249">
        <v>1.632960971848789</v>
      </c>
      <c r="AW109" s="249">
        <v>0.105352320764438</v>
      </c>
      <c r="AX109" s="249">
        <v>0</v>
      </c>
      <c r="AY109" s="249" t="s">
        <v>1026</v>
      </c>
      <c r="AZ109" s="254">
        <v>22.826336165628234</v>
      </c>
      <c r="BA109" s="255" t="str">
        <f t="shared" si="9"/>
        <v>---</v>
      </c>
      <c r="BB109" s="249" t="str">
        <f t="shared" si="9"/>
        <v>---</v>
      </c>
      <c r="BC109" s="249" t="str">
        <f t="shared" si="9"/>
        <v>---</v>
      </c>
      <c r="BD109" s="249" t="str">
        <f t="shared" si="9"/>
        <v>---</v>
      </c>
      <c r="BE109" s="249" t="str">
        <f t="shared" si="9"/>
        <v>---</v>
      </c>
      <c r="BF109" s="249" t="str">
        <f t="shared" si="9"/>
        <v>---</v>
      </c>
      <c r="BG109" s="254" t="str">
        <f t="shared" si="9"/>
        <v>---</v>
      </c>
      <c r="BH109" s="255" t="s">
        <v>1026</v>
      </c>
      <c r="BI109" s="249" t="s">
        <v>1026</v>
      </c>
      <c r="BJ109" s="249" t="s">
        <v>1026</v>
      </c>
      <c r="BK109" s="249" t="s">
        <v>1026</v>
      </c>
      <c r="BL109" s="249" t="s">
        <v>1026</v>
      </c>
      <c r="BM109" s="249" t="s">
        <v>1026</v>
      </c>
      <c r="BN109" s="254" t="s">
        <v>1026</v>
      </c>
      <c r="BO109" s="251">
        <v>0.19</v>
      </c>
      <c r="BP109" s="253">
        <v>0.02</v>
      </c>
      <c r="BQ109" s="248">
        <v>0.53</v>
      </c>
      <c r="BR109" s="249">
        <v>7.0000000000000007E-2</v>
      </c>
      <c r="BS109" s="253">
        <v>1.35</v>
      </c>
      <c r="BT109" s="253">
        <v>0.17</v>
      </c>
      <c r="BU109" s="248">
        <v>4.41</v>
      </c>
      <c r="BV109" s="249">
        <v>0.56000000000000005</v>
      </c>
      <c r="BW109" s="253">
        <v>10.050000000000001</v>
      </c>
      <c r="BX109" s="253">
        <v>1.29</v>
      </c>
      <c r="BY109" s="248">
        <v>20.07</v>
      </c>
      <c r="BZ109" s="249">
        <v>2.57</v>
      </c>
      <c r="CA109" s="253">
        <v>28.17</v>
      </c>
      <c r="CB109" s="254">
        <v>3.61</v>
      </c>
      <c r="CC109" s="251">
        <v>35.92</v>
      </c>
      <c r="CD109" s="253">
        <v>4.6100000000000003</v>
      </c>
      <c r="CE109" s="248">
        <v>233.44</v>
      </c>
      <c r="CF109" s="249">
        <v>29.93</v>
      </c>
      <c r="CG109" s="253">
        <v>422.63</v>
      </c>
      <c r="CH109" s="253">
        <v>54.18</v>
      </c>
      <c r="CI109" s="248">
        <v>463.98</v>
      </c>
      <c r="CJ109" s="249">
        <v>59.48</v>
      </c>
      <c r="CK109" s="253">
        <v>499.22</v>
      </c>
      <c r="CL109" s="253">
        <v>64</v>
      </c>
      <c r="CM109" s="248">
        <v>569.69000000000005</v>
      </c>
      <c r="CN109" s="249">
        <v>73.03</v>
      </c>
      <c r="CO109" s="253">
        <v>0</v>
      </c>
      <c r="CP109" s="254">
        <v>0</v>
      </c>
      <c r="CQ109" s="251">
        <v>3.08</v>
      </c>
      <c r="CR109" s="253">
        <v>0.4</v>
      </c>
      <c r="CS109" s="248">
        <v>10.27</v>
      </c>
      <c r="CT109" s="249">
        <v>1.32</v>
      </c>
      <c r="CU109" s="253">
        <v>33.6</v>
      </c>
      <c r="CV109" s="253">
        <v>4.3099999999999996</v>
      </c>
      <c r="CW109" s="248">
        <v>38.1</v>
      </c>
      <c r="CX109" s="249">
        <v>4.88</v>
      </c>
      <c r="CY109" s="253">
        <v>42.38</v>
      </c>
      <c r="CZ109" s="253">
        <v>5.43</v>
      </c>
      <c r="DA109" s="248">
        <v>47.1</v>
      </c>
      <c r="DB109" s="249">
        <v>6.04</v>
      </c>
      <c r="DC109" s="253">
        <v>47.11</v>
      </c>
      <c r="DD109" s="253">
        <v>6.04</v>
      </c>
      <c r="DE109" s="251">
        <v>0</v>
      </c>
      <c r="DF109" s="253">
        <v>0</v>
      </c>
      <c r="DG109" s="248">
        <v>0</v>
      </c>
      <c r="DH109" s="249">
        <v>0</v>
      </c>
      <c r="DI109" s="253">
        <v>0.04</v>
      </c>
      <c r="DJ109" s="253">
        <v>0</v>
      </c>
      <c r="DK109" s="248">
        <v>1.08</v>
      </c>
      <c r="DL109" s="249">
        <v>0.14000000000000001</v>
      </c>
      <c r="DM109" s="253">
        <v>3.56</v>
      </c>
      <c r="DN109" s="253">
        <v>0.46</v>
      </c>
      <c r="DO109" s="248">
        <v>10.76</v>
      </c>
      <c r="DP109" s="249">
        <v>1.38</v>
      </c>
      <c r="DQ109" s="253">
        <v>17.670000000000002</v>
      </c>
      <c r="DR109" s="253">
        <v>2.2599999999999998</v>
      </c>
      <c r="DS109" s="256">
        <v>44.178792477941009</v>
      </c>
      <c r="DT109" s="257">
        <v>41.048797599866631</v>
      </c>
      <c r="DU109" s="258">
        <v>66.601305622983887</v>
      </c>
      <c r="DV109" s="259">
        <v>50.609631900263842</v>
      </c>
      <c r="DW109" s="260">
        <v>102</v>
      </c>
      <c r="DX109" s="261" t="s">
        <v>478</v>
      </c>
      <c r="DY109" s="240">
        <v>69.129268292682923</v>
      </c>
      <c r="DZ109" s="262">
        <v>0.78710331489896201</v>
      </c>
      <c r="EA109" s="262">
        <v>0.90055704116821289</v>
      </c>
      <c r="EB109" s="262">
        <v>-0.58807927370071411</v>
      </c>
      <c r="EC109" s="262">
        <v>1.2155786752700806</v>
      </c>
      <c r="ED109" s="262">
        <v>-0.57633638381958008</v>
      </c>
      <c r="EE109" s="262" t="s">
        <v>478</v>
      </c>
      <c r="EF109" s="262">
        <v>10.569272105520275</v>
      </c>
      <c r="EG109" s="262" t="s">
        <v>478</v>
      </c>
      <c r="EH109" s="262">
        <v>51.96</v>
      </c>
      <c r="EI109" s="262" t="s">
        <v>478</v>
      </c>
      <c r="EJ109" s="262" t="s">
        <v>1069</v>
      </c>
      <c r="EK109" s="262">
        <v>0</v>
      </c>
      <c r="EL109" s="263" t="s">
        <v>478</v>
      </c>
    </row>
    <row r="110" spans="1:142" x14ac:dyDescent="0.2">
      <c r="A110" s="236" t="s">
        <v>196</v>
      </c>
      <c r="B110" s="237" t="s">
        <v>588</v>
      </c>
      <c r="C110" s="238" t="s">
        <v>1077</v>
      </c>
      <c r="D110" s="239">
        <v>1.3246119999999999</v>
      </c>
      <c r="E110" s="240">
        <v>67.720962817791175</v>
      </c>
      <c r="F110" s="241">
        <v>32.279037182208832</v>
      </c>
      <c r="G110" s="242">
        <v>-0.19879006359861309</v>
      </c>
      <c r="H110" s="243">
        <v>31.2482189195565</v>
      </c>
      <c r="I110" s="251">
        <v>24476.537986014093</v>
      </c>
      <c r="J110" s="249">
        <v>18783.058705582258</v>
      </c>
      <c r="K110" s="253">
        <v>6189.0489080504267</v>
      </c>
      <c r="L110" s="253">
        <v>25.285638481989785</v>
      </c>
      <c r="M110" s="248">
        <v>6166.3081281639697</v>
      </c>
      <c r="N110" s="253">
        <v>25.192730000000005</v>
      </c>
      <c r="O110" s="248">
        <v>5528.6384955084914</v>
      </c>
      <c r="P110" s="249">
        <f t="shared" si="12"/>
        <v>22.587501952553744</v>
      </c>
      <c r="Q110" s="254">
        <v>304.77018930000003</v>
      </c>
      <c r="R110" s="253">
        <v>79617.3125</v>
      </c>
      <c r="S110" s="251">
        <v>1.0900000000000001</v>
      </c>
      <c r="T110" s="252">
        <v>0</v>
      </c>
      <c r="U110" s="253">
        <v>0</v>
      </c>
      <c r="V110" s="252">
        <v>0</v>
      </c>
      <c r="W110" s="253">
        <v>61.56</v>
      </c>
      <c r="X110" s="252" t="s">
        <v>992</v>
      </c>
      <c r="Y110" s="254">
        <v>62.650000000000006</v>
      </c>
      <c r="Z110" s="253">
        <f t="shared" si="11"/>
        <v>1.7398244213886673</v>
      </c>
      <c r="AA110" s="253">
        <f t="shared" si="11"/>
        <v>0</v>
      </c>
      <c r="AB110" s="253">
        <f t="shared" si="11"/>
        <v>0</v>
      </c>
      <c r="AC110" s="253">
        <f t="shared" si="10"/>
        <v>0</v>
      </c>
      <c r="AD110" s="253">
        <f t="shared" si="10"/>
        <v>98.260175578611324</v>
      </c>
      <c r="AE110" s="253" t="str">
        <f t="shared" si="10"/>
        <v>---</v>
      </c>
      <c r="AF110" s="251">
        <f t="shared" si="14"/>
        <v>1.3690489741160256E-3</v>
      </c>
      <c r="AG110" s="252">
        <f t="shared" si="14"/>
        <v>0</v>
      </c>
      <c r="AH110" s="253">
        <f t="shared" si="14"/>
        <v>0</v>
      </c>
      <c r="AI110" s="252">
        <f t="shared" si="14"/>
        <v>0</v>
      </c>
      <c r="AJ110" s="253">
        <f t="shared" si="14"/>
        <v>7.7319866831727091E-2</v>
      </c>
      <c r="AK110" s="252">
        <f t="shared" si="14"/>
        <v>0</v>
      </c>
      <c r="AL110" s="254">
        <f t="shared" si="13"/>
        <v>7.8688915805843113E-2</v>
      </c>
      <c r="AM110" s="255">
        <v>1.761175289117814E-2</v>
      </c>
      <c r="AN110" s="249">
        <v>0</v>
      </c>
      <c r="AO110" s="249">
        <v>0</v>
      </c>
      <c r="AP110" s="249">
        <v>0</v>
      </c>
      <c r="AQ110" s="249">
        <v>0.9946600990650698</v>
      </c>
      <c r="AR110" s="249" t="s">
        <v>1026</v>
      </c>
      <c r="AS110" s="254">
        <v>1.0122718519562481</v>
      </c>
      <c r="AT110" s="255">
        <v>1.7676703423585641E-2</v>
      </c>
      <c r="AU110" s="249">
        <v>0</v>
      </c>
      <c r="AV110" s="249">
        <v>0</v>
      </c>
      <c r="AW110" s="249">
        <v>0</v>
      </c>
      <c r="AX110" s="249">
        <v>0.99832831445498349</v>
      </c>
      <c r="AY110" s="249" t="s">
        <v>1026</v>
      </c>
      <c r="AZ110" s="254">
        <v>1.0160050178785691</v>
      </c>
      <c r="BA110" s="255">
        <f t="shared" si="9"/>
        <v>1.9715523105472071E-2</v>
      </c>
      <c r="BB110" s="249">
        <f t="shared" si="9"/>
        <v>0</v>
      </c>
      <c r="BC110" s="249">
        <f t="shared" si="9"/>
        <v>0</v>
      </c>
      <c r="BD110" s="249">
        <f t="shared" si="9"/>
        <v>0</v>
      </c>
      <c r="BE110" s="249">
        <f t="shared" si="9"/>
        <v>1.1134748645622574</v>
      </c>
      <c r="BF110" s="249" t="str">
        <f t="shared" si="9"/>
        <v>---</v>
      </c>
      <c r="BG110" s="254">
        <f t="shared" si="9"/>
        <v>1.1331903876677296</v>
      </c>
      <c r="BH110" s="255">
        <v>0.35764652786531576</v>
      </c>
      <c r="BI110" s="249">
        <v>0</v>
      </c>
      <c r="BJ110" s="249">
        <v>0</v>
      </c>
      <c r="BK110" s="249">
        <v>0</v>
      </c>
      <c r="BL110" s="249">
        <v>20.198825922375079</v>
      </c>
      <c r="BM110" s="249" t="s">
        <v>1026</v>
      </c>
      <c r="BN110" s="254">
        <v>20.556472450240395</v>
      </c>
      <c r="BO110" s="251">
        <v>0</v>
      </c>
      <c r="BP110" s="253">
        <v>0</v>
      </c>
      <c r="BQ110" s="248">
        <v>0.61</v>
      </c>
      <c r="BR110" s="249">
        <v>0</v>
      </c>
      <c r="BS110" s="253">
        <v>11.95</v>
      </c>
      <c r="BT110" s="253">
        <v>0.02</v>
      </c>
      <c r="BU110" s="248">
        <v>48.92</v>
      </c>
      <c r="BV110" s="249">
        <v>0.06</v>
      </c>
      <c r="BW110" s="253">
        <v>91.09</v>
      </c>
      <c r="BX110" s="253">
        <v>0.11</v>
      </c>
      <c r="BY110" s="248">
        <v>178.59</v>
      </c>
      <c r="BZ110" s="249">
        <v>0.22</v>
      </c>
      <c r="CA110" s="253">
        <v>267.97000000000003</v>
      </c>
      <c r="CB110" s="254">
        <v>0.34</v>
      </c>
      <c r="CC110" s="251">
        <v>0</v>
      </c>
      <c r="CD110" s="253">
        <v>0</v>
      </c>
      <c r="CE110" s="248">
        <v>0</v>
      </c>
      <c r="CF110" s="249">
        <v>0</v>
      </c>
      <c r="CG110" s="253">
        <v>0</v>
      </c>
      <c r="CH110" s="253">
        <v>0</v>
      </c>
      <c r="CI110" s="248">
        <v>0</v>
      </c>
      <c r="CJ110" s="249">
        <v>0</v>
      </c>
      <c r="CK110" s="253">
        <v>0</v>
      </c>
      <c r="CL110" s="253">
        <v>0</v>
      </c>
      <c r="CM110" s="248">
        <v>0</v>
      </c>
      <c r="CN110" s="249">
        <v>0</v>
      </c>
      <c r="CO110" s="253">
        <v>0</v>
      </c>
      <c r="CP110" s="254">
        <v>0</v>
      </c>
      <c r="CQ110" s="251">
        <v>0</v>
      </c>
      <c r="CR110" s="253">
        <v>0</v>
      </c>
      <c r="CS110" s="248">
        <v>0</v>
      </c>
      <c r="CT110" s="249">
        <v>0</v>
      </c>
      <c r="CU110" s="253">
        <v>0</v>
      </c>
      <c r="CV110" s="253">
        <v>0</v>
      </c>
      <c r="CW110" s="248">
        <v>0</v>
      </c>
      <c r="CX110" s="249">
        <v>0</v>
      </c>
      <c r="CY110" s="253">
        <v>0</v>
      </c>
      <c r="CZ110" s="253">
        <v>0</v>
      </c>
      <c r="DA110" s="248">
        <v>0</v>
      </c>
      <c r="DB110" s="249">
        <v>0</v>
      </c>
      <c r="DC110" s="253">
        <v>0</v>
      </c>
      <c r="DD110" s="253">
        <v>0</v>
      </c>
      <c r="DE110" s="251">
        <v>0</v>
      </c>
      <c r="DF110" s="253">
        <v>0</v>
      </c>
      <c r="DG110" s="248">
        <v>0</v>
      </c>
      <c r="DH110" s="249">
        <v>0</v>
      </c>
      <c r="DI110" s="253">
        <v>0</v>
      </c>
      <c r="DJ110" s="253">
        <v>0</v>
      </c>
      <c r="DK110" s="248">
        <v>0</v>
      </c>
      <c r="DL110" s="249">
        <v>0</v>
      </c>
      <c r="DM110" s="253">
        <v>0</v>
      </c>
      <c r="DN110" s="253">
        <v>0</v>
      </c>
      <c r="DO110" s="248">
        <v>0</v>
      </c>
      <c r="DP110" s="249">
        <v>0</v>
      </c>
      <c r="DQ110" s="253">
        <v>0</v>
      </c>
      <c r="DR110" s="253">
        <v>0</v>
      </c>
      <c r="DS110" s="256">
        <v>43.24350591898547</v>
      </c>
      <c r="DT110" s="257">
        <v>61.945670083553523</v>
      </c>
      <c r="DU110" s="258">
        <v>45.948383865548529</v>
      </c>
      <c r="DV110" s="259">
        <v>50.37918662269584</v>
      </c>
      <c r="DW110" s="260">
        <v>103</v>
      </c>
      <c r="DX110" s="261">
        <v>36</v>
      </c>
      <c r="DY110" s="240">
        <v>76.426829268292693</v>
      </c>
      <c r="DZ110" s="262">
        <v>-3.0494847060100701E-2</v>
      </c>
      <c r="EA110" s="262">
        <v>1.1649566888809204</v>
      </c>
      <c r="EB110" s="262">
        <v>0.9840056300163269</v>
      </c>
      <c r="EC110" s="262">
        <v>1.0942745208740234</v>
      </c>
      <c r="ED110" s="262">
        <v>1.1091399192810059</v>
      </c>
      <c r="EE110" s="262">
        <v>11.975597526324586</v>
      </c>
      <c r="EF110" s="262">
        <v>13.773196642820933</v>
      </c>
      <c r="EG110" s="262">
        <v>14.130605822187253</v>
      </c>
      <c r="EH110" s="262">
        <v>74.66</v>
      </c>
      <c r="EI110" s="262">
        <v>7.8809274045323603</v>
      </c>
      <c r="EJ110" s="262">
        <v>-5.2</v>
      </c>
      <c r="EK110" s="262" t="s">
        <v>478</v>
      </c>
      <c r="EL110" s="263" t="s">
        <v>478</v>
      </c>
    </row>
    <row r="111" spans="1:142" x14ac:dyDescent="0.2">
      <c r="A111" s="236" t="s">
        <v>110</v>
      </c>
      <c r="B111" s="237" t="s">
        <v>571</v>
      </c>
      <c r="C111" s="238" t="s">
        <v>1079</v>
      </c>
      <c r="D111" s="239">
        <v>9.3461289999999995</v>
      </c>
      <c r="E111" s="240">
        <v>84.981001225213134</v>
      </c>
      <c r="F111" s="241">
        <v>15.018998774786866</v>
      </c>
      <c r="G111" s="242">
        <v>1.8645810183821214</v>
      </c>
      <c r="H111" s="243">
        <v>111.7958014354067</v>
      </c>
      <c r="I111" s="251">
        <v>383799.19408090832</v>
      </c>
      <c r="J111" s="249">
        <v>43048.85014915646</v>
      </c>
      <c r="K111" s="253">
        <v>84186.060947983337</v>
      </c>
      <c r="L111" s="253">
        <v>21.934923847243976</v>
      </c>
      <c r="M111" s="248">
        <v>4258.0217788112295</v>
      </c>
      <c r="N111" s="253">
        <v>1.10944</v>
      </c>
      <c r="O111" s="248">
        <v>0</v>
      </c>
      <c r="P111" s="249">
        <f t="shared" si="12"/>
        <v>0</v>
      </c>
      <c r="Q111" s="254">
        <v>68202.651336220006</v>
      </c>
      <c r="R111" s="199">
        <v>1282118.5</v>
      </c>
      <c r="S111" s="251">
        <v>753.1</v>
      </c>
      <c r="T111" s="252">
        <v>0</v>
      </c>
      <c r="U111" s="253">
        <v>0.32</v>
      </c>
      <c r="V111" s="252">
        <v>0.15</v>
      </c>
      <c r="W111" s="253">
        <v>0</v>
      </c>
      <c r="X111" s="252" t="s">
        <v>992</v>
      </c>
      <c r="Y111" s="254">
        <v>753.57</v>
      </c>
      <c r="Z111" s="253">
        <f t="shared" si="11"/>
        <v>99.937630213516982</v>
      </c>
      <c r="AA111" s="253">
        <f t="shared" si="11"/>
        <v>0</v>
      </c>
      <c r="AB111" s="253">
        <f t="shared" si="11"/>
        <v>4.2464535477792373E-2</v>
      </c>
      <c r="AC111" s="253">
        <f t="shared" si="10"/>
        <v>1.9905251005215174E-2</v>
      </c>
      <c r="AD111" s="253">
        <f t="shared" si="10"/>
        <v>0</v>
      </c>
      <c r="AE111" s="253" t="str">
        <f t="shared" si="10"/>
        <v>---</v>
      </c>
      <c r="AF111" s="251">
        <f t="shared" si="14"/>
        <v>5.8738720328893157E-2</v>
      </c>
      <c r="AG111" s="252">
        <f t="shared" si="14"/>
        <v>0</v>
      </c>
      <c r="AH111" s="253">
        <f t="shared" si="14"/>
        <v>2.4958691415809068E-5</v>
      </c>
      <c r="AI111" s="252">
        <f t="shared" si="14"/>
        <v>1.1699386601160501E-5</v>
      </c>
      <c r="AJ111" s="253">
        <f t="shared" si="14"/>
        <v>0</v>
      </c>
      <c r="AK111" s="252">
        <f t="shared" si="14"/>
        <v>0</v>
      </c>
      <c r="AL111" s="254">
        <f t="shared" si="13"/>
        <v>5.8775378406910134E-2</v>
      </c>
      <c r="AM111" s="255">
        <v>0.89456614494093434</v>
      </c>
      <c r="AN111" s="249">
        <v>0</v>
      </c>
      <c r="AO111" s="249">
        <v>3.8011043205563543E-4</v>
      </c>
      <c r="AP111" s="249">
        <v>1.7817676502607908E-4</v>
      </c>
      <c r="AQ111" s="249">
        <v>0</v>
      </c>
      <c r="AR111" s="249" t="s">
        <v>1026</v>
      </c>
      <c r="AS111" s="254">
        <v>0.89512443213801629</v>
      </c>
      <c r="AT111" s="255">
        <v>17.686616910875767</v>
      </c>
      <c r="AU111" s="249">
        <v>0</v>
      </c>
      <c r="AV111" s="249">
        <v>7.5152269439387135E-3</v>
      </c>
      <c r="AW111" s="249">
        <v>3.5227626299712714E-3</v>
      </c>
      <c r="AX111" s="249">
        <v>0</v>
      </c>
      <c r="AY111" s="249" t="s">
        <v>1026</v>
      </c>
      <c r="AZ111" s="254">
        <v>17.697654900449677</v>
      </c>
      <c r="BA111" s="255" t="str">
        <f t="shared" si="9"/>
        <v>---</v>
      </c>
      <c r="BB111" s="249" t="str">
        <f t="shared" si="9"/>
        <v>---</v>
      </c>
      <c r="BC111" s="249" t="str">
        <f t="shared" si="9"/>
        <v>---</v>
      </c>
      <c r="BD111" s="249" t="str">
        <f t="shared" si="9"/>
        <v>---</v>
      </c>
      <c r="BE111" s="249" t="str">
        <f t="shared" si="9"/>
        <v>---</v>
      </c>
      <c r="BF111" s="249" t="str">
        <f t="shared" si="9"/>
        <v>---</v>
      </c>
      <c r="BG111" s="254" t="str">
        <f t="shared" si="9"/>
        <v>---</v>
      </c>
      <c r="BH111" s="255">
        <v>1.1042092722868317</v>
      </c>
      <c r="BI111" s="249">
        <v>0</v>
      </c>
      <c r="BJ111" s="249">
        <v>4.6918997096240359E-4</v>
      </c>
      <c r="BK111" s="249">
        <v>2.1993279888862669E-4</v>
      </c>
      <c r="BL111" s="249">
        <v>0</v>
      </c>
      <c r="BM111" s="249" t="s">
        <v>1026</v>
      </c>
      <c r="BN111" s="254">
        <v>1.1048983950566829</v>
      </c>
      <c r="BO111" s="251">
        <v>1275.0899999999999</v>
      </c>
      <c r="BP111" s="253">
        <v>0.1</v>
      </c>
      <c r="BQ111" s="248">
        <v>3374.07</v>
      </c>
      <c r="BR111" s="249">
        <v>0.26</v>
      </c>
      <c r="BS111" s="253">
        <v>6915.89</v>
      </c>
      <c r="BT111" s="253">
        <v>0.54</v>
      </c>
      <c r="BU111" s="248">
        <v>16058.83</v>
      </c>
      <c r="BV111" s="249">
        <v>1.25</v>
      </c>
      <c r="BW111" s="253">
        <v>27700</v>
      </c>
      <c r="BX111" s="253">
        <v>2.16</v>
      </c>
      <c r="BY111" s="248">
        <v>43155.09</v>
      </c>
      <c r="BZ111" s="249">
        <v>3.37</v>
      </c>
      <c r="CA111" s="253">
        <v>53892.28</v>
      </c>
      <c r="CB111" s="254">
        <v>4.2</v>
      </c>
      <c r="CC111" s="251">
        <v>0</v>
      </c>
      <c r="CD111" s="253">
        <v>0</v>
      </c>
      <c r="CE111" s="248">
        <v>0</v>
      </c>
      <c r="CF111" s="249">
        <v>0</v>
      </c>
      <c r="CG111" s="253">
        <v>0</v>
      </c>
      <c r="CH111" s="253">
        <v>0</v>
      </c>
      <c r="CI111" s="248">
        <v>0</v>
      </c>
      <c r="CJ111" s="249">
        <v>0</v>
      </c>
      <c r="CK111" s="253">
        <v>0</v>
      </c>
      <c r="CL111" s="253">
        <v>0</v>
      </c>
      <c r="CM111" s="248">
        <v>0</v>
      </c>
      <c r="CN111" s="249">
        <v>0</v>
      </c>
      <c r="CO111" s="253">
        <v>0</v>
      </c>
      <c r="CP111" s="254">
        <v>0</v>
      </c>
      <c r="CQ111" s="251">
        <v>1.1599999999999999</v>
      </c>
      <c r="CR111" s="253">
        <v>0</v>
      </c>
      <c r="CS111" s="248">
        <v>5.24</v>
      </c>
      <c r="CT111" s="249">
        <v>0</v>
      </c>
      <c r="CU111" s="253">
        <v>5.63</v>
      </c>
      <c r="CV111" s="253">
        <v>0</v>
      </c>
      <c r="CW111" s="248">
        <v>6.65</v>
      </c>
      <c r="CX111" s="249">
        <v>0</v>
      </c>
      <c r="CY111" s="253">
        <v>6.65</v>
      </c>
      <c r="CZ111" s="253">
        <v>0</v>
      </c>
      <c r="DA111" s="248">
        <v>6.65</v>
      </c>
      <c r="DB111" s="249">
        <v>0</v>
      </c>
      <c r="DC111" s="253">
        <v>6.65</v>
      </c>
      <c r="DD111" s="253">
        <v>0</v>
      </c>
      <c r="DE111" s="251">
        <v>0</v>
      </c>
      <c r="DF111" s="253">
        <v>0</v>
      </c>
      <c r="DG111" s="248">
        <v>0</v>
      </c>
      <c r="DH111" s="249">
        <v>0</v>
      </c>
      <c r="DI111" s="253">
        <v>0</v>
      </c>
      <c r="DJ111" s="253">
        <v>0</v>
      </c>
      <c r="DK111" s="248">
        <v>0</v>
      </c>
      <c r="DL111" s="249">
        <v>0</v>
      </c>
      <c r="DM111" s="253">
        <v>0</v>
      </c>
      <c r="DN111" s="253">
        <v>0</v>
      </c>
      <c r="DO111" s="248">
        <v>0</v>
      </c>
      <c r="DP111" s="249">
        <v>0</v>
      </c>
      <c r="DQ111" s="253">
        <v>0</v>
      </c>
      <c r="DR111" s="253">
        <v>0</v>
      </c>
      <c r="DS111" s="256">
        <v>31.768865563209076</v>
      </c>
      <c r="DT111" s="257">
        <v>49.623542769596</v>
      </c>
      <c r="DU111" s="258">
        <v>68.98769300319654</v>
      </c>
      <c r="DV111" s="259">
        <v>50.126700445333874</v>
      </c>
      <c r="DW111" s="260">
        <v>104</v>
      </c>
      <c r="DX111" s="261" t="s">
        <v>478</v>
      </c>
      <c r="DY111" s="240">
        <v>76.957878048780501</v>
      </c>
      <c r="DZ111" s="262">
        <v>1.5144712261530999</v>
      </c>
      <c r="EA111" s="262">
        <v>0.64305514097213745</v>
      </c>
      <c r="EB111" s="262">
        <v>1.1673915386199951</v>
      </c>
      <c r="EC111" s="262">
        <v>-1.029416561126709</v>
      </c>
      <c r="ED111" s="262">
        <v>1.2931500673294067</v>
      </c>
      <c r="EE111" s="262">
        <v>0</v>
      </c>
      <c r="EF111" s="262">
        <v>19.853797714800042</v>
      </c>
      <c r="EG111" s="262">
        <v>2665.3333333333335</v>
      </c>
      <c r="EH111" s="262">
        <v>72.91</v>
      </c>
      <c r="EI111" s="262">
        <v>10.6786821793917</v>
      </c>
      <c r="EJ111" s="262">
        <v>0</v>
      </c>
      <c r="EK111" s="262" t="s">
        <v>478</v>
      </c>
      <c r="EL111" s="263" t="s">
        <v>478</v>
      </c>
    </row>
    <row r="112" spans="1:142" x14ac:dyDescent="0.2">
      <c r="A112" s="236" t="s">
        <v>312</v>
      </c>
      <c r="B112" s="237" t="s">
        <v>650</v>
      </c>
      <c r="C112" s="238" t="s">
        <v>1074</v>
      </c>
      <c r="D112" s="239">
        <v>6.802295</v>
      </c>
      <c r="E112" s="240">
        <v>59.173999363450122</v>
      </c>
      <c r="F112" s="241">
        <v>40.826000636549871</v>
      </c>
      <c r="G112" s="242">
        <v>2.1002888212449258</v>
      </c>
      <c r="H112" s="243">
        <v>17.121306317644098</v>
      </c>
      <c r="I112" s="251">
        <v>29948.866615968236</v>
      </c>
      <c r="J112" s="249">
        <v>4264.6506418668214</v>
      </c>
      <c r="K112" s="253">
        <v>4324.3574810734772</v>
      </c>
      <c r="L112" s="253">
        <v>14.439135665881267</v>
      </c>
      <c r="M112" s="248">
        <v>3340.0413595725349</v>
      </c>
      <c r="N112" s="253">
        <v>11.152480000000002</v>
      </c>
      <c r="O112" s="248">
        <v>3377.4992415578963</v>
      </c>
      <c r="P112" s="249">
        <f t="shared" si="12"/>
        <v>11.277552786445249</v>
      </c>
      <c r="Q112" s="254">
        <v>5555.5799152</v>
      </c>
      <c r="R112" s="199">
        <v>92568.640625</v>
      </c>
      <c r="S112" s="251">
        <v>0.16</v>
      </c>
      <c r="T112" s="252">
        <v>0</v>
      </c>
      <c r="U112" s="253">
        <v>0</v>
      </c>
      <c r="V112" s="252">
        <v>0</v>
      </c>
      <c r="W112" s="253">
        <v>92.35</v>
      </c>
      <c r="X112" s="252" t="s">
        <v>992</v>
      </c>
      <c r="Y112" s="254">
        <v>92.509999999999991</v>
      </c>
      <c r="Z112" s="253">
        <f t="shared" si="11"/>
        <v>0.17295427521349044</v>
      </c>
      <c r="AA112" s="253">
        <f t="shared" si="11"/>
        <v>0</v>
      </c>
      <c r="AB112" s="253">
        <f t="shared" si="11"/>
        <v>0</v>
      </c>
      <c r="AC112" s="253">
        <f t="shared" si="10"/>
        <v>0</v>
      </c>
      <c r="AD112" s="253">
        <f t="shared" si="10"/>
        <v>99.827045724786515</v>
      </c>
      <c r="AE112" s="253" t="str">
        <f t="shared" si="10"/>
        <v>---</v>
      </c>
      <c r="AF112" s="251">
        <f t="shared" si="14"/>
        <v>1.7284471168607483E-4</v>
      </c>
      <c r="AG112" s="252">
        <f t="shared" si="14"/>
        <v>0</v>
      </c>
      <c r="AH112" s="253">
        <f t="shared" si="14"/>
        <v>0</v>
      </c>
      <c r="AI112" s="252">
        <f t="shared" si="14"/>
        <v>0</v>
      </c>
      <c r="AJ112" s="253">
        <f t="shared" si="14"/>
        <v>9.97638070263063E-2</v>
      </c>
      <c r="AK112" s="252">
        <f t="shared" si="14"/>
        <v>0</v>
      </c>
      <c r="AL112" s="254">
        <f t="shared" si="13"/>
        <v>9.9936651737992391E-2</v>
      </c>
      <c r="AM112" s="255">
        <v>3.6999716304740296E-3</v>
      </c>
      <c r="AN112" s="249">
        <v>0</v>
      </c>
      <c r="AO112" s="249">
        <v>0</v>
      </c>
      <c r="AP112" s="249">
        <v>0</v>
      </c>
      <c r="AQ112" s="249">
        <v>2.1355773754642287</v>
      </c>
      <c r="AR112" s="249" t="s">
        <v>1026</v>
      </c>
      <c r="AS112" s="254">
        <v>2.1392773470947026</v>
      </c>
      <c r="AT112" s="255">
        <v>4.790359842145102E-3</v>
      </c>
      <c r="AU112" s="249">
        <v>0</v>
      </c>
      <c r="AV112" s="249">
        <v>0</v>
      </c>
      <c r="AW112" s="249">
        <v>0</v>
      </c>
      <c r="AX112" s="249">
        <v>2.7649358213881259</v>
      </c>
      <c r="AY112" s="249" t="s">
        <v>1026</v>
      </c>
      <c r="AZ112" s="254">
        <v>2.7697261812302707</v>
      </c>
      <c r="BA112" s="255">
        <f t="shared" si="9"/>
        <v>4.7372327440168074E-3</v>
      </c>
      <c r="BB112" s="249">
        <f t="shared" si="9"/>
        <v>0</v>
      </c>
      <c r="BC112" s="249">
        <f t="shared" si="9"/>
        <v>0</v>
      </c>
      <c r="BD112" s="249">
        <f t="shared" si="9"/>
        <v>0</v>
      </c>
      <c r="BE112" s="249">
        <f t="shared" si="9"/>
        <v>2.7342715244372009</v>
      </c>
      <c r="BF112" s="249" t="str">
        <f t="shared" si="9"/>
        <v>---</v>
      </c>
      <c r="BG112" s="254">
        <f t="shared" si="9"/>
        <v>2.7390087571812178</v>
      </c>
      <c r="BH112" s="255">
        <v>2.8799873720156905E-3</v>
      </c>
      <c r="BI112" s="249">
        <v>0</v>
      </c>
      <c r="BJ112" s="249">
        <v>0</v>
      </c>
      <c r="BK112" s="249">
        <v>0</v>
      </c>
      <c r="BL112" s="249">
        <v>1.6622927112853063</v>
      </c>
      <c r="BM112" s="249" t="s">
        <v>1026</v>
      </c>
      <c r="BN112" s="254">
        <v>1.6651726986573219</v>
      </c>
      <c r="BO112" s="251">
        <v>0</v>
      </c>
      <c r="BP112" s="253">
        <v>0</v>
      </c>
      <c r="BQ112" s="248">
        <v>0.34</v>
      </c>
      <c r="BR112" s="249">
        <v>0</v>
      </c>
      <c r="BS112" s="253">
        <v>0.75</v>
      </c>
      <c r="BT112" s="253">
        <v>0</v>
      </c>
      <c r="BU112" s="248">
        <v>2.46</v>
      </c>
      <c r="BV112" s="249">
        <v>0</v>
      </c>
      <c r="BW112" s="253">
        <v>7.49</v>
      </c>
      <c r="BX112" s="253">
        <v>0.01</v>
      </c>
      <c r="BY112" s="248">
        <v>22.61</v>
      </c>
      <c r="BZ112" s="249">
        <v>0.02</v>
      </c>
      <c r="CA112" s="253">
        <v>40.35</v>
      </c>
      <c r="CB112" s="254">
        <v>0.04</v>
      </c>
      <c r="CC112" s="251">
        <v>0</v>
      </c>
      <c r="CD112" s="253">
        <v>0</v>
      </c>
      <c r="CE112" s="248">
        <v>0</v>
      </c>
      <c r="CF112" s="249">
        <v>0</v>
      </c>
      <c r="CG112" s="253">
        <v>0</v>
      </c>
      <c r="CH112" s="253">
        <v>0</v>
      </c>
      <c r="CI112" s="248">
        <v>0</v>
      </c>
      <c r="CJ112" s="249">
        <v>0</v>
      </c>
      <c r="CK112" s="253">
        <v>0</v>
      </c>
      <c r="CL112" s="253">
        <v>0</v>
      </c>
      <c r="CM112" s="248">
        <v>0</v>
      </c>
      <c r="CN112" s="249">
        <v>0</v>
      </c>
      <c r="CO112" s="253">
        <v>0</v>
      </c>
      <c r="CP112" s="254">
        <v>0</v>
      </c>
      <c r="CQ112" s="251">
        <v>0</v>
      </c>
      <c r="CR112" s="253">
        <v>0</v>
      </c>
      <c r="CS112" s="248">
        <v>0</v>
      </c>
      <c r="CT112" s="249">
        <v>0</v>
      </c>
      <c r="CU112" s="253">
        <v>0</v>
      </c>
      <c r="CV112" s="253">
        <v>0</v>
      </c>
      <c r="CW112" s="248">
        <v>0</v>
      </c>
      <c r="CX112" s="249">
        <v>0</v>
      </c>
      <c r="CY112" s="253">
        <v>0</v>
      </c>
      <c r="CZ112" s="253">
        <v>0</v>
      </c>
      <c r="DA112" s="248">
        <v>0</v>
      </c>
      <c r="DB112" s="249">
        <v>0</v>
      </c>
      <c r="DC112" s="253">
        <v>0</v>
      </c>
      <c r="DD112" s="253">
        <v>0</v>
      </c>
      <c r="DE112" s="251">
        <v>0</v>
      </c>
      <c r="DF112" s="253">
        <v>0</v>
      </c>
      <c r="DG112" s="248">
        <v>0</v>
      </c>
      <c r="DH112" s="249">
        <v>0</v>
      </c>
      <c r="DI112" s="253">
        <v>0</v>
      </c>
      <c r="DJ112" s="253">
        <v>0</v>
      </c>
      <c r="DK112" s="248">
        <v>0</v>
      </c>
      <c r="DL112" s="249">
        <v>0</v>
      </c>
      <c r="DM112" s="253">
        <v>0</v>
      </c>
      <c r="DN112" s="253">
        <v>0</v>
      </c>
      <c r="DO112" s="248">
        <v>0</v>
      </c>
      <c r="DP112" s="249">
        <v>0</v>
      </c>
      <c r="DQ112" s="253">
        <v>0</v>
      </c>
      <c r="DR112" s="253">
        <v>0</v>
      </c>
      <c r="DS112" s="256">
        <v>47.974131298552287</v>
      </c>
      <c r="DT112" s="257">
        <v>49.051981798606917</v>
      </c>
      <c r="DU112" s="258">
        <v>52.603896453355262</v>
      </c>
      <c r="DV112" s="259">
        <v>49.876669850171481</v>
      </c>
      <c r="DW112" s="260">
        <v>105</v>
      </c>
      <c r="DX112" s="261">
        <v>52.42</v>
      </c>
      <c r="DY112" s="240">
        <v>72.193731707317085</v>
      </c>
      <c r="DZ112" s="262">
        <v>1.70407282823633</v>
      </c>
      <c r="EA112" s="262">
        <v>-0.82271867990493774</v>
      </c>
      <c r="EB112" s="262">
        <v>-0.88065069913864136</v>
      </c>
      <c r="EC112" s="262">
        <v>-0.13334745168685913</v>
      </c>
      <c r="ED112" s="262">
        <v>-1.037989616394043</v>
      </c>
      <c r="EE112" s="262">
        <v>0</v>
      </c>
      <c r="EF112" s="262">
        <v>0.78565746105752854</v>
      </c>
      <c r="EG112" s="262">
        <v>2.0623931623931622</v>
      </c>
      <c r="EH112" s="262">
        <v>39.25</v>
      </c>
      <c r="EI112" s="262">
        <v>3.19248854477219</v>
      </c>
      <c r="EJ112" s="262">
        <v>-16.8</v>
      </c>
      <c r="EK112" s="262">
        <v>0</v>
      </c>
      <c r="EL112" s="263">
        <v>17.600000000000001</v>
      </c>
    </row>
    <row r="113" spans="1:142" x14ac:dyDescent="0.2">
      <c r="A113" s="236" t="s">
        <v>63</v>
      </c>
      <c r="B113" s="237" t="s">
        <v>618</v>
      </c>
      <c r="C113" s="238" t="s">
        <v>1077</v>
      </c>
      <c r="D113" s="239">
        <v>74.932641000000004</v>
      </c>
      <c r="E113" s="240">
        <v>72.369999610717045</v>
      </c>
      <c r="F113" s="241">
        <v>27.630000389282955</v>
      </c>
      <c r="G113" s="242">
        <v>1.9997248905027809</v>
      </c>
      <c r="H113" s="243">
        <v>97.361902472616705</v>
      </c>
      <c r="I113" s="251">
        <v>820206.96263108519</v>
      </c>
      <c r="J113" s="249">
        <v>10971.656306094908</v>
      </c>
      <c r="K113" s="253">
        <v>166743.20480003941</v>
      </c>
      <c r="L113" s="253">
        <v>20.329406161727206</v>
      </c>
      <c r="M113" s="248">
        <v>131015.5131137876</v>
      </c>
      <c r="N113" s="253">
        <v>15.973470000000001</v>
      </c>
      <c r="O113" s="248">
        <v>112327.84961024499</v>
      </c>
      <c r="P113" s="249">
        <f t="shared" si="12"/>
        <v>13.695061701246262</v>
      </c>
      <c r="Q113" s="254">
        <v>110926.74895912</v>
      </c>
      <c r="R113" s="199">
        <v>1947248.625</v>
      </c>
      <c r="S113" s="251">
        <v>2200.39</v>
      </c>
      <c r="T113" s="252">
        <v>0</v>
      </c>
      <c r="U113" s="253">
        <v>0</v>
      </c>
      <c r="V113" s="252">
        <v>2.5</v>
      </c>
      <c r="W113" s="253">
        <v>296.12</v>
      </c>
      <c r="X113" s="252" t="s">
        <v>992</v>
      </c>
      <c r="Y113" s="254">
        <v>2499.0099999999998</v>
      </c>
      <c r="Z113" s="253">
        <f t="shared" si="11"/>
        <v>88.0504679853222</v>
      </c>
      <c r="AA113" s="253">
        <f t="shared" si="11"/>
        <v>0</v>
      </c>
      <c r="AB113" s="253">
        <f t="shared" si="11"/>
        <v>0</v>
      </c>
      <c r="AC113" s="253">
        <f t="shared" si="10"/>
        <v>0.10003961568781239</v>
      </c>
      <c r="AD113" s="253">
        <f t="shared" si="10"/>
        <v>11.849492398990002</v>
      </c>
      <c r="AE113" s="253" t="str">
        <f t="shared" si="10"/>
        <v>---</v>
      </c>
      <c r="AF113" s="251">
        <f t="shared" si="14"/>
        <v>0.1129999514057944</v>
      </c>
      <c r="AG113" s="252">
        <f t="shared" si="14"/>
        <v>0</v>
      </c>
      <c r="AH113" s="253">
        <f t="shared" si="14"/>
        <v>0</v>
      </c>
      <c r="AI113" s="252">
        <f t="shared" si="14"/>
        <v>1.283862763030581E-4</v>
      </c>
      <c r="AJ113" s="253">
        <f t="shared" si="14"/>
        <v>1.5207097655544628E-2</v>
      </c>
      <c r="AK113" s="252">
        <f t="shared" si="14"/>
        <v>0</v>
      </c>
      <c r="AL113" s="254">
        <f t="shared" si="13"/>
        <v>0.12833543533764211</v>
      </c>
      <c r="AM113" s="255">
        <v>1.3196279888219347</v>
      </c>
      <c r="AN113" s="249">
        <v>0</v>
      </c>
      <c r="AO113" s="249">
        <v>0</v>
      </c>
      <c r="AP113" s="249">
        <v>1.4993114729910774E-3</v>
      </c>
      <c r="AQ113" s="249">
        <v>0.17759044535284715</v>
      </c>
      <c r="AR113" s="249" t="s">
        <v>1026</v>
      </c>
      <c r="AS113" s="254">
        <v>1.4987177456477729</v>
      </c>
      <c r="AT113" s="255">
        <v>1.679488136713208</v>
      </c>
      <c r="AU113" s="249">
        <v>0</v>
      </c>
      <c r="AV113" s="249">
        <v>0</v>
      </c>
      <c r="AW113" s="249">
        <v>1.9081709795913543E-3</v>
      </c>
      <c r="AX113" s="249">
        <v>0.22601903619063674</v>
      </c>
      <c r="AY113" s="249" t="s">
        <v>1026</v>
      </c>
      <c r="AZ113" s="254">
        <v>1.9074153438834358</v>
      </c>
      <c r="BA113" s="255">
        <f t="shared" si="9"/>
        <v>1.9588997809847779</v>
      </c>
      <c r="BB113" s="249">
        <f t="shared" si="9"/>
        <v>0</v>
      </c>
      <c r="BC113" s="249">
        <f t="shared" si="9"/>
        <v>0</v>
      </c>
      <c r="BD113" s="249">
        <f t="shared" si="9"/>
        <v>2.2256279352578156E-3</v>
      </c>
      <c r="BE113" s="249">
        <f t="shared" si="9"/>
        <v>0.26362117767541776</v>
      </c>
      <c r="BF113" s="249" t="str">
        <f t="shared" si="9"/>
        <v>---</v>
      </c>
      <c r="BG113" s="254">
        <f t="shared" si="9"/>
        <v>2.2247465865954537</v>
      </c>
      <c r="BH113" s="255">
        <v>1.9836423771969671</v>
      </c>
      <c r="BI113" s="249">
        <v>0</v>
      </c>
      <c r="BJ113" s="249">
        <v>0</v>
      </c>
      <c r="BK113" s="249">
        <v>2.2537395384420113E-3</v>
      </c>
      <c r="BL113" s="249">
        <v>0.26695094084937937</v>
      </c>
      <c r="BM113" s="249" t="s">
        <v>1026</v>
      </c>
      <c r="BN113" s="254">
        <v>2.2528470575847885</v>
      </c>
      <c r="BO113" s="251">
        <v>5287.15</v>
      </c>
      <c r="BP113" s="253">
        <v>0.27</v>
      </c>
      <c r="BQ113" s="248">
        <v>10276.280000000001</v>
      </c>
      <c r="BR113" s="249">
        <v>0.53</v>
      </c>
      <c r="BS113" s="253">
        <v>15838.39</v>
      </c>
      <c r="BT113" s="253">
        <v>0.81</v>
      </c>
      <c r="BU113" s="248">
        <v>25986.42</v>
      </c>
      <c r="BV113" s="249">
        <v>1.33</v>
      </c>
      <c r="BW113" s="253">
        <v>35580.85</v>
      </c>
      <c r="BX113" s="253">
        <v>1.83</v>
      </c>
      <c r="BY113" s="248">
        <v>47207.75</v>
      </c>
      <c r="BZ113" s="249">
        <v>2.42</v>
      </c>
      <c r="CA113" s="253">
        <v>55465</v>
      </c>
      <c r="CB113" s="254">
        <v>2.85</v>
      </c>
      <c r="CC113" s="251">
        <v>0</v>
      </c>
      <c r="CD113" s="253">
        <v>0</v>
      </c>
      <c r="CE113" s="248">
        <v>0</v>
      </c>
      <c r="CF113" s="249">
        <v>0</v>
      </c>
      <c r="CG113" s="253">
        <v>0</v>
      </c>
      <c r="CH113" s="253">
        <v>0</v>
      </c>
      <c r="CI113" s="248">
        <v>0</v>
      </c>
      <c r="CJ113" s="249">
        <v>0</v>
      </c>
      <c r="CK113" s="253">
        <v>0</v>
      </c>
      <c r="CL113" s="253">
        <v>0</v>
      </c>
      <c r="CM113" s="248">
        <v>0</v>
      </c>
      <c r="CN113" s="249">
        <v>0</v>
      </c>
      <c r="CO113" s="253">
        <v>0</v>
      </c>
      <c r="CP113" s="254">
        <v>0</v>
      </c>
      <c r="CQ113" s="251">
        <v>0</v>
      </c>
      <c r="CR113" s="253">
        <v>0</v>
      </c>
      <c r="CS113" s="248">
        <v>0</v>
      </c>
      <c r="CT113" s="249">
        <v>0</v>
      </c>
      <c r="CU113" s="253">
        <v>0</v>
      </c>
      <c r="CV113" s="253">
        <v>0</v>
      </c>
      <c r="CW113" s="248">
        <v>0</v>
      </c>
      <c r="CX113" s="249">
        <v>0</v>
      </c>
      <c r="CY113" s="253">
        <v>0</v>
      </c>
      <c r="CZ113" s="253">
        <v>0</v>
      </c>
      <c r="DA113" s="248">
        <v>0</v>
      </c>
      <c r="DB113" s="249">
        <v>0</v>
      </c>
      <c r="DC113" s="253">
        <v>0</v>
      </c>
      <c r="DD113" s="253">
        <v>0</v>
      </c>
      <c r="DE113" s="251">
        <v>0</v>
      </c>
      <c r="DF113" s="253">
        <v>0</v>
      </c>
      <c r="DG113" s="248">
        <v>0</v>
      </c>
      <c r="DH113" s="249">
        <v>0</v>
      </c>
      <c r="DI113" s="253">
        <v>0</v>
      </c>
      <c r="DJ113" s="253">
        <v>0</v>
      </c>
      <c r="DK113" s="248">
        <v>19.16</v>
      </c>
      <c r="DL113" s="249">
        <v>0</v>
      </c>
      <c r="DM113" s="253">
        <v>143.51</v>
      </c>
      <c r="DN113" s="253">
        <v>0.01</v>
      </c>
      <c r="DO113" s="248">
        <v>561.96</v>
      </c>
      <c r="DP113" s="249">
        <v>0.03</v>
      </c>
      <c r="DQ113" s="253">
        <v>1036.96</v>
      </c>
      <c r="DR113" s="253">
        <v>0.05</v>
      </c>
      <c r="DS113" s="256">
        <v>49.568993303172505</v>
      </c>
      <c r="DT113" s="257">
        <v>48.785185062377089</v>
      </c>
      <c r="DU113" s="258">
        <v>50.128499334185939</v>
      </c>
      <c r="DV113" s="259">
        <v>49.494225899911839</v>
      </c>
      <c r="DW113" s="260">
        <v>106</v>
      </c>
      <c r="DX113" s="261">
        <v>40.03</v>
      </c>
      <c r="DY113" s="240">
        <v>74.862439024390255</v>
      </c>
      <c r="DZ113" s="262">
        <v>1.2563308344700199</v>
      </c>
      <c r="EA113" s="262">
        <v>7.9689569771289825E-2</v>
      </c>
      <c r="EB113" s="262">
        <v>0.36734390258789063</v>
      </c>
      <c r="EC113" s="262">
        <v>-0.26261156797409058</v>
      </c>
      <c r="ED113" s="262">
        <v>0.11388041824102402</v>
      </c>
      <c r="EE113" s="262">
        <v>3.067261802861831</v>
      </c>
      <c r="EF113" s="262">
        <v>4.1310307672512181</v>
      </c>
      <c r="EG113" s="262">
        <v>17.665198237885463</v>
      </c>
      <c r="EH113" s="262">
        <v>54.91</v>
      </c>
      <c r="EI113" s="262">
        <v>2.6991421271410099</v>
      </c>
      <c r="EJ113" s="262">
        <v>-0.7</v>
      </c>
      <c r="EK113" s="262">
        <v>0</v>
      </c>
      <c r="EL113" s="263">
        <v>13</v>
      </c>
    </row>
    <row r="114" spans="1:142" x14ac:dyDescent="0.2">
      <c r="A114" s="236" t="s">
        <v>352</v>
      </c>
      <c r="B114" s="237" t="s">
        <v>461</v>
      </c>
      <c r="C114" s="238" t="s">
        <v>1075</v>
      </c>
      <c r="D114" s="239">
        <v>10.162532000000001</v>
      </c>
      <c r="E114" s="240">
        <v>11.472003236988577</v>
      </c>
      <c r="F114" s="241">
        <v>88.527996763011416</v>
      </c>
      <c r="G114" s="242">
        <v>5.6258588917772068</v>
      </c>
      <c r="H114" s="243">
        <v>395.73722741433022</v>
      </c>
      <c r="I114" s="251">
        <v>2718.2323852638756</v>
      </c>
      <c r="J114" s="249">
        <v>267.10932186739478</v>
      </c>
      <c r="K114" s="253">
        <v>771.245402037556</v>
      </c>
      <c r="L114" s="253">
        <v>28.373048831977865</v>
      </c>
      <c r="M114" s="248">
        <v>302.86300595695428</v>
      </c>
      <c r="N114" s="253">
        <v>11.141909999999999</v>
      </c>
      <c r="O114" s="248">
        <v>433.79225505619769</v>
      </c>
      <c r="P114" s="249">
        <f t="shared" si="12"/>
        <v>15.958615510869457</v>
      </c>
      <c r="Q114" s="254">
        <v>328.15072837999998</v>
      </c>
      <c r="R114" s="253">
        <v>3616.171142578125</v>
      </c>
      <c r="S114" s="251">
        <v>3.87</v>
      </c>
      <c r="T114" s="252">
        <v>0</v>
      </c>
      <c r="U114" s="253">
        <v>0</v>
      </c>
      <c r="V114" s="252">
        <v>0</v>
      </c>
      <c r="W114" s="253">
        <v>3.05</v>
      </c>
      <c r="X114" s="252" t="s">
        <v>992</v>
      </c>
      <c r="Y114" s="254">
        <v>6.92</v>
      </c>
      <c r="Z114" s="253">
        <f t="shared" si="11"/>
        <v>55.924855491329481</v>
      </c>
      <c r="AA114" s="253">
        <f t="shared" si="11"/>
        <v>0</v>
      </c>
      <c r="AB114" s="253">
        <f t="shared" si="11"/>
        <v>0</v>
      </c>
      <c r="AC114" s="253">
        <f t="shared" si="10"/>
        <v>0</v>
      </c>
      <c r="AD114" s="253">
        <f t="shared" si="10"/>
        <v>44.075144508670519</v>
      </c>
      <c r="AE114" s="253" t="str">
        <f t="shared" si="10"/>
        <v>---</v>
      </c>
      <c r="AF114" s="251">
        <f t="shared" si="14"/>
        <v>0.10701927114104752</v>
      </c>
      <c r="AG114" s="252">
        <f t="shared" si="14"/>
        <v>0</v>
      </c>
      <c r="AH114" s="253">
        <f t="shared" si="14"/>
        <v>0</v>
      </c>
      <c r="AI114" s="252">
        <f t="shared" si="14"/>
        <v>0</v>
      </c>
      <c r="AJ114" s="253">
        <f t="shared" si="14"/>
        <v>8.4343353224856574E-2</v>
      </c>
      <c r="AK114" s="252">
        <f t="shared" si="14"/>
        <v>0</v>
      </c>
      <c r="AL114" s="254">
        <f t="shared" si="13"/>
        <v>0.19136262436590412</v>
      </c>
      <c r="AM114" s="255">
        <v>0.50178581159457591</v>
      </c>
      <c r="AN114" s="249">
        <v>0</v>
      </c>
      <c r="AO114" s="249">
        <v>0</v>
      </c>
      <c r="AP114" s="249">
        <v>0</v>
      </c>
      <c r="AQ114" s="249">
        <v>0.39546427011975616</v>
      </c>
      <c r="AR114" s="249" t="s">
        <v>1026</v>
      </c>
      <c r="AS114" s="254">
        <v>0.89725008171433196</v>
      </c>
      <c r="AT114" s="255">
        <v>1.2778054512706118</v>
      </c>
      <c r="AU114" s="249">
        <v>0</v>
      </c>
      <c r="AV114" s="249">
        <v>0</v>
      </c>
      <c r="AW114" s="249">
        <v>0</v>
      </c>
      <c r="AX114" s="249">
        <v>1.0070559758075881</v>
      </c>
      <c r="AY114" s="249" t="s">
        <v>1026</v>
      </c>
      <c r="AZ114" s="254">
        <v>2.2848614270782002</v>
      </c>
      <c r="BA114" s="255">
        <f t="shared" si="9"/>
        <v>0.89213211044965346</v>
      </c>
      <c r="BB114" s="249">
        <f t="shared" si="9"/>
        <v>0</v>
      </c>
      <c r="BC114" s="249">
        <f t="shared" si="9"/>
        <v>0</v>
      </c>
      <c r="BD114" s="249">
        <f t="shared" si="9"/>
        <v>0</v>
      </c>
      <c r="BE114" s="249">
        <f t="shared" si="9"/>
        <v>0.70310153407530829</v>
      </c>
      <c r="BF114" s="249" t="str">
        <f t="shared" si="9"/>
        <v>---</v>
      </c>
      <c r="BG114" s="254">
        <f t="shared" si="9"/>
        <v>1.5952336445249615</v>
      </c>
      <c r="BH114" s="255">
        <v>1.1793360993300992</v>
      </c>
      <c r="BI114" s="249">
        <v>0</v>
      </c>
      <c r="BJ114" s="249">
        <v>0</v>
      </c>
      <c r="BK114" s="249">
        <v>0</v>
      </c>
      <c r="BL114" s="249">
        <v>0.9294509309965896</v>
      </c>
      <c r="BM114" s="249" t="s">
        <v>1026</v>
      </c>
      <c r="BN114" s="254">
        <v>2.1087870303266887</v>
      </c>
      <c r="BO114" s="251">
        <v>7.55</v>
      </c>
      <c r="BP114" s="253">
        <v>0.21</v>
      </c>
      <c r="BQ114" s="248">
        <v>20.95</v>
      </c>
      <c r="BR114" s="249">
        <v>0.57999999999999996</v>
      </c>
      <c r="BS114" s="253">
        <v>48.99</v>
      </c>
      <c r="BT114" s="253">
        <v>1.35</v>
      </c>
      <c r="BU114" s="248">
        <v>136.29</v>
      </c>
      <c r="BV114" s="249">
        <v>3.77</v>
      </c>
      <c r="BW114" s="253">
        <v>257.14999999999998</v>
      </c>
      <c r="BX114" s="253">
        <v>7.11</v>
      </c>
      <c r="BY114" s="248">
        <v>426.39</v>
      </c>
      <c r="BZ114" s="249">
        <v>11.79</v>
      </c>
      <c r="CA114" s="253">
        <v>546.02</v>
      </c>
      <c r="CB114" s="254">
        <v>15.1</v>
      </c>
      <c r="CC114" s="251">
        <v>0</v>
      </c>
      <c r="CD114" s="253">
        <v>0</v>
      </c>
      <c r="CE114" s="248">
        <v>0</v>
      </c>
      <c r="CF114" s="249">
        <v>0</v>
      </c>
      <c r="CG114" s="253">
        <v>0</v>
      </c>
      <c r="CH114" s="253">
        <v>0</v>
      </c>
      <c r="CI114" s="248">
        <v>0</v>
      </c>
      <c r="CJ114" s="249">
        <v>0</v>
      </c>
      <c r="CK114" s="253">
        <v>0</v>
      </c>
      <c r="CL114" s="253">
        <v>0</v>
      </c>
      <c r="CM114" s="248">
        <v>0</v>
      </c>
      <c r="CN114" s="249">
        <v>0</v>
      </c>
      <c r="CO114" s="253">
        <v>0</v>
      </c>
      <c r="CP114" s="254">
        <v>0</v>
      </c>
      <c r="CQ114" s="251">
        <v>0</v>
      </c>
      <c r="CR114" s="253">
        <v>0</v>
      </c>
      <c r="CS114" s="248">
        <v>0</v>
      </c>
      <c r="CT114" s="249">
        <v>0</v>
      </c>
      <c r="CU114" s="253">
        <v>0</v>
      </c>
      <c r="CV114" s="253">
        <v>0</v>
      </c>
      <c r="CW114" s="248">
        <v>0</v>
      </c>
      <c r="CX114" s="249">
        <v>0</v>
      </c>
      <c r="CY114" s="253">
        <v>0</v>
      </c>
      <c r="CZ114" s="253">
        <v>0</v>
      </c>
      <c r="DA114" s="248">
        <v>0</v>
      </c>
      <c r="DB114" s="249">
        <v>0</v>
      </c>
      <c r="DC114" s="253">
        <v>0</v>
      </c>
      <c r="DD114" s="253">
        <v>0</v>
      </c>
      <c r="DE114" s="251">
        <v>0</v>
      </c>
      <c r="DF114" s="253">
        <v>0</v>
      </c>
      <c r="DG114" s="248">
        <v>0</v>
      </c>
      <c r="DH114" s="249">
        <v>0</v>
      </c>
      <c r="DI114" s="253">
        <v>0</v>
      </c>
      <c r="DJ114" s="253">
        <v>0</v>
      </c>
      <c r="DK114" s="248">
        <v>0</v>
      </c>
      <c r="DL114" s="249">
        <v>0</v>
      </c>
      <c r="DM114" s="253">
        <v>0</v>
      </c>
      <c r="DN114" s="253">
        <v>0</v>
      </c>
      <c r="DO114" s="248">
        <v>0</v>
      </c>
      <c r="DP114" s="249">
        <v>0</v>
      </c>
      <c r="DQ114" s="253">
        <v>0</v>
      </c>
      <c r="DR114" s="253">
        <v>0</v>
      </c>
      <c r="DS114" s="256">
        <v>49.223484700496485</v>
      </c>
      <c r="DT114" s="257">
        <v>47.277232514109144</v>
      </c>
      <c r="DU114" s="258">
        <v>51.326754694249146</v>
      </c>
      <c r="DV114" s="259">
        <v>49.275823969618251</v>
      </c>
      <c r="DW114" s="260">
        <v>107</v>
      </c>
      <c r="DX114" s="261">
        <v>33.270000000000003</v>
      </c>
      <c r="DY114" s="240">
        <v>53.628756097560981</v>
      </c>
      <c r="DZ114" s="262">
        <v>3.1279925818976602</v>
      </c>
      <c r="EA114" s="262">
        <v>-1.0620208978652954</v>
      </c>
      <c r="EB114" s="262">
        <v>-1.0748013257980347</v>
      </c>
      <c r="EC114" s="262">
        <v>-0.96507418155670166</v>
      </c>
      <c r="ED114" s="262">
        <v>-1.3862658739089966</v>
      </c>
      <c r="EE114" s="262" t="s">
        <v>478</v>
      </c>
      <c r="EF114" s="262">
        <v>3.3362530114257362E-2</v>
      </c>
      <c r="EG114" s="262">
        <v>2.8628230616302184</v>
      </c>
      <c r="EH114" s="262">
        <v>25.78</v>
      </c>
      <c r="EI114" s="262">
        <v>0.90419966553036701</v>
      </c>
      <c r="EJ114" s="262">
        <v>-2.8</v>
      </c>
      <c r="EK114" s="262">
        <v>23.4</v>
      </c>
      <c r="EL114" s="263">
        <v>64.3</v>
      </c>
    </row>
    <row r="115" spans="1:142" x14ac:dyDescent="0.2">
      <c r="A115" s="236" t="s">
        <v>954</v>
      </c>
      <c r="B115" s="237" t="s">
        <v>608</v>
      </c>
      <c r="C115" s="238" t="s">
        <v>1077</v>
      </c>
      <c r="D115" s="239">
        <v>19.963581000000001</v>
      </c>
      <c r="E115" s="240">
        <v>54.234999221832993</v>
      </c>
      <c r="F115" s="241">
        <v>45.765000778167</v>
      </c>
      <c r="G115" s="242">
        <v>-0.29929542168261364</v>
      </c>
      <c r="H115" s="243">
        <v>86.790631249456567</v>
      </c>
      <c r="I115" s="251">
        <v>189638.16201327139</v>
      </c>
      <c r="J115" s="249">
        <v>9499.2056792451913</v>
      </c>
      <c r="K115" s="253">
        <v>44534.648804306955</v>
      </c>
      <c r="L115" s="253">
        <v>23.484012042465537</v>
      </c>
      <c r="M115" s="248">
        <v>38813.04918833101</v>
      </c>
      <c r="N115" s="253">
        <v>20.466898000000004</v>
      </c>
      <c r="O115" s="248">
        <v>37577.737943601867</v>
      </c>
      <c r="P115" s="249">
        <f t="shared" si="12"/>
        <v>19.815493645720991</v>
      </c>
      <c r="Q115" s="254">
        <v>44811.115233900004</v>
      </c>
      <c r="R115" s="253">
        <v>555697.4375</v>
      </c>
      <c r="S115" s="251">
        <v>255.64</v>
      </c>
      <c r="T115" s="252">
        <v>0</v>
      </c>
      <c r="U115" s="253">
        <v>0</v>
      </c>
      <c r="V115" s="252">
        <v>0</v>
      </c>
      <c r="W115" s="253">
        <v>519.75</v>
      </c>
      <c r="X115" s="252" t="s">
        <v>992</v>
      </c>
      <c r="Y115" s="254">
        <v>775.39</v>
      </c>
      <c r="Z115" s="253">
        <f t="shared" si="11"/>
        <v>32.96921549155909</v>
      </c>
      <c r="AA115" s="253">
        <f t="shared" si="11"/>
        <v>0</v>
      </c>
      <c r="AB115" s="253">
        <f t="shared" si="11"/>
        <v>0</v>
      </c>
      <c r="AC115" s="253">
        <f t="shared" si="10"/>
        <v>0</v>
      </c>
      <c r="AD115" s="253">
        <f t="shared" si="10"/>
        <v>67.030784508440917</v>
      </c>
      <c r="AE115" s="253" t="str">
        <f t="shared" si="10"/>
        <v>---</v>
      </c>
      <c r="AF115" s="251">
        <f t="shared" si="14"/>
        <v>4.6003451293582756E-2</v>
      </c>
      <c r="AG115" s="252">
        <f t="shared" si="14"/>
        <v>0</v>
      </c>
      <c r="AH115" s="253">
        <f t="shared" si="14"/>
        <v>0</v>
      </c>
      <c r="AI115" s="252">
        <f t="shared" si="14"/>
        <v>0</v>
      </c>
      <c r="AJ115" s="253">
        <f t="shared" si="14"/>
        <v>9.3531113322796275E-2</v>
      </c>
      <c r="AK115" s="252">
        <f t="shared" si="14"/>
        <v>0</v>
      </c>
      <c r="AL115" s="254">
        <f t="shared" si="13"/>
        <v>0.13953456461637903</v>
      </c>
      <c r="AM115" s="255">
        <v>0.57402496003353909</v>
      </c>
      <c r="AN115" s="249">
        <v>0</v>
      </c>
      <c r="AO115" s="249">
        <v>0</v>
      </c>
      <c r="AP115" s="249">
        <v>0</v>
      </c>
      <c r="AQ115" s="249">
        <v>1.167068819345298</v>
      </c>
      <c r="AR115" s="249" t="s">
        <v>1026</v>
      </c>
      <c r="AS115" s="254">
        <v>1.741093779378837</v>
      </c>
      <c r="AT115" s="255">
        <v>0.65864446454481895</v>
      </c>
      <c r="AU115" s="249">
        <v>0</v>
      </c>
      <c r="AV115" s="249">
        <v>0</v>
      </c>
      <c r="AW115" s="249">
        <v>0</v>
      </c>
      <c r="AX115" s="249">
        <v>1.3391114866498579</v>
      </c>
      <c r="AY115" s="249" t="s">
        <v>1026</v>
      </c>
      <c r="AZ115" s="254">
        <v>1.997755951194677</v>
      </c>
      <c r="BA115" s="255">
        <f t="shared" si="9"/>
        <v>0.68029640417332848</v>
      </c>
      <c r="BB115" s="249">
        <f t="shared" si="9"/>
        <v>0</v>
      </c>
      <c r="BC115" s="249">
        <f t="shared" si="9"/>
        <v>0</v>
      </c>
      <c r="BD115" s="249">
        <f t="shared" si="9"/>
        <v>0</v>
      </c>
      <c r="BE115" s="249">
        <f t="shared" si="9"/>
        <v>1.3831327494487855</v>
      </c>
      <c r="BF115" s="249" t="str">
        <f t="shared" si="9"/>
        <v>---</v>
      </c>
      <c r="BG115" s="254">
        <f t="shared" si="9"/>
        <v>2.0634291536221139</v>
      </c>
      <c r="BH115" s="255">
        <v>0.5704834585473697</v>
      </c>
      <c r="BI115" s="249">
        <v>0</v>
      </c>
      <c r="BJ115" s="249">
        <v>0</v>
      </c>
      <c r="BK115" s="249">
        <v>0</v>
      </c>
      <c r="BL115" s="249">
        <v>1.1598684774682968</v>
      </c>
      <c r="BM115" s="249" t="s">
        <v>1026</v>
      </c>
      <c r="BN115" s="254">
        <v>1.7303519360156665</v>
      </c>
      <c r="BO115" s="251">
        <v>833.92</v>
      </c>
      <c r="BP115" s="253">
        <v>0.15</v>
      </c>
      <c r="BQ115" s="248">
        <v>1977.69</v>
      </c>
      <c r="BR115" s="249">
        <v>0.36</v>
      </c>
      <c r="BS115" s="253">
        <v>3564.6</v>
      </c>
      <c r="BT115" s="253">
        <v>0.64</v>
      </c>
      <c r="BU115" s="248">
        <v>7088.18</v>
      </c>
      <c r="BV115" s="249">
        <v>1.28</v>
      </c>
      <c r="BW115" s="253">
        <v>11359.32</v>
      </c>
      <c r="BX115" s="253">
        <v>2.04</v>
      </c>
      <c r="BY115" s="248">
        <v>17100.22</v>
      </c>
      <c r="BZ115" s="249">
        <v>3.08</v>
      </c>
      <c r="CA115" s="253">
        <v>21264.65</v>
      </c>
      <c r="CB115" s="254">
        <v>3.83</v>
      </c>
      <c r="CC115" s="251">
        <v>0</v>
      </c>
      <c r="CD115" s="253">
        <v>0</v>
      </c>
      <c r="CE115" s="248">
        <v>0</v>
      </c>
      <c r="CF115" s="249">
        <v>0</v>
      </c>
      <c r="CG115" s="253">
        <v>0</v>
      </c>
      <c r="CH115" s="253">
        <v>0</v>
      </c>
      <c r="CI115" s="248">
        <v>0</v>
      </c>
      <c r="CJ115" s="249">
        <v>0</v>
      </c>
      <c r="CK115" s="253">
        <v>0</v>
      </c>
      <c r="CL115" s="253">
        <v>0</v>
      </c>
      <c r="CM115" s="248">
        <v>0</v>
      </c>
      <c r="CN115" s="249">
        <v>0</v>
      </c>
      <c r="CO115" s="253">
        <v>0</v>
      </c>
      <c r="CP115" s="254">
        <v>0</v>
      </c>
      <c r="CQ115" s="251">
        <v>0</v>
      </c>
      <c r="CR115" s="253">
        <v>0</v>
      </c>
      <c r="CS115" s="248">
        <v>0</v>
      </c>
      <c r="CT115" s="249">
        <v>0</v>
      </c>
      <c r="CU115" s="253">
        <v>0</v>
      </c>
      <c r="CV115" s="253">
        <v>0</v>
      </c>
      <c r="CW115" s="248">
        <v>0</v>
      </c>
      <c r="CX115" s="249">
        <v>0</v>
      </c>
      <c r="CY115" s="253">
        <v>0</v>
      </c>
      <c r="CZ115" s="253">
        <v>0</v>
      </c>
      <c r="DA115" s="248">
        <v>0</v>
      </c>
      <c r="DB115" s="249">
        <v>0</v>
      </c>
      <c r="DC115" s="253">
        <v>0</v>
      </c>
      <c r="DD115" s="253">
        <v>0</v>
      </c>
      <c r="DE115" s="251">
        <v>0</v>
      </c>
      <c r="DF115" s="253">
        <v>0</v>
      </c>
      <c r="DG115" s="248">
        <v>0</v>
      </c>
      <c r="DH115" s="249">
        <v>0</v>
      </c>
      <c r="DI115" s="253">
        <v>0</v>
      </c>
      <c r="DJ115" s="253">
        <v>0</v>
      </c>
      <c r="DK115" s="248">
        <v>0</v>
      </c>
      <c r="DL115" s="249">
        <v>0</v>
      </c>
      <c r="DM115" s="253">
        <v>0</v>
      </c>
      <c r="DN115" s="253">
        <v>0</v>
      </c>
      <c r="DO115" s="248">
        <v>0</v>
      </c>
      <c r="DP115" s="249">
        <v>0</v>
      </c>
      <c r="DQ115" s="253">
        <v>0</v>
      </c>
      <c r="DR115" s="253">
        <v>0</v>
      </c>
      <c r="DS115" s="256">
        <v>49.11920962596723</v>
      </c>
      <c r="DT115" s="257">
        <v>48.251985924464989</v>
      </c>
      <c r="DU115" s="258">
        <v>50.435604553095928</v>
      </c>
      <c r="DV115" s="259">
        <v>49.268933367842713</v>
      </c>
      <c r="DW115" s="260">
        <v>108</v>
      </c>
      <c r="DX115" s="261">
        <v>27.42</v>
      </c>
      <c r="DY115" s="240">
        <v>74.563414634146355</v>
      </c>
      <c r="DZ115" s="262">
        <v>-0.56516199208254703</v>
      </c>
      <c r="EA115" s="262" t="s">
        <v>478</v>
      </c>
      <c r="EB115" s="262" t="s">
        <v>478</v>
      </c>
      <c r="EC115" s="262" t="s">
        <v>478</v>
      </c>
      <c r="ED115" s="262" t="s">
        <v>478</v>
      </c>
      <c r="EE115" s="262">
        <v>2.5597187051404053</v>
      </c>
      <c r="EF115" s="262">
        <v>3.8892507390401212</v>
      </c>
      <c r="EG115" s="262">
        <v>16.255319148936174</v>
      </c>
      <c r="EH115" s="262">
        <v>50.52</v>
      </c>
      <c r="EI115" s="262">
        <v>2.7095975190054302</v>
      </c>
      <c r="EJ115" s="262">
        <v>-1</v>
      </c>
      <c r="EK115" s="262">
        <v>0</v>
      </c>
      <c r="EL115" s="263" t="s">
        <v>478</v>
      </c>
    </row>
    <row r="116" spans="1:142" x14ac:dyDescent="0.2">
      <c r="A116" s="236" t="s">
        <v>941</v>
      </c>
      <c r="B116" s="237" t="s">
        <v>570</v>
      </c>
      <c r="C116" s="238" t="s">
        <v>1076</v>
      </c>
      <c r="D116" s="239">
        <v>1.1782520000000001</v>
      </c>
      <c r="E116" s="240">
        <v>31.485030367018261</v>
      </c>
      <c r="F116" s="241">
        <v>68.514969632981732</v>
      </c>
      <c r="G116" s="242">
        <v>4.6134873739483311</v>
      </c>
      <c r="H116" s="243">
        <v>79.236852723604571</v>
      </c>
      <c r="I116" s="251">
        <v>1615</v>
      </c>
      <c r="J116" s="249">
        <v>1105.3493687323644</v>
      </c>
      <c r="K116" s="253">
        <v>1044.7474076043607</v>
      </c>
      <c r="L116" s="253">
        <v>64.690241956926357</v>
      </c>
      <c r="M116" s="248">
        <v>220.65228200000001</v>
      </c>
      <c r="N116" s="253">
        <v>13.66268</v>
      </c>
      <c r="O116" s="248">
        <v>3155.3211883860204</v>
      </c>
      <c r="P116" s="249">
        <f t="shared" si="12"/>
        <v>195.37592497746257</v>
      </c>
      <c r="Q116" s="254">
        <v>686.99820928999998</v>
      </c>
      <c r="R116" s="253">
        <v>12524.2119140625</v>
      </c>
      <c r="S116" s="251">
        <v>14.59</v>
      </c>
      <c r="T116" s="252">
        <v>0</v>
      </c>
      <c r="U116" s="253">
        <v>0</v>
      </c>
      <c r="V116" s="252">
        <v>0.25</v>
      </c>
      <c r="W116" s="253">
        <v>1.04</v>
      </c>
      <c r="X116" s="252" t="s">
        <v>992</v>
      </c>
      <c r="Y116" s="254">
        <v>15.879999999999999</v>
      </c>
      <c r="Z116" s="253">
        <f t="shared" si="11"/>
        <v>91.876574307304793</v>
      </c>
      <c r="AA116" s="253">
        <f t="shared" si="11"/>
        <v>0</v>
      </c>
      <c r="AB116" s="253">
        <f t="shared" si="11"/>
        <v>0</v>
      </c>
      <c r="AC116" s="253">
        <f t="shared" si="10"/>
        <v>1.5743073047858942</v>
      </c>
      <c r="AD116" s="253">
        <f t="shared" si="10"/>
        <v>6.5491183879093207</v>
      </c>
      <c r="AE116" s="253" t="str">
        <f t="shared" si="10"/>
        <v>---</v>
      </c>
      <c r="AF116" s="251">
        <f t="shared" si="14"/>
        <v>0.11649435589330759</v>
      </c>
      <c r="AG116" s="252">
        <f t="shared" si="14"/>
        <v>0</v>
      </c>
      <c r="AH116" s="253">
        <f t="shared" si="14"/>
        <v>0</v>
      </c>
      <c r="AI116" s="252">
        <f t="shared" si="14"/>
        <v>1.9961335828188416E-3</v>
      </c>
      <c r="AJ116" s="253">
        <f t="shared" si="14"/>
        <v>8.3039157045263819E-3</v>
      </c>
      <c r="AK116" s="252">
        <f t="shared" si="14"/>
        <v>0</v>
      </c>
      <c r="AL116" s="254">
        <f t="shared" si="13"/>
        <v>0.1267944051806528</v>
      </c>
      <c r="AM116" s="255">
        <v>1.3965098064665542</v>
      </c>
      <c r="AN116" s="249">
        <v>0</v>
      </c>
      <c r="AO116" s="249">
        <v>0</v>
      </c>
      <c r="AP116" s="249">
        <v>2.3929229034725056E-2</v>
      </c>
      <c r="AQ116" s="249">
        <v>9.9545592784456238E-2</v>
      </c>
      <c r="AR116" s="249" t="s">
        <v>1026</v>
      </c>
      <c r="AS116" s="254">
        <v>1.5199846282857354</v>
      </c>
      <c r="AT116" s="255">
        <v>6.6122135097610268</v>
      </c>
      <c r="AU116" s="249">
        <v>0</v>
      </c>
      <c r="AV116" s="249">
        <v>0</v>
      </c>
      <c r="AW116" s="249">
        <v>0.11330043711036716</v>
      </c>
      <c r="AX116" s="249">
        <v>0.47132981837912741</v>
      </c>
      <c r="AY116" s="249" t="s">
        <v>1026</v>
      </c>
      <c r="AZ116" s="254">
        <v>7.1968437652505211</v>
      </c>
      <c r="BA116" s="255">
        <f t="shared" si="9"/>
        <v>0.46239349748932967</v>
      </c>
      <c r="BB116" s="249">
        <f t="shared" si="9"/>
        <v>0</v>
      </c>
      <c r="BC116" s="249">
        <f t="shared" si="9"/>
        <v>0</v>
      </c>
      <c r="BD116" s="249">
        <f t="shared" si="9"/>
        <v>7.9231236718528032E-3</v>
      </c>
      <c r="BE116" s="249">
        <f t="shared" si="9"/>
        <v>3.2960194474907667E-2</v>
      </c>
      <c r="BF116" s="249" t="str">
        <f t="shared" si="9"/>
        <v>---</v>
      </c>
      <c r="BG116" s="254">
        <f t="shared" si="9"/>
        <v>0.50327681563609006</v>
      </c>
      <c r="BH116" s="255">
        <v>2.1237318820784843</v>
      </c>
      <c r="BI116" s="249">
        <v>0</v>
      </c>
      <c r="BJ116" s="249">
        <v>0</v>
      </c>
      <c r="BK116" s="249">
        <v>3.6390196745690273E-2</v>
      </c>
      <c r="BL116" s="249">
        <v>0.15138321846207153</v>
      </c>
      <c r="BM116" s="249" t="s">
        <v>1026</v>
      </c>
      <c r="BN116" s="254">
        <v>2.3115052972862458</v>
      </c>
      <c r="BO116" s="251">
        <v>37.840000000000003</v>
      </c>
      <c r="BP116" s="253">
        <v>0.3</v>
      </c>
      <c r="BQ116" s="248">
        <v>101.75</v>
      </c>
      <c r="BR116" s="249">
        <v>0.81</v>
      </c>
      <c r="BS116" s="253">
        <v>199.74</v>
      </c>
      <c r="BT116" s="253">
        <v>1.59</v>
      </c>
      <c r="BU116" s="248">
        <v>429.4</v>
      </c>
      <c r="BV116" s="249">
        <v>3.43</v>
      </c>
      <c r="BW116" s="253">
        <v>690.12</v>
      </c>
      <c r="BX116" s="253">
        <v>5.51</v>
      </c>
      <c r="BY116" s="248">
        <v>1040.81</v>
      </c>
      <c r="BZ116" s="249">
        <v>8.31</v>
      </c>
      <c r="CA116" s="253">
        <v>1251.05</v>
      </c>
      <c r="CB116" s="254">
        <v>9.99</v>
      </c>
      <c r="CC116" s="251">
        <v>0</v>
      </c>
      <c r="CD116" s="253">
        <v>0</v>
      </c>
      <c r="CE116" s="248">
        <v>0.11</v>
      </c>
      <c r="CF116" s="249">
        <v>0</v>
      </c>
      <c r="CG116" s="253">
        <v>0.17</v>
      </c>
      <c r="CH116" s="253">
        <v>0</v>
      </c>
      <c r="CI116" s="248">
        <v>0.22</v>
      </c>
      <c r="CJ116" s="249">
        <v>0</v>
      </c>
      <c r="CK116" s="253">
        <v>0.26</v>
      </c>
      <c r="CL116" s="253">
        <v>0</v>
      </c>
      <c r="CM116" s="248">
        <v>0.28000000000000003</v>
      </c>
      <c r="CN116" s="249">
        <v>0</v>
      </c>
      <c r="CO116" s="253">
        <v>0.3</v>
      </c>
      <c r="CP116" s="254">
        <v>0</v>
      </c>
      <c r="CQ116" s="251">
        <v>0</v>
      </c>
      <c r="CR116" s="253">
        <v>0</v>
      </c>
      <c r="CS116" s="248">
        <v>0</v>
      </c>
      <c r="CT116" s="249">
        <v>0</v>
      </c>
      <c r="CU116" s="253">
        <v>0</v>
      </c>
      <c r="CV116" s="253">
        <v>0</v>
      </c>
      <c r="CW116" s="248">
        <v>0</v>
      </c>
      <c r="CX116" s="249">
        <v>0</v>
      </c>
      <c r="CY116" s="253">
        <v>0</v>
      </c>
      <c r="CZ116" s="253">
        <v>0</v>
      </c>
      <c r="DA116" s="248">
        <v>0</v>
      </c>
      <c r="DB116" s="249">
        <v>0</v>
      </c>
      <c r="DC116" s="253">
        <v>0</v>
      </c>
      <c r="DD116" s="253">
        <v>0</v>
      </c>
      <c r="DE116" s="251">
        <v>0</v>
      </c>
      <c r="DF116" s="253">
        <v>0</v>
      </c>
      <c r="DG116" s="248">
        <v>0</v>
      </c>
      <c r="DH116" s="249">
        <v>0</v>
      </c>
      <c r="DI116" s="253">
        <v>0.01</v>
      </c>
      <c r="DJ116" s="253">
        <v>0</v>
      </c>
      <c r="DK116" s="248">
        <v>0.04</v>
      </c>
      <c r="DL116" s="249">
        <v>0</v>
      </c>
      <c r="DM116" s="253">
        <v>0.38</v>
      </c>
      <c r="DN116" s="253">
        <v>0</v>
      </c>
      <c r="DO116" s="248">
        <v>6.99</v>
      </c>
      <c r="DP116" s="249">
        <v>0.06</v>
      </c>
      <c r="DQ116" s="253">
        <v>21.84</v>
      </c>
      <c r="DR116" s="253">
        <v>0.17</v>
      </c>
      <c r="DS116" s="256">
        <v>38.602469370287977</v>
      </c>
      <c r="DT116" s="257">
        <v>50.055662454014112</v>
      </c>
      <c r="DU116" s="258">
        <v>58.941017505973605</v>
      </c>
      <c r="DV116" s="259">
        <v>49.199716443425224</v>
      </c>
      <c r="DW116" s="260">
        <v>109</v>
      </c>
      <c r="DX116" s="261" t="s">
        <v>478</v>
      </c>
      <c r="DY116" s="240">
        <v>67.020585365853663</v>
      </c>
      <c r="DZ116" s="262">
        <v>2.5176539579177399</v>
      </c>
      <c r="EA116" s="262" t="s">
        <v>478</v>
      </c>
      <c r="EB116" s="262" t="s">
        <v>478</v>
      </c>
      <c r="EC116" s="262" t="s">
        <v>478</v>
      </c>
      <c r="ED116" s="262" t="s">
        <v>478</v>
      </c>
      <c r="EE116" s="262" t="s">
        <v>478</v>
      </c>
      <c r="EF116" s="262">
        <v>0.17193215736176271</v>
      </c>
      <c r="EG116" s="262">
        <v>14.266585514303104</v>
      </c>
      <c r="EH116" s="262">
        <v>39.409999999999997</v>
      </c>
      <c r="EI116" s="262">
        <v>0.43662086772995296</v>
      </c>
      <c r="EJ116" s="262">
        <v>-1.9</v>
      </c>
      <c r="EK116" s="262">
        <v>0</v>
      </c>
      <c r="EL116" s="263" t="s">
        <v>478</v>
      </c>
    </row>
    <row r="117" spans="1:142" x14ac:dyDescent="0.2">
      <c r="A117" s="236" t="s">
        <v>354</v>
      </c>
      <c r="B117" s="237" t="s">
        <v>485</v>
      </c>
      <c r="C117" s="238" t="s">
        <v>1075</v>
      </c>
      <c r="D117" s="239">
        <v>44.353690999999998</v>
      </c>
      <c r="E117" s="240">
        <v>24.780000834654324</v>
      </c>
      <c r="F117" s="241">
        <v>75.219999165345669</v>
      </c>
      <c r="G117" s="242">
        <v>4.3545596430190479</v>
      </c>
      <c r="H117" s="243">
        <v>77.931073198158629</v>
      </c>
      <c r="I117" s="251">
        <v>44101.114723641425</v>
      </c>
      <c r="J117" s="249">
        <v>1245.5120409404092</v>
      </c>
      <c r="K117" s="253">
        <v>9088.3280921925998</v>
      </c>
      <c r="L117" s="253">
        <v>20.607932813363991</v>
      </c>
      <c r="M117" s="248">
        <v>4191.55516801672</v>
      </c>
      <c r="N117" s="253">
        <v>9.5044199999999996</v>
      </c>
      <c r="O117" s="248">
        <v>5665.6542801982514</v>
      </c>
      <c r="P117" s="249">
        <f t="shared" si="12"/>
        <v>12.846963882210092</v>
      </c>
      <c r="Q117" s="254">
        <v>6598.1591964006793</v>
      </c>
      <c r="R117" s="253">
        <v>98382.6640625</v>
      </c>
      <c r="S117" s="251">
        <v>12.57</v>
      </c>
      <c r="T117" s="252">
        <v>0</v>
      </c>
      <c r="U117" s="253">
        <v>0</v>
      </c>
      <c r="V117" s="252">
        <v>0</v>
      </c>
      <c r="W117" s="253">
        <v>90.33</v>
      </c>
      <c r="X117" s="252" t="s">
        <v>992</v>
      </c>
      <c r="Y117" s="254">
        <v>102.9</v>
      </c>
      <c r="Z117" s="253">
        <f t="shared" si="11"/>
        <v>12.215743440233236</v>
      </c>
      <c r="AA117" s="253">
        <f t="shared" si="11"/>
        <v>0</v>
      </c>
      <c r="AB117" s="253">
        <f t="shared" si="11"/>
        <v>0</v>
      </c>
      <c r="AC117" s="253">
        <f t="shared" si="10"/>
        <v>0</v>
      </c>
      <c r="AD117" s="253">
        <f t="shared" si="10"/>
        <v>87.78425655976676</v>
      </c>
      <c r="AE117" s="253" t="str">
        <f t="shared" si="10"/>
        <v>---</v>
      </c>
      <c r="AF117" s="251">
        <f t="shared" si="14"/>
        <v>1.2776641209893035E-2</v>
      </c>
      <c r="AG117" s="252">
        <f t="shared" si="14"/>
        <v>0</v>
      </c>
      <c r="AH117" s="253">
        <f t="shared" si="14"/>
        <v>0</v>
      </c>
      <c r="AI117" s="252">
        <f t="shared" si="14"/>
        <v>0</v>
      </c>
      <c r="AJ117" s="253">
        <f t="shared" si="14"/>
        <v>9.1814956283980731E-2</v>
      </c>
      <c r="AK117" s="252">
        <f t="shared" si="14"/>
        <v>0</v>
      </c>
      <c r="AL117" s="254">
        <f t="shared" si="13"/>
        <v>0.10459159749387377</v>
      </c>
      <c r="AM117" s="255">
        <v>0.13830926736457017</v>
      </c>
      <c r="AN117" s="249">
        <v>0</v>
      </c>
      <c r="AO117" s="249">
        <v>0</v>
      </c>
      <c r="AP117" s="249">
        <v>0</v>
      </c>
      <c r="AQ117" s="249">
        <v>0.9939121814671138</v>
      </c>
      <c r="AR117" s="249" t="s">
        <v>1026</v>
      </c>
      <c r="AS117" s="254">
        <v>1.132221448831684</v>
      </c>
      <c r="AT117" s="255">
        <v>0.29988869276764485</v>
      </c>
      <c r="AU117" s="249">
        <v>0</v>
      </c>
      <c r="AV117" s="249">
        <v>0</v>
      </c>
      <c r="AW117" s="249">
        <v>0</v>
      </c>
      <c r="AX117" s="249">
        <v>2.1550473840653428</v>
      </c>
      <c r="AY117" s="249" t="s">
        <v>1026</v>
      </c>
      <c r="AZ117" s="254">
        <v>2.4549360768329875</v>
      </c>
      <c r="BA117" s="255">
        <f t="shared" si="9"/>
        <v>0.22186316669431785</v>
      </c>
      <c r="BB117" s="249">
        <f t="shared" si="9"/>
        <v>0</v>
      </c>
      <c r="BC117" s="249">
        <f t="shared" si="9"/>
        <v>0</v>
      </c>
      <c r="BD117" s="249">
        <f t="shared" si="9"/>
        <v>0</v>
      </c>
      <c r="BE117" s="249">
        <f t="shared" si="9"/>
        <v>1.5943436632854202</v>
      </c>
      <c r="BF117" s="249" t="str">
        <f t="shared" si="9"/>
        <v>---</v>
      </c>
      <c r="BG117" s="254">
        <f t="shared" si="9"/>
        <v>1.816206829979738</v>
      </c>
      <c r="BH117" s="255">
        <v>0.19050767988224629</v>
      </c>
      <c r="BI117" s="249">
        <v>0</v>
      </c>
      <c r="BJ117" s="249">
        <v>0</v>
      </c>
      <c r="BK117" s="249">
        <v>0</v>
      </c>
      <c r="BL117" s="249">
        <v>1.3690181960034453</v>
      </c>
      <c r="BM117" s="249" t="s">
        <v>1026</v>
      </c>
      <c r="BN117" s="254">
        <v>1.5595258758856916</v>
      </c>
      <c r="BO117" s="251">
        <v>24.22</v>
      </c>
      <c r="BP117" s="253">
        <v>0.02</v>
      </c>
      <c r="BQ117" s="248">
        <v>55.4</v>
      </c>
      <c r="BR117" s="249">
        <v>0.06</v>
      </c>
      <c r="BS117" s="253">
        <v>116.34</v>
      </c>
      <c r="BT117" s="253">
        <v>0.12</v>
      </c>
      <c r="BU117" s="248">
        <v>337.15</v>
      </c>
      <c r="BV117" s="249">
        <v>0.34</v>
      </c>
      <c r="BW117" s="253">
        <v>724.57</v>
      </c>
      <c r="BX117" s="253">
        <v>0.74</v>
      </c>
      <c r="BY117" s="248">
        <v>1433.51</v>
      </c>
      <c r="BZ117" s="249">
        <v>1.46</v>
      </c>
      <c r="CA117" s="253">
        <v>2019.99</v>
      </c>
      <c r="CB117" s="254">
        <v>2.0499999999999998</v>
      </c>
      <c r="CC117" s="251">
        <v>0</v>
      </c>
      <c r="CD117" s="253">
        <v>0</v>
      </c>
      <c r="CE117" s="248">
        <v>0</v>
      </c>
      <c r="CF117" s="249">
        <v>0</v>
      </c>
      <c r="CG117" s="253">
        <v>0</v>
      </c>
      <c r="CH117" s="253">
        <v>0</v>
      </c>
      <c r="CI117" s="248">
        <v>0</v>
      </c>
      <c r="CJ117" s="249">
        <v>0</v>
      </c>
      <c r="CK117" s="253">
        <v>0</v>
      </c>
      <c r="CL117" s="253">
        <v>0</v>
      </c>
      <c r="CM117" s="248">
        <v>0</v>
      </c>
      <c r="CN117" s="249">
        <v>0</v>
      </c>
      <c r="CO117" s="253">
        <v>0</v>
      </c>
      <c r="CP117" s="254">
        <v>0</v>
      </c>
      <c r="CQ117" s="251">
        <v>0</v>
      </c>
      <c r="CR117" s="253">
        <v>0</v>
      </c>
      <c r="CS117" s="248">
        <v>0</v>
      </c>
      <c r="CT117" s="249">
        <v>0</v>
      </c>
      <c r="CU117" s="253">
        <v>0</v>
      </c>
      <c r="CV117" s="253">
        <v>0</v>
      </c>
      <c r="CW117" s="248">
        <v>0</v>
      </c>
      <c r="CX117" s="249">
        <v>0</v>
      </c>
      <c r="CY117" s="253">
        <v>0</v>
      </c>
      <c r="CZ117" s="253">
        <v>0</v>
      </c>
      <c r="DA117" s="248">
        <v>0</v>
      </c>
      <c r="DB117" s="249">
        <v>0</v>
      </c>
      <c r="DC117" s="253">
        <v>0</v>
      </c>
      <c r="DD117" s="253">
        <v>0</v>
      </c>
      <c r="DE117" s="251">
        <v>0</v>
      </c>
      <c r="DF117" s="253">
        <v>0</v>
      </c>
      <c r="DG117" s="248">
        <v>0</v>
      </c>
      <c r="DH117" s="249">
        <v>0</v>
      </c>
      <c r="DI117" s="253">
        <v>0</v>
      </c>
      <c r="DJ117" s="253">
        <v>0</v>
      </c>
      <c r="DK117" s="248">
        <v>0</v>
      </c>
      <c r="DL117" s="249">
        <v>0</v>
      </c>
      <c r="DM117" s="253">
        <v>0</v>
      </c>
      <c r="DN117" s="253">
        <v>0</v>
      </c>
      <c r="DO117" s="248">
        <v>0</v>
      </c>
      <c r="DP117" s="249">
        <v>0</v>
      </c>
      <c r="DQ117" s="253">
        <v>0</v>
      </c>
      <c r="DR117" s="253">
        <v>0</v>
      </c>
      <c r="DS117" s="256">
        <v>49.415621608546573</v>
      </c>
      <c r="DT117" s="257">
        <v>46.359133814697387</v>
      </c>
      <c r="DU117" s="258">
        <v>51.803221972172672</v>
      </c>
      <c r="DV117" s="259">
        <v>49.192659131805549</v>
      </c>
      <c r="DW117" s="260">
        <v>110</v>
      </c>
      <c r="DX117" s="261">
        <v>47.68</v>
      </c>
      <c r="DY117" s="240">
        <v>61.083170731707327</v>
      </c>
      <c r="DZ117" s="262">
        <v>2.6861557823544699</v>
      </c>
      <c r="EA117" s="262">
        <v>-0.7438962459564209</v>
      </c>
      <c r="EB117" s="262">
        <v>-0.48642918467521667</v>
      </c>
      <c r="EC117" s="262">
        <v>-0.24187590181827545</v>
      </c>
      <c r="ED117" s="262">
        <v>-1.0640664100646973</v>
      </c>
      <c r="EE117" s="262">
        <v>23.302331507198371</v>
      </c>
      <c r="EF117" s="262">
        <v>0.30378166335909723</v>
      </c>
      <c r="EG117" s="262">
        <v>13.212560386473429</v>
      </c>
      <c r="EH117" s="262">
        <v>36.99</v>
      </c>
      <c r="EI117" s="262">
        <v>1.1120298997019</v>
      </c>
      <c r="EJ117" s="262">
        <v>-3.9</v>
      </c>
      <c r="EK117" s="262">
        <v>0</v>
      </c>
      <c r="EL117" s="263">
        <v>54.7</v>
      </c>
    </row>
    <row r="118" spans="1:142" x14ac:dyDescent="0.2">
      <c r="A118" s="236" t="s">
        <v>92</v>
      </c>
      <c r="B118" s="237" t="s">
        <v>972</v>
      </c>
      <c r="C118" s="238" t="s">
        <v>1076</v>
      </c>
      <c r="D118" s="239">
        <v>7.1875</v>
      </c>
      <c r="E118" s="240">
        <v>100</v>
      </c>
      <c r="F118" s="241">
        <v>0</v>
      </c>
      <c r="G118" s="242">
        <v>0.45878996393604887</v>
      </c>
      <c r="H118" s="243">
        <v>6845.2380952380954</v>
      </c>
      <c r="I118" s="251">
        <v>274012.81522355729</v>
      </c>
      <c r="J118" s="249">
        <v>38123.522118060151</v>
      </c>
      <c r="K118" s="253">
        <v>65379.041823526371</v>
      </c>
      <c r="L118" s="253">
        <v>23.85984822285992</v>
      </c>
      <c r="M118" s="248">
        <v>9608.5333786292613</v>
      </c>
      <c r="N118" s="253">
        <v>3.5066000000000002</v>
      </c>
      <c r="O118" s="248">
        <v>70377.687824000561</v>
      </c>
      <c r="P118" s="249">
        <f t="shared" si="12"/>
        <v>25.684086259462685</v>
      </c>
      <c r="Q118" s="254">
        <v>311128.95923749998</v>
      </c>
      <c r="R118" s="253">
        <v>1250063.375</v>
      </c>
      <c r="S118" s="251">
        <v>7.91</v>
      </c>
      <c r="T118" s="252">
        <v>113.44</v>
      </c>
      <c r="U118" s="253">
        <v>898.23</v>
      </c>
      <c r="V118" s="252">
        <v>119.06</v>
      </c>
      <c r="W118" s="253">
        <v>0</v>
      </c>
      <c r="X118" s="252" t="s">
        <v>992</v>
      </c>
      <c r="Y118" s="254">
        <v>1138.6400000000001</v>
      </c>
      <c r="Z118" s="253">
        <f t="shared" si="11"/>
        <v>0.69468840019672584</v>
      </c>
      <c r="AA118" s="253">
        <f t="shared" si="11"/>
        <v>9.962762593971755</v>
      </c>
      <c r="AB118" s="253">
        <f t="shared" si="11"/>
        <v>78.886215133843876</v>
      </c>
      <c r="AC118" s="253">
        <f t="shared" si="10"/>
        <v>10.456333871987633</v>
      </c>
      <c r="AD118" s="253">
        <f t="shared" si="10"/>
        <v>0</v>
      </c>
      <c r="AE118" s="253" t="str">
        <f t="shared" si="10"/>
        <v>---</v>
      </c>
      <c r="AF118" s="251">
        <f t="shared" si="14"/>
        <v>6.3276791866652361E-4</v>
      </c>
      <c r="AG118" s="252">
        <f t="shared" si="14"/>
        <v>9.074739910686528E-3</v>
      </c>
      <c r="AH118" s="253">
        <f t="shared" si="14"/>
        <v>7.1854756963821931E-2</v>
      </c>
      <c r="AI118" s="252">
        <f t="shared" si="14"/>
        <v>9.5243171171221618E-3</v>
      </c>
      <c r="AJ118" s="253">
        <f t="shared" si="14"/>
        <v>0</v>
      </c>
      <c r="AK118" s="252">
        <f t="shared" si="14"/>
        <v>0</v>
      </c>
      <c r="AL118" s="254">
        <f t="shared" si="13"/>
        <v>9.1086581910297157E-2</v>
      </c>
      <c r="AM118" s="255">
        <v>1.2098678382823316E-2</v>
      </c>
      <c r="AN118" s="249">
        <v>0.17351126115644463</v>
      </c>
      <c r="AO118" s="249">
        <v>1.3738806427058645</v>
      </c>
      <c r="AP118" s="249">
        <v>0.18210728802262252</v>
      </c>
      <c r="AQ118" s="249">
        <v>0</v>
      </c>
      <c r="AR118" s="249" t="s">
        <v>1026</v>
      </c>
      <c r="AS118" s="254">
        <v>1.741597870267755</v>
      </c>
      <c r="AT118" s="255">
        <v>8.2322657249575257E-2</v>
      </c>
      <c r="AU118" s="249">
        <v>1.1806172235640728</v>
      </c>
      <c r="AV118" s="249">
        <v>9.3482528977605543</v>
      </c>
      <c r="AW118" s="249">
        <v>1.2391068991320391</v>
      </c>
      <c r="AX118" s="249">
        <v>0</v>
      </c>
      <c r="AY118" s="249" t="s">
        <v>1026</v>
      </c>
      <c r="AZ118" s="254">
        <v>11.850299677706243</v>
      </c>
      <c r="BA118" s="255">
        <f t="shared" si="9"/>
        <v>1.1239357592680802E-2</v>
      </c>
      <c r="BB118" s="249">
        <f t="shared" si="9"/>
        <v>0.16118744947075983</v>
      </c>
      <c r="BC118" s="249">
        <f t="shared" si="9"/>
        <v>1.2762993894404144</v>
      </c>
      <c r="BD118" s="249">
        <f t="shared" si="9"/>
        <v>0.16917293489059121</v>
      </c>
      <c r="BE118" s="249">
        <f t="shared" si="9"/>
        <v>0</v>
      </c>
      <c r="BF118" s="249" t="str">
        <f t="shared" si="9"/>
        <v>---</v>
      </c>
      <c r="BG118" s="254">
        <f t="shared" si="9"/>
        <v>1.6178991313944464</v>
      </c>
      <c r="BH118" s="255">
        <v>2.5423541477416472E-3</v>
      </c>
      <c r="BI118" s="249">
        <v>3.6460765426019275E-2</v>
      </c>
      <c r="BJ118" s="249">
        <v>0.28870022327762074</v>
      </c>
      <c r="BK118" s="249">
        <v>3.8267090370432431E-2</v>
      </c>
      <c r="BL118" s="249">
        <v>0</v>
      </c>
      <c r="BM118" s="249" t="s">
        <v>1026</v>
      </c>
      <c r="BN118" s="254">
        <v>0.36597043322181411</v>
      </c>
      <c r="BO118" s="251">
        <v>32.81</v>
      </c>
      <c r="BP118" s="253">
        <v>0</v>
      </c>
      <c r="BQ118" s="248">
        <v>80.400000000000006</v>
      </c>
      <c r="BR118" s="249">
        <v>0.01</v>
      </c>
      <c r="BS118" s="253">
        <v>133.94</v>
      </c>
      <c r="BT118" s="253">
        <v>0.01</v>
      </c>
      <c r="BU118" s="248">
        <v>240.16</v>
      </c>
      <c r="BV118" s="249">
        <v>0.02</v>
      </c>
      <c r="BW118" s="253">
        <v>372.61</v>
      </c>
      <c r="BX118" s="253">
        <v>0.03</v>
      </c>
      <c r="BY118" s="248">
        <v>613.19000000000005</v>
      </c>
      <c r="BZ118" s="249">
        <v>0.05</v>
      </c>
      <c r="CA118" s="253">
        <v>826.39</v>
      </c>
      <c r="CB118" s="254">
        <v>7.0000000000000007E-2</v>
      </c>
      <c r="CC118" s="251">
        <v>772.67</v>
      </c>
      <c r="CD118" s="253">
        <v>0.06</v>
      </c>
      <c r="CE118" s="248">
        <v>1094.77</v>
      </c>
      <c r="CF118" s="249">
        <v>0.09</v>
      </c>
      <c r="CG118" s="253">
        <v>1349.65</v>
      </c>
      <c r="CH118" s="253">
        <v>0.11</v>
      </c>
      <c r="CI118" s="248">
        <v>1729.68</v>
      </c>
      <c r="CJ118" s="249">
        <v>0.14000000000000001</v>
      </c>
      <c r="CK118" s="253">
        <v>1996.14</v>
      </c>
      <c r="CL118" s="253">
        <v>0.16</v>
      </c>
      <c r="CM118" s="248">
        <v>2282.23</v>
      </c>
      <c r="CN118" s="249">
        <v>0.18</v>
      </c>
      <c r="CO118" s="253">
        <v>2375.31</v>
      </c>
      <c r="CP118" s="254">
        <v>0.19</v>
      </c>
      <c r="CQ118" s="251">
        <v>5650.54</v>
      </c>
      <c r="CR118" s="253">
        <v>0.45</v>
      </c>
      <c r="CS118" s="248">
        <v>8539.9500000000007</v>
      </c>
      <c r="CT118" s="249">
        <v>0.68</v>
      </c>
      <c r="CU118" s="253">
        <v>9688.1299999999992</v>
      </c>
      <c r="CV118" s="253">
        <v>0.78</v>
      </c>
      <c r="CW118" s="248">
        <v>11340.84</v>
      </c>
      <c r="CX118" s="249">
        <v>0.91</v>
      </c>
      <c r="CY118" s="253">
        <v>11759.2</v>
      </c>
      <c r="CZ118" s="253">
        <v>0.94</v>
      </c>
      <c r="DA118" s="248">
        <v>12595.92</v>
      </c>
      <c r="DB118" s="249">
        <v>1.01</v>
      </c>
      <c r="DC118" s="253">
        <v>13432.64</v>
      </c>
      <c r="DD118" s="253">
        <v>1.07</v>
      </c>
      <c r="DE118" s="251">
        <v>0</v>
      </c>
      <c r="DF118" s="253">
        <v>0</v>
      </c>
      <c r="DG118" s="248">
        <v>19</v>
      </c>
      <c r="DH118" s="249">
        <v>0</v>
      </c>
      <c r="DI118" s="253">
        <v>444.42</v>
      </c>
      <c r="DJ118" s="253">
        <v>0.04</v>
      </c>
      <c r="DK118" s="248">
        <v>3814.91</v>
      </c>
      <c r="DL118" s="249">
        <v>0.31</v>
      </c>
      <c r="DM118" s="253">
        <v>11819.2</v>
      </c>
      <c r="DN118" s="253">
        <v>0.95</v>
      </c>
      <c r="DO118" s="248">
        <v>27682.720000000001</v>
      </c>
      <c r="DP118" s="249">
        <v>2.21</v>
      </c>
      <c r="DQ118" s="253">
        <v>45686.5</v>
      </c>
      <c r="DR118" s="253">
        <v>3.65</v>
      </c>
      <c r="DS118" s="256">
        <v>46.219615834565744</v>
      </c>
      <c r="DT118" s="257">
        <v>39.006117017822206</v>
      </c>
      <c r="DU118" s="258">
        <v>62.250692782542494</v>
      </c>
      <c r="DV118" s="259">
        <v>49.158808544976814</v>
      </c>
      <c r="DW118" s="260">
        <v>111</v>
      </c>
      <c r="DX118" s="261">
        <v>43.44</v>
      </c>
      <c r="DY118" s="240">
        <v>83.480487804878067</v>
      </c>
      <c r="DZ118" s="262">
        <v>0.45878996393604898</v>
      </c>
      <c r="EA118" s="262">
        <v>1.5434002876281738</v>
      </c>
      <c r="EB118" s="262">
        <v>1.7334518432617187</v>
      </c>
      <c r="EC118" s="262">
        <v>0.70412832498550415</v>
      </c>
      <c r="ED118" s="262">
        <v>1.631432056427002</v>
      </c>
      <c r="EE118" s="262">
        <v>5.1242633871380989E-3</v>
      </c>
      <c r="EF118" s="262">
        <v>5.1662298909484354</v>
      </c>
      <c r="EG118" s="262" t="s">
        <v>478</v>
      </c>
      <c r="EH118" s="262" t="s">
        <v>478</v>
      </c>
      <c r="EI118" s="262" t="s">
        <v>478</v>
      </c>
      <c r="EJ118" s="262" t="s">
        <v>478</v>
      </c>
      <c r="EK118" s="262" t="s">
        <v>478</v>
      </c>
      <c r="EL118" s="263" t="s">
        <v>478</v>
      </c>
    </row>
    <row r="119" spans="1:142" x14ac:dyDescent="0.2">
      <c r="A119" s="236" t="s">
        <v>108</v>
      </c>
      <c r="B119" s="237" t="s">
        <v>565</v>
      </c>
      <c r="C119" s="238" t="s">
        <v>1078</v>
      </c>
      <c r="D119" s="239">
        <v>20.483000000000001</v>
      </c>
      <c r="E119" s="240">
        <v>18.3</v>
      </c>
      <c r="F119" s="241">
        <v>81.699999999999989</v>
      </c>
      <c r="G119" s="242">
        <v>0.77600186831300544</v>
      </c>
      <c r="H119" s="243">
        <v>326.63052144793494</v>
      </c>
      <c r="I119" s="251">
        <v>67182.015335760196</v>
      </c>
      <c r="J119" s="249">
        <v>3279.8913897261241</v>
      </c>
      <c r="K119" s="253">
        <v>19647.184571295791</v>
      </c>
      <c r="L119" s="253">
        <v>29.244708532638835</v>
      </c>
      <c r="M119" s="248">
        <v>3265.1198455348144</v>
      </c>
      <c r="N119" s="253">
        <v>4.8601099999999997</v>
      </c>
      <c r="O119" s="248">
        <v>14056.798632543199</v>
      </c>
      <c r="P119" s="249">
        <f t="shared" si="12"/>
        <v>20.923454829823974</v>
      </c>
      <c r="Q119" s="254">
        <v>6611.3503262022596</v>
      </c>
      <c r="R119" s="253">
        <v>208273.53125</v>
      </c>
      <c r="S119" s="251">
        <v>0.77</v>
      </c>
      <c r="T119" s="252">
        <v>1.7</v>
      </c>
      <c r="U119" s="253">
        <v>18.57</v>
      </c>
      <c r="V119" s="252">
        <v>1.75</v>
      </c>
      <c r="W119" s="253">
        <v>143.75</v>
      </c>
      <c r="X119" s="252" t="s">
        <v>992</v>
      </c>
      <c r="Y119" s="254">
        <v>166.54</v>
      </c>
      <c r="Z119" s="253">
        <f t="shared" si="11"/>
        <v>0.46235138705416118</v>
      </c>
      <c r="AA119" s="253">
        <f t="shared" si="11"/>
        <v>1.0207757896000962</v>
      </c>
      <c r="AB119" s="253">
        <f t="shared" si="11"/>
        <v>11.150474360513991</v>
      </c>
      <c r="AC119" s="253">
        <f t="shared" si="10"/>
        <v>1.0507986069412754</v>
      </c>
      <c r="AD119" s="253">
        <f t="shared" si="10"/>
        <v>86.315599855890483</v>
      </c>
      <c r="AE119" s="253" t="str">
        <f t="shared" si="10"/>
        <v>---</v>
      </c>
      <c r="AF119" s="251">
        <f t="shared" si="14"/>
        <v>3.6970612414293527E-4</v>
      </c>
      <c r="AG119" s="252">
        <f t="shared" si="14"/>
        <v>8.1623430005583108E-4</v>
      </c>
      <c r="AH119" s="253">
        <f t="shared" si="14"/>
        <v>8.9161593835510485E-3</v>
      </c>
      <c r="AI119" s="252">
        <f t="shared" si="14"/>
        <v>8.4024119123394375E-4</v>
      </c>
      <c r="AJ119" s="253">
        <f t="shared" si="14"/>
        <v>6.9019812137073949E-2</v>
      </c>
      <c r="AK119" s="252">
        <f t="shared" si="14"/>
        <v>0</v>
      </c>
      <c r="AL119" s="254">
        <f t="shared" si="13"/>
        <v>7.9962153136057701E-2</v>
      </c>
      <c r="AM119" s="255">
        <v>3.9191365928579773E-3</v>
      </c>
      <c r="AN119" s="249">
        <v>8.6526392309851444E-3</v>
      </c>
      <c r="AO119" s="249">
        <v>9.4517359129055373E-2</v>
      </c>
      <c r="AP119" s="249">
        <v>8.9071286201317657E-3</v>
      </c>
      <c r="AQ119" s="249">
        <v>0.73165699379653792</v>
      </c>
      <c r="AR119" s="249" t="s">
        <v>1026</v>
      </c>
      <c r="AS119" s="254">
        <v>0.84765325736956809</v>
      </c>
      <c r="AT119" s="255">
        <v>2.3582595323507243E-2</v>
      </c>
      <c r="AU119" s="249">
        <v>5.2065470194756241E-2</v>
      </c>
      <c r="AV119" s="249">
        <v>0.56873869500977847</v>
      </c>
      <c r="AW119" s="249">
        <v>5.3596807553425545E-2</v>
      </c>
      <c r="AX119" s="249">
        <v>4.4025949061742411</v>
      </c>
      <c r="AY119" s="249" t="s">
        <v>1026</v>
      </c>
      <c r="AZ119" s="254">
        <v>5.100578474255709</v>
      </c>
      <c r="BA119" s="255">
        <f t="shared" si="9"/>
        <v>5.4777764135950299E-3</v>
      </c>
      <c r="BB119" s="249">
        <f t="shared" si="9"/>
        <v>1.2093792081963052E-2</v>
      </c>
      <c r="BC119" s="249">
        <f t="shared" si="9"/>
        <v>0.13210689350709051</v>
      </c>
      <c r="BD119" s="249">
        <f t="shared" si="9"/>
        <v>1.2449491849079612E-2</v>
      </c>
      <c r="BE119" s="249">
        <f t="shared" si="9"/>
        <v>1.022636830460111</v>
      </c>
      <c r="BF119" s="249" t="str">
        <f t="shared" si="9"/>
        <v>---</v>
      </c>
      <c r="BG119" s="254">
        <f t="shared" si="9"/>
        <v>1.1847647843118392</v>
      </c>
      <c r="BH119" s="255">
        <v>1.1646637403985655E-2</v>
      </c>
      <c r="BI119" s="249">
        <v>2.5713355307500799E-2</v>
      </c>
      <c r="BJ119" s="249">
        <v>0.28088059297664109</v>
      </c>
      <c r="BK119" s="249">
        <v>2.646963046360376E-2</v>
      </c>
      <c r="BL119" s="249">
        <v>2.1742910737960233</v>
      </c>
      <c r="BM119" s="249" t="s">
        <v>1026</v>
      </c>
      <c r="BN119" s="254">
        <v>2.5190012899477545</v>
      </c>
      <c r="BO119" s="251">
        <v>0</v>
      </c>
      <c r="BP119" s="253">
        <v>0</v>
      </c>
      <c r="BQ119" s="248">
        <v>0</v>
      </c>
      <c r="BR119" s="249">
        <v>0</v>
      </c>
      <c r="BS119" s="253">
        <v>0.46</v>
      </c>
      <c r="BT119" s="253">
        <v>0</v>
      </c>
      <c r="BU119" s="248">
        <v>0.84</v>
      </c>
      <c r="BV119" s="249">
        <v>0</v>
      </c>
      <c r="BW119" s="253">
        <v>5.25</v>
      </c>
      <c r="BX119" s="253">
        <v>0</v>
      </c>
      <c r="BY119" s="248">
        <v>33.4</v>
      </c>
      <c r="BZ119" s="249">
        <v>0.02</v>
      </c>
      <c r="CA119" s="253">
        <v>82.43</v>
      </c>
      <c r="CB119" s="254">
        <v>0.04</v>
      </c>
      <c r="CC119" s="251">
        <v>1.79</v>
      </c>
      <c r="CD119" s="253">
        <v>0</v>
      </c>
      <c r="CE119" s="248">
        <v>37.1</v>
      </c>
      <c r="CF119" s="249">
        <v>0.02</v>
      </c>
      <c r="CG119" s="253">
        <v>45.35</v>
      </c>
      <c r="CH119" s="253">
        <v>0.02</v>
      </c>
      <c r="CI119" s="248">
        <v>52.28</v>
      </c>
      <c r="CJ119" s="249">
        <v>0.03</v>
      </c>
      <c r="CK119" s="253">
        <v>59.81</v>
      </c>
      <c r="CL119" s="253">
        <v>0.03</v>
      </c>
      <c r="CM119" s="248">
        <v>64.52</v>
      </c>
      <c r="CN119" s="249">
        <v>0.03</v>
      </c>
      <c r="CO119" s="253">
        <v>65.62</v>
      </c>
      <c r="CP119" s="254">
        <v>0.03</v>
      </c>
      <c r="CQ119" s="251">
        <v>22.65</v>
      </c>
      <c r="CR119" s="253">
        <v>0.01</v>
      </c>
      <c r="CS119" s="248">
        <v>385</v>
      </c>
      <c r="CT119" s="249">
        <v>0.18</v>
      </c>
      <c r="CU119" s="253">
        <v>385</v>
      </c>
      <c r="CV119" s="253">
        <v>0.18</v>
      </c>
      <c r="CW119" s="248">
        <v>385.01</v>
      </c>
      <c r="CX119" s="249">
        <v>0.18</v>
      </c>
      <c r="CY119" s="253">
        <v>385.01</v>
      </c>
      <c r="CZ119" s="253">
        <v>0.18</v>
      </c>
      <c r="DA119" s="248">
        <v>385.02</v>
      </c>
      <c r="DB119" s="249">
        <v>0.18</v>
      </c>
      <c r="DC119" s="253">
        <v>385.04</v>
      </c>
      <c r="DD119" s="253">
        <v>0.18</v>
      </c>
      <c r="DE119" s="251">
        <v>0</v>
      </c>
      <c r="DF119" s="253">
        <v>0</v>
      </c>
      <c r="DG119" s="248">
        <v>0</v>
      </c>
      <c r="DH119" s="249">
        <v>0</v>
      </c>
      <c r="DI119" s="253">
        <v>0</v>
      </c>
      <c r="DJ119" s="253">
        <v>0</v>
      </c>
      <c r="DK119" s="248">
        <v>7.44</v>
      </c>
      <c r="DL119" s="249">
        <v>0</v>
      </c>
      <c r="DM119" s="253">
        <v>76.22</v>
      </c>
      <c r="DN119" s="253">
        <v>0.04</v>
      </c>
      <c r="DO119" s="248">
        <v>241.97</v>
      </c>
      <c r="DP119" s="249">
        <v>0.12</v>
      </c>
      <c r="DQ119" s="253">
        <v>526.66</v>
      </c>
      <c r="DR119" s="253">
        <v>0.25</v>
      </c>
      <c r="DS119" s="256">
        <v>43.376482435858023</v>
      </c>
      <c r="DT119" s="257">
        <v>47.389717871166141</v>
      </c>
      <c r="DU119" s="258">
        <v>56.656158313367975</v>
      </c>
      <c r="DV119" s="259">
        <v>49.14078620679738</v>
      </c>
      <c r="DW119" s="260">
        <v>112</v>
      </c>
      <c r="DX119" s="261">
        <v>36.4</v>
      </c>
      <c r="DY119" s="240">
        <v>74.0680487804878</v>
      </c>
      <c r="DZ119" s="262">
        <v>0.75960278006556003</v>
      </c>
      <c r="EA119" s="262">
        <v>-0.27145808935165405</v>
      </c>
      <c r="EB119" s="262">
        <v>-0.23252308368682861</v>
      </c>
      <c r="EC119" s="262">
        <v>-0.61897647380828857</v>
      </c>
      <c r="ED119" s="262">
        <v>-0.22708702087402344</v>
      </c>
      <c r="EE119" s="262">
        <v>1.2278894040872403</v>
      </c>
      <c r="EF119" s="262">
        <v>0.61539834406623739</v>
      </c>
      <c r="EG119" s="262">
        <v>24.526515151515152</v>
      </c>
      <c r="EH119" s="262">
        <v>53.88</v>
      </c>
      <c r="EI119" s="262">
        <v>1.2141794006803399</v>
      </c>
      <c r="EJ119" s="262">
        <v>-1.7</v>
      </c>
      <c r="EK119" s="262">
        <v>0</v>
      </c>
      <c r="EL119" s="263" t="s">
        <v>478</v>
      </c>
    </row>
    <row r="120" spans="1:142" x14ac:dyDescent="0.2">
      <c r="A120" s="236" t="s">
        <v>430</v>
      </c>
      <c r="B120" s="237" t="s">
        <v>497</v>
      </c>
      <c r="C120" s="238" t="s">
        <v>1075</v>
      </c>
      <c r="D120" s="239">
        <v>17.83127</v>
      </c>
      <c r="E120" s="240">
        <v>18.219997790398555</v>
      </c>
      <c r="F120" s="241">
        <v>81.780002209601449</v>
      </c>
      <c r="G120" s="242">
        <v>5.1470911082878557</v>
      </c>
      <c r="H120" s="243">
        <v>14.076947975053288</v>
      </c>
      <c r="I120" s="251">
        <v>7355.6979191968258</v>
      </c>
      <c r="J120" s="249">
        <v>415.41732179803677</v>
      </c>
      <c r="K120" s="253">
        <v>2484.9038091717694</v>
      </c>
      <c r="L120" s="253">
        <v>33.782026348399825</v>
      </c>
      <c r="M120" s="248">
        <v>568.20339045482149</v>
      </c>
      <c r="N120" s="253">
        <v>7.7246700000000006</v>
      </c>
      <c r="O120" s="248">
        <v>1150.9425187751754</v>
      </c>
      <c r="P120" s="249">
        <f t="shared" si="12"/>
        <v>15.646951946890821</v>
      </c>
      <c r="Q120" s="254">
        <v>1166.6255341528299</v>
      </c>
      <c r="R120" s="253">
        <v>12723.4931640625</v>
      </c>
      <c r="S120" s="251">
        <v>0</v>
      </c>
      <c r="T120" s="252">
        <v>0</v>
      </c>
      <c r="U120" s="253">
        <v>0</v>
      </c>
      <c r="V120" s="252">
        <v>0</v>
      </c>
      <c r="W120" s="253">
        <v>19.29</v>
      </c>
      <c r="X120" s="252" t="s">
        <v>992</v>
      </c>
      <c r="Y120" s="254">
        <v>19.29</v>
      </c>
      <c r="Z120" s="253">
        <f t="shared" si="11"/>
        <v>0</v>
      </c>
      <c r="AA120" s="253">
        <f t="shared" si="11"/>
        <v>0</v>
      </c>
      <c r="AB120" s="253">
        <f t="shared" si="11"/>
        <v>0</v>
      </c>
      <c r="AC120" s="253">
        <f t="shared" si="10"/>
        <v>0</v>
      </c>
      <c r="AD120" s="253">
        <f t="shared" si="10"/>
        <v>100</v>
      </c>
      <c r="AE120" s="253" t="str">
        <f t="shared" si="10"/>
        <v>---</v>
      </c>
      <c r="AF120" s="251">
        <f t="shared" si="14"/>
        <v>0</v>
      </c>
      <c r="AG120" s="252">
        <f t="shared" si="14"/>
        <v>0</v>
      </c>
      <c r="AH120" s="253">
        <f t="shared" si="14"/>
        <v>0</v>
      </c>
      <c r="AI120" s="252">
        <f t="shared" si="14"/>
        <v>0</v>
      </c>
      <c r="AJ120" s="253">
        <f t="shared" si="14"/>
        <v>0.15160930847579338</v>
      </c>
      <c r="AK120" s="252">
        <f t="shared" si="14"/>
        <v>0</v>
      </c>
      <c r="AL120" s="254">
        <f t="shared" si="13"/>
        <v>0.15160930847579338</v>
      </c>
      <c r="AM120" s="255">
        <v>0</v>
      </c>
      <c r="AN120" s="249">
        <v>0</v>
      </c>
      <c r="AO120" s="249">
        <v>0</v>
      </c>
      <c r="AP120" s="249">
        <v>0</v>
      </c>
      <c r="AQ120" s="249">
        <v>0.77628759426424043</v>
      </c>
      <c r="AR120" s="249" t="s">
        <v>1026</v>
      </c>
      <c r="AS120" s="254">
        <v>0.77628759426424043</v>
      </c>
      <c r="AT120" s="255">
        <v>0</v>
      </c>
      <c r="AU120" s="249">
        <v>0</v>
      </c>
      <c r="AV120" s="249">
        <v>0</v>
      </c>
      <c r="AW120" s="249">
        <v>0</v>
      </c>
      <c r="AX120" s="249">
        <v>3.3949111047294549</v>
      </c>
      <c r="AY120" s="249" t="s">
        <v>1026</v>
      </c>
      <c r="AZ120" s="254">
        <v>3.3949111047294549</v>
      </c>
      <c r="BA120" s="255">
        <f t="shared" ref="BA120:BG156" si="15">IFERROR(S120/$O120*100,"---")</f>
        <v>0</v>
      </c>
      <c r="BB120" s="249">
        <f t="shared" si="15"/>
        <v>0</v>
      </c>
      <c r="BC120" s="249">
        <f t="shared" si="15"/>
        <v>0</v>
      </c>
      <c r="BD120" s="249">
        <f t="shared" si="15"/>
        <v>0</v>
      </c>
      <c r="BE120" s="249">
        <f t="shared" si="15"/>
        <v>1.6760176711977135</v>
      </c>
      <c r="BF120" s="249" t="str">
        <f t="shared" si="15"/>
        <v>---</v>
      </c>
      <c r="BG120" s="254">
        <f t="shared" si="15"/>
        <v>1.6760176711977135</v>
      </c>
      <c r="BH120" s="255">
        <v>0</v>
      </c>
      <c r="BI120" s="249">
        <v>0</v>
      </c>
      <c r="BJ120" s="249">
        <v>0</v>
      </c>
      <c r="BK120" s="249">
        <v>0</v>
      </c>
      <c r="BL120" s="249">
        <v>1.6534868674898193</v>
      </c>
      <c r="BM120" s="249" t="s">
        <v>1026</v>
      </c>
      <c r="BN120" s="254">
        <v>1.6534868674898193</v>
      </c>
      <c r="BO120" s="251">
        <v>0</v>
      </c>
      <c r="BP120" s="253">
        <v>0</v>
      </c>
      <c r="BQ120" s="248">
        <v>0</v>
      </c>
      <c r="BR120" s="249">
        <v>0</v>
      </c>
      <c r="BS120" s="253">
        <v>0</v>
      </c>
      <c r="BT120" s="253">
        <v>0</v>
      </c>
      <c r="BU120" s="248">
        <v>0</v>
      </c>
      <c r="BV120" s="249">
        <v>0</v>
      </c>
      <c r="BW120" s="253">
        <v>0</v>
      </c>
      <c r="BX120" s="253">
        <v>0</v>
      </c>
      <c r="BY120" s="248">
        <v>0</v>
      </c>
      <c r="BZ120" s="249">
        <v>0</v>
      </c>
      <c r="CA120" s="253">
        <v>0</v>
      </c>
      <c r="CB120" s="254">
        <v>0</v>
      </c>
      <c r="CC120" s="251">
        <v>0</v>
      </c>
      <c r="CD120" s="253">
        <v>0</v>
      </c>
      <c r="CE120" s="248">
        <v>0</v>
      </c>
      <c r="CF120" s="249">
        <v>0</v>
      </c>
      <c r="CG120" s="253">
        <v>0</v>
      </c>
      <c r="CH120" s="253">
        <v>0</v>
      </c>
      <c r="CI120" s="248">
        <v>0</v>
      </c>
      <c r="CJ120" s="249">
        <v>0</v>
      </c>
      <c r="CK120" s="253">
        <v>0</v>
      </c>
      <c r="CL120" s="253">
        <v>0</v>
      </c>
      <c r="CM120" s="248">
        <v>0</v>
      </c>
      <c r="CN120" s="249">
        <v>0</v>
      </c>
      <c r="CO120" s="253">
        <v>0</v>
      </c>
      <c r="CP120" s="254">
        <v>0</v>
      </c>
      <c r="CQ120" s="251">
        <v>0</v>
      </c>
      <c r="CR120" s="253">
        <v>0</v>
      </c>
      <c r="CS120" s="248">
        <v>0</v>
      </c>
      <c r="CT120" s="249">
        <v>0</v>
      </c>
      <c r="CU120" s="253">
        <v>0</v>
      </c>
      <c r="CV120" s="253">
        <v>0</v>
      </c>
      <c r="CW120" s="248">
        <v>0</v>
      </c>
      <c r="CX120" s="249">
        <v>0</v>
      </c>
      <c r="CY120" s="253">
        <v>0</v>
      </c>
      <c r="CZ120" s="253">
        <v>0</v>
      </c>
      <c r="DA120" s="248">
        <v>0</v>
      </c>
      <c r="DB120" s="249">
        <v>0</v>
      </c>
      <c r="DC120" s="253">
        <v>0</v>
      </c>
      <c r="DD120" s="253">
        <v>0</v>
      </c>
      <c r="DE120" s="251">
        <v>0</v>
      </c>
      <c r="DF120" s="253">
        <v>0</v>
      </c>
      <c r="DG120" s="248">
        <v>0</v>
      </c>
      <c r="DH120" s="249">
        <v>0</v>
      </c>
      <c r="DI120" s="253">
        <v>0</v>
      </c>
      <c r="DJ120" s="253">
        <v>0</v>
      </c>
      <c r="DK120" s="248">
        <v>0</v>
      </c>
      <c r="DL120" s="249">
        <v>0</v>
      </c>
      <c r="DM120" s="253">
        <v>0</v>
      </c>
      <c r="DN120" s="253">
        <v>0</v>
      </c>
      <c r="DO120" s="248">
        <v>0</v>
      </c>
      <c r="DP120" s="249">
        <v>0</v>
      </c>
      <c r="DQ120" s="253">
        <v>0</v>
      </c>
      <c r="DR120" s="253">
        <v>0</v>
      </c>
      <c r="DS120" s="256">
        <v>47.566842146344932</v>
      </c>
      <c r="DT120" s="257">
        <v>45.168891391831131</v>
      </c>
      <c r="DU120" s="258">
        <v>53.954610239082058</v>
      </c>
      <c r="DV120" s="259">
        <v>48.896781259086048</v>
      </c>
      <c r="DW120" s="260">
        <v>113</v>
      </c>
      <c r="DX120" s="261">
        <v>34.549999999999997</v>
      </c>
      <c r="DY120" s="240">
        <v>57.966170731707322</v>
      </c>
      <c r="DZ120" s="262">
        <v>3.85449560266935</v>
      </c>
      <c r="EA120" s="262">
        <v>-0.7452852725982666</v>
      </c>
      <c r="EB120" s="262">
        <v>-0.7070775032043457</v>
      </c>
      <c r="EC120" s="262">
        <v>-0.35532829165458679</v>
      </c>
      <c r="ED120" s="262">
        <v>-0.57010990381240845</v>
      </c>
      <c r="EE120" s="262" t="s">
        <v>478</v>
      </c>
      <c r="EF120" s="262">
        <v>8.8827077015072475E-2</v>
      </c>
      <c r="EG120" s="262">
        <v>28.102857142857147</v>
      </c>
      <c r="EH120" s="262">
        <v>36.28</v>
      </c>
      <c r="EI120" s="262">
        <v>2.3488126169136998</v>
      </c>
      <c r="EJ120" s="262">
        <v>0</v>
      </c>
      <c r="EK120" s="262">
        <v>0</v>
      </c>
      <c r="EL120" s="263">
        <v>81.7</v>
      </c>
    </row>
    <row r="121" spans="1:142" x14ac:dyDescent="0.2">
      <c r="A121" s="236" t="s">
        <v>90</v>
      </c>
      <c r="B121" s="237" t="s">
        <v>554</v>
      </c>
      <c r="C121" s="238" t="s">
        <v>1076</v>
      </c>
      <c r="D121" s="239">
        <v>29.716964999999998</v>
      </c>
      <c r="E121" s="240">
        <v>73.284001243060999</v>
      </c>
      <c r="F121" s="241">
        <v>26.715998756939008</v>
      </c>
      <c r="G121" s="242">
        <v>2.6580180785607865</v>
      </c>
      <c r="H121" s="243">
        <v>90.448835793638722</v>
      </c>
      <c r="I121" s="251">
        <v>312435.49462058459</v>
      </c>
      <c r="J121" s="249">
        <v>10538.057887161176</v>
      </c>
      <c r="K121" s="253">
        <v>84107.080516677772</v>
      </c>
      <c r="L121" s="253">
        <v>26.919822480098084</v>
      </c>
      <c r="M121" s="248">
        <v>27905.738585927829</v>
      </c>
      <c r="N121" s="253">
        <v>8.9316800000000001</v>
      </c>
      <c r="O121" s="248">
        <v>96870.598015334384</v>
      </c>
      <c r="P121" s="249">
        <f t="shared" si="12"/>
        <v>31.004991328841204</v>
      </c>
      <c r="Q121" s="254">
        <v>133444.43884621002</v>
      </c>
      <c r="R121" s="253">
        <v>1170978.875</v>
      </c>
      <c r="S121" s="251">
        <v>10.49</v>
      </c>
      <c r="T121" s="252">
        <v>0</v>
      </c>
      <c r="U121" s="253">
        <v>0.52</v>
      </c>
      <c r="V121" s="252">
        <v>5.52</v>
      </c>
      <c r="W121" s="253">
        <v>1271.0899999999999</v>
      </c>
      <c r="X121" s="252" t="s">
        <v>992</v>
      </c>
      <c r="Y121" s="254">
        <v>1287.6199999999999</v>
      </c>
      <c r="Z121" s="253">
        <f t="shared" si="11"/>
        <v>0.81468135008775888</v>
      </c>
      <c r="AA121" s="253">
        <f t="shared" si="11"/>
        <v>0</v>
      </c>
      <c r="AB121" s="253">
        <f t="shared" si="11"/>
        <v>4.0384585514359833E-2</v>
      </c>
      <c r="AC121" s="253">
        <f t="shared" si="10"/>
        <v>0.42869790776781974</v>
      </c>
      <c r="AD121" s="253">
        <f t="shared" si="10"/>
        <v>98.71623615663006</v>
      </c>
      <c r="AE121" s="253" t="str">
        <f t="shared" si="10"/>
        <v>---</v>
      </c>
      <c r="AF121" s="251">
        <f t="shared" si="14"/>
        <v>8.9583170319789069E-4</v>
      </c>
      <c r="AG121" s="252">
        <f t="shared" si="14"/>
        <v>0</v>
      </c>
      <c r="AH121" s="253">
        <f t="shared" si="14"/>
        <v>4.4407291292936437E-5</v>
      </c>
      <c r="AI121" s="252">
        <f t="shared" si="14"/>
        <v>4.7140047680194061E-4</v>
      </c>
      <c r="AJ121" s="253">
        <f t="shared" si="14"/>
        <v>0.10854935363372803</v>
      </c>
      <c r="AK121" s="252">
        <f t="shared" si="14"/>
        <v>0</v>
      </c>
      <c r="AL121" s="254">
        <f t="shared" si="13"/>
        <v>0.10996099310502078</v>
      </c>
      <c r="AM121" s="255">
        <v>1.2472196080946973E-2</v>
      </c>
      <c r="AN121" s="249">
        <v>0</v>
      </c>
      <c r="AO121" s="249">
        <v>6.1825948161033616E-4</v>
      </c>
      <c r="AP121" s="249">
        <v>6.5630621894020294E-3</v>
      </c>
      <c r="AQ121" s="249">
        <v>1.5112758547693885</v>
      </c>
      <c r="AR121" s="249" t="s">
        <v>1026</v>
      </c>
      <c r="AS121" s="254">
        <v>1.530929372521348</v>
      </c>
      <c r="AT121" s="255">
        <v>3.7590834471909827E-2</v>
      </c>
      <c r="AU121" s="249">
        <v>0</v>
      </c>
      <c r="AV121" s="249">
        <v>1.8634160081404301E-3</v>
      </c>
      <c r="AW121" s="249">
        <v>1.9780877624875331E-2</v>
      </c>
      <c r="AX121" s="249">
        <v>4.5549412572831134</v>
      </c>
      <c r="AY121" s="249" t="s">
        <v>1026</v>
      </c>
      <c r="AZ121" s="254">
        <v>4.6141763853880384</v>
      </c>
      <c r="BA121" s="255">
        <f t="shared" si="15"/>
        <v>1.0828879159329086E-2</v>
      </c>
      <c r="BB121" s="249">
        <f t="shared" si="15"/>
        <v>0</v>
      </c>
      <c r="BC121" s="249">
        <f t="shared" si="15"/>
        <v>5.3679858559114622E-4</v>
      </c>
      <c r="BD121" s="249">
        <f t="shared" si="15"/>
        <v>5.6983234470444752E-3</v>
      </c>
      <c r="BE121" s="249">
        <f t="shared" si="15"/>
        <v>1.3121525272289425</v>
      </c>
      <c r="BF121" s="249" t="str">
        <f t="shared" si="15"/>
        <v>---</v>
      </c>
      <c r="BG121" s="254">
        <f t="shared" si="15"/>
        <v>1.3292165284209072</v>
      </c>
      <c r="BH121" s="255">
        <v>7.8609495387734762E-3</v>
      </c>
      <c r="BI121" s="249">
        <v>0</v>
      </c>
      <c r="BJ121" s="249">
        <v>3.8967528695540591E-4</v>
      </c>
      <c r="BK121" s="249">
        <v>4.1365530461420002E-3</v>
      </c>
      <c r="BL121" s="249">
        <v>0.95252377018489776</v>
      </c>
      <c r="BM121" s="249" t="s">
        <v>1026</v>
      </c>
      <c r="BN121" s="254">
        <v>0.96491094805676858</v>
      </c>
      <c r="BO121" s="251">
        <v>4.87</v>
      </c>
      <c r="BP121" s="253">
        <v>0</v>
      </c>
      <c r="BQ121" s="248">
        <v>38.72</v>
      </c>
      <c r="BR121" s="249">
        <v>0</v>
      </c>
      <c r="BS121" s="253">
        <v>126.63</v>
      </c>
      <c r="BT121" s="253">
        <v>0.01</v>
      </c>
      <c r="BU121" s="248">
        <v>444.22</v>
      </c>
      <c r="BV121" s="249">
        <v>0.04</v>
      </c>
      <c r="BW121" s="253">
        <v>942.56</v>
      </c>
      <c r="BX121" s="253">
        <v>0.08</v>
      </c>
      <c r="BY121" s="248">
        <v>1720.73</v>
      </c>
      <c r="BZ121" s="249">
        <v>0.15</v>
      </c>
      <c r="CA121" s="253">
        <v>2304.21</v>
      </c>
      <c r="CB121" s="254">
        <v>0.2</v>
      </c>
      <c r="CC121" s="251">
        <v>0</v>
      </c>
      <c r="CD121" s="253">
        <v>0</v>
      </c>
      <c r="CE121" s="248">
        <v>0</v>
      </c>
      <c r="CF121" s="249">
        <v>0</v>
      </c>
      <c r="CG121" s="253">
        <v>0</v>
      </c>
      <c r="CH121" s="253">
        <v>0</v>
      </c>
      <c r="CI121" s="248">
        <v>0</v>
      </c>
      <c r="CJ121" s="249">
        <v>0</v>
      </c>
      <c r="CK121" s="253">
        <v>0</v>
      </c>
      <c r="CL121" s="253">
        <v>0</v>
      </c>
      <c r="CM121" s="248">
        <v>0</v>
      </c>
      <c r="CN121" s="249">
        <v>0</v>
      </c>
      <c r="CO121" s="253">
        <v>0</v>
      </c>
      <c r="CP121" s="254">
        <v>0</v>
      </c>
      <c r="CQ121" s="251">
        <v>1.1100000000000001</v>
      </c>
      <c r="CR121" s="253">
        <v>0</v>
      </c>
      <c r="CS121" s="248">
        <v>4.22</v>
      </c>
      <c r="CT121" s="249">
        <v>0</v>
      </c>
      <c r="CU121" s="253">
        <v>19.940000000000001</v>
      </c>
      <c r="CV121" s="253">
        <v>0</v>
      </c>
      <c r="CW121" s="248">
        <v>24.29</v>
      </c>
      <c r="CX121" s="249">
        <v>0</v>
      </c>
      <c r="CY121" s="253">
        <v>24.9</v>
      </c>
      <c r="CZ121" s="253">
        <v>0</v>
      </c>
      <c r="DA121" s="248">
        <v>24.9</v>
      </c>
      <c r="DB121" s="249">
        <v>0</v>
      </c>
      <c r="DC121" s="253">
        <v>24.9</v>
      </c>
      <c r="DD121" s="253">
        <v>0</v>
      </c>
      <c r="DE121" s="251">
        <v>0</v>
      </c>
      <c r="DF121" s="253">
        <v>0</v>
      </c>
      <c r="DG121" s="248">
        <v>0</v>
      </c>
      <c r="DH121" s="249">
        <v>0</v>
      </c>
      <c r="DI121" s="253">
        <v>3.68</v>
      </c>
      <c r="DJ121" s="253">
        <v>0</v>
      </c>
      <c r="DK121" s="248">
        <v>69.37</v>
      </c>
      <c r="DL121" s="249">
        <v>0.01</v>
      </c>
      <c r="DM121" s="253">
        <v>305.72000000000003</v>
      </c>
      <c r="DN121" s="253">
        <v>0.03</v>
      </c>
      <c r="DO121" s="248">
        <v>1042.69</v>
      </c>
      <c r="DP121" s="249">
        <v>0.09</v>
      </c>
      <c r="DQ121" s="253">
        <v>1883.26</v>
      </c>
      <c r="DR121" s="253">
        <v>0.16</v>
      </c>
      <c r="DS121" s="256">
        <v>46.065720427038748</v>
      </c>
      <c r="DT121" s="257">
        <v>44.515930219330301</v>
      </c>
      <c r="DU121" s="258">
        <v>55.991048016332833</v>
      </c>
      <c r="DV121" s="259">
        <v>48.857566220900623</v>
      </c>
      <c r="DW121" s="260">
        <v>114</v>
      </c>
      <c r="DX121" s="261">
        <v>46.21</v>
      </c>
      <c r="DY121" s="240">
        <v>74.842292682926839</v>
      </c>
      <c r="DZ121" s="262">
        <v>1.61829565518875</v>
      </c>
      <c r="EA121" s="262">
        <v>0.47590911388397217</v>
      </c>
      <c r="EB121" s="262">
        <v>1.1003822088241577</v>
      </c>
      <c r="EC121" s="262">
        <v>-0.32052543759346008</v>
      </c>
      <c r="ED121" s="262">
        <v>0.40656179189682007</v>
      </c>
      <c r="EE121" s="262">
        <v>1.0338996079637175</v>
      </c>
      <c r="EF121" s="262">
        <v>7.667467326782746</v>
      </c>
      <c r="EG121" s="262">
        <v>1.9310344827586206</v>
      </c>
      <c r="EH121" s="262">
        <v>59.31</v>
      </c>
      <c r="EI121" s="262">
        <v>4.8644992988980507</v>
      </c>
      <c r="EJ121" s="262">
        <v>-7.2</v>
      </c>
      <c r="EK121" s="262">
        <v>0</v>
      </c>
      <c r="EL121" s="263" t="s">
        <v>478</v>
      </c>
    </row>
    <row r="122" spans="1:142" x14ac:dyDescent="0.2">
      <c r="A122" s="236" t="s">
        <v>949</v>
      </c>
      <c r="B122" s="237" t="s">
        <v>950</v>
      </c>
      <c r="C122" s="238" t="s">
        <v>42</v>
      </c>
      <c r="D122" s="239">
        <v>6.5023999999999998E-2</v>
      </c>
      <c r="E122" s="240">
        <v>100</v>
      </c>
      <c r="F122" s="241">
        <v>0</v>
      </c>
      <c r="G122" s="242">
        <v>0.34816938315731083</v>
      </c>
      <c r="H122" s="243">
        <v>1300.48</v>
      </c>
      <c r="I122" s="251">
        <v>5473.5360000000001</v>
      </c>
      <c r="J122" s="249">
        <v>84470.755270224385</v>
      </c>
      <c r="K122" s="253" t="s">
        <v>1026</v>
      </c>
      <c r="L122" s="253" t="s">
        <v>478</v>
      </c>
      <c r="M122" s="248">
        <v>144.73178626560005</v>
      </c>
      <c r="N122" s="253">
        <v>2.6442100000000006</v>
      </c>
      <c r="O122" s="248">
        <v>0</v>
      </c>
      <c r="P122" s="249">
        <f t="shared" si="12"/>
        <v>0</v>
      </c>
      <c r="Q122" s="254" t="s">
        <v>1026</v>
      </c>
      <c r="R122" s="199">
        <v>10451.9111328125</v>
      </c>
      <c r="S122" s="251">
        <v>0</v>
      </c>
      <c r="T122" s="252">
        <v>61.19</v>
      </c>
      <c r="U122" s="253">
        <v>0</v>
      </c>
      <c r="V122" s="252">
        <v>7.0000000000000007E-2</v>
      </c>
      <c r="W122" s="253">
        <v>0</v>
      </c>
      <c r="X122" s="252" t="s">
        <v>992</v>
      </c>
      <c r="Y122" s="254">
        <v>61.26</v>
      </c>
      <c r="Z122" s="253">
        <f t="shared" si="11"/>
        <v>0</v>
      </c>
      <c r="AA122" s="253">
        <f t="shared" si="11"/>
        <v>99.885732941560562</v>
      </c>
      <c r="AB122" s="253">
        <f t="shared" si="11"/>
        <v>0</v>
      </c>
      <c r="AC122" s="253">
        <f t="shared" si="10"/>
        <v>0.11426705843943848</v>
      </c>
      <c r="AD122" s="253">
        <f t="shared" si="10"/>
        <v>0</v>
      </c>
      <c r="AE122" s="253" t="str">
        <f t="shared" si="10"/>
        <v>---</v>
      </c>
      <c r="AF122" s="251">
        <f t="shared" si="14"/>
        <v>0</v>
      </c>
      <c r="AG122" s="252">
        <f t="shared" si="14"/>
        <v>0.5854431713249213</v>
      </c>
      <c r="AH122" s="253">
        <f t="shared" si="14"/>
        <v>0</v>
      </c>
      <c r="AI122" s="252">
        <f t="shared" si="14"/>
        <v>6.6973397602131872E-4</v>
      </c>
      <c r="AJ122" s="253">
        <f t="shared" si="14"/>
        <v>0</v>
      </c>
      <c r="AK122" s="252">
        <f t="shared" si="14"/>
        <v>0</v>
      </c>
      <c r="AL122" s="254">
        <f t="shared" si="13"/>
        <v>0.58611290530094251</v>
      </c>
      <c r="AM122" s="255" t="s">
        <v>1026</v>
      </c>
      <c r="AN122" s="249" t="s">
        <v>1026</v>
      </c>
      <c r="AO122" s="249" t="s">
        <v>1026</v>
      </c>
      <c r="AP122" s="249" t="s">
        <v>1026</v>
      </c>
      <c r="AQ122" s="249" t="s">
        <v>1026</v>
      </c>
      <c r="AR122" s="249" t="s">
        <v>1026</v>
      </c>
      <c r="AS122" s="254" t="s">
        <v>1026</v>
      </c>
      <c r="AT122" s="255">
        <v>0</v>
      </c>
      <c r="AU122" s="249">
        <v>42.278204103491866</v>
      </c>
      <c r="AV122" s="249">
        <v>0</v>
      </c>
      <c r="AW122" s="249">
        <v>4.8365325825207243E-2</v>
      </c>
      <c r="AX122" s="249">
        <v>0</v>
      </c>
      <c r="AY122" s="249" t="s">
        <v>1026</v>
      </c>
      <c r="AZ122" s="254">
        <v>42.326569429317075</v>
      </c>
      <c r="BA122" s="255" t="str">
        <f t="shared" si="15"/>
        <v>---</v>
      </c>
      <c r="BB122" s="249" t="str">
        <f t="shared" si="15"/>
        <v>---</v>
      </c>
      <c r="BC122" s="249" t="str">
        <f t="shared" si="15"/>
        <v>---</v>
      </c>
      <c r="BD122" s="249" t="str">
        <f t="shared" si="15"/>
        <v>---</v>
      </c>
      <c r="BE122" s="249" t="str">
        <f t="shared" si="15"/>
        <v>---</v>
      </c>
      <c r="BF122" s="249" t="str">
        <f t="shared" si="15"/>
        <v>---</v>
      </c>
      <c r="BG122" s="254" t="str">
        <f t="shared" si="15"/>
        <v>---</v>
      </c>
      <c r="BH122" s="255" t="s">
        <v>1026</v>
      </c>
      <c r="BI122" s="249" t="s">
        <v>1026</v>
      </c>
      <c r="BJ122" s="249" t="s">
        <v>1026</v>
      </c>
      <c r="BK122" s="249" t="s">
        <v>1026</v>
      </c>
      <c r="BL122" s="249" t="s">
        <v>1026</v>
      </c>
      <c r="BM122" s="249" t="s">
        <v>1026</v>
      </c>
      <c r="BN122" s="254" t="s">
        <v>1026</v>
      </c>
      <c r="BO122" s="251">
        <v>0</v>
      </c>
      <c r="BP122" s="253">
        <v>0</v>
      </c>
      <c r="BQ122" s="248">
        <v>0</v>
      </c>
      <c r="BR122" s="249">
        <v>0</v>
      </c>
      <c r="BS122" s="253">
        <v>0</v>
      </c>
      <c r="BT122" s="253">
        <v>0</v>
      </c>
      <c r="BU122" s="248">
        <v>0</v>
      </c>
      <c r="BV122" s="249">
        <v>0</v>
      </c>
      <c r="BW122" s="253">
        <v>0</v>
      </c>
      <c r="BX122" s="253">
        <v>0</v>
      </c>
      <c r="BY122" s="248">
        <v>0</v>
      </c>
      <c r="BZ122" s="249">
        <v>0</v>
      </c>
      <c r="CA122" s="253">
        <v>0</v>
      </c>
      <c r="CB122" s="254">
        <v>0</v>
      </c>
      <c r="CC122" s="251">
        <v>323.60000000000002</v>
      </c>
      <c r="CD122" s="253">
        <v>3.1</v>
      </c>
      <c r="CE122" s="248">
        <v>711.34</v>
      </c>
      <c r="CF122" s="249">
        <v>6.81</v>
      </c>
      <c r="CG122" s="253">
        <v>1227.9100000000001</v>
      </c>
      <c r="CH122" s="253">
        <v>11.75</v>
      </c>
      <c r="CI122" s="248">
        <v>2382.21</v>
      </c>
      <c r="CJ122" s="249">
        <v>22.79</v>
      </c>
      <c r="CK122" s="253">
        <v>3182.84</v>
      </c>
      <c r="CL122" s="253">
        <v>30.45</v>
      </c>
      <c r="CM122" s="248">
        <v>3722.22</v>
      </c>
      <c r="CN122" s="249">
        <v>35.61</v>
      </c>
      <c r="CO122" s="253">
        <v>3926.06</v>
      </c>
      <c r="CP122" s="254">
        <v>37.56</v>
      </c>
      <c r="CQ122" s="251">
        <v>0</v>
      </c>
      <c r="CR122" s="253">
        <v>0</v>
      </c>
      <c r="CS122" s="248">
        <v>0</v>
      </c>
      <c r="CT122" s="249">
        <v>0</v>
      </c>
      <c r="CU122" s="253">
        <v>0</v>
      </c>
      <c r="CV122" s="253">
        <v>0</v>
      </c>
      <c r="CW122" s="248">
        <v>0</v>
      </c>
      <c r="CX122" s="249">
        <v>0</v>
      </c>
      <c r="CY122" s="253">
        <v>0</v>
      </c>
      <c r="CZ122" s="253">
        <v>0</v>
      </c>
      <c r="DA122" s="248">
        <v>0</v>
      </c>
      <c r="DB122" s="249">
        <v>0</v>
      </c>
      <c r="DC122" s="253">
        <v>0</v>
      </c>
      <c r="DD122" s="253">
        <v>0</v>
      </c>
      <c r="DE122" s="251">
        <v>0</v>
      </c>
      <c r="DF122" s="253">
        <v>0</v>
      </c>
      <c r="DG122" s="248">
        <v>0</v>
      </c>
      <c r="DH122" s="249">
        <v>0</v>
      </c>
      <c r="DI122" s="253">
        <v>0</v>
      </c>
      <c r="DJ122" s="253">
        <v>0</v>
      </c>
      <c r="DK122" s="248">
        <v>0</v>
      </c>
      <c r="DL122" s="249">
        <v>0</v>
      </c>
      <c r="DM122" s="253">
        <v>0</v>
      </c>
      <c r="DN122" s="253">
        <v>0</v>
      </c>
      <c r="DO122" s="248">
        <v>0</v>
      </c>
      <c r="DP122" s="249">
        <v>0</v>
      </c>
      <c r="DQ122" s="253">
        <v>0.33</v>
      </c>
      <c r="DR122" s="253">
        <v>0</v>
      </c>
      <c r="DS122" s="256">
        <v>39.429771216687875</v>
      </c>
      <c r="DT122" s="257">
        <v>35.926050321824071</v>
      </c>
      <c r="DU122" s="258">
        <v>70.699322905087953</v>
      </c>
      <c r="DV122" s="259">
        <v>48.685048147866631</v>
      </c>
      <c r="DW122" s="260">
        <v>115</v>
      </c>
      <c r="DX122" s="261" t="s">
        <v>478</v>
      </c>
      <c r="DY122" s="240">
        <v>79.288536585365847</v>
      </c>
      <c r="DZ122" s="262">
        <v>0.34877619679618599</v>
      </c>
      <c r="EA122" s="262">
        <v>1.1435602903366089</v>
      </c>
      <c r="EB122" s="262">
        <v>1.0042390823364258</v>
      </c>
      <c r="EC122" s="262">
        <v>1.0441913604736328</v>
      </c>
      <c r="ED122" s="262">
        <v>1.2859820127487183</v>
      </c>
      <c r="EE122" s="262" t="s">
        <v>478</v>
      </c>
      <c r="EF122" s="262">
        <v>7.3200356243473985</v>
      </c>
      <c r="EG122" s="262" t="s">
        <v>478</v>
      </c>
      <c r="EH122" s="262" t="s">
        <v>478</v>
      </c>
      <c r="EI122" s="262" t="s">
        <v>478</v>
      </c>
      <c r="EJ122" s="262" t="s">
        <v>1069</v>
      </c>
      <c r="EK122" s="262" t="s">
        <v>478</v>
      </c>
      <c r="EL122" s="263" t="s">
        <v>478</v>
      </c>
    </row>
    <row r="123" spans="1:142" x14ac:dyDescent="0.2">
      <c r="A123" s="236" t="s">
        <v>200</v>
      </c>
      <c r="B123" s="237" t="s">
        <v>599</v>
      </c>
      <c r="C123" s="238" t="s">
        <v>1077</v>
      </c>
      <c r="D123" s="239">
        <v>2.956121</v>
      </c>
      <c r="E123" s="240">
        <v>66.554007768964809</v>
      </c>
      <c r="F123" s="241">
        <v>33.445992231035198</v>
      </c>
      <c r="G123" s="242">
        <v>-1.1401063457192555</v>
      </c>
      <c r="H123" s="243">
        <v>47.166624118454223</v>
      </c>
      <c r="I123" s="251">
        <v>42343.521965748332</v>
      </c>
      <c r="J123" s="249">
        <v>15537.918939604968</v>
      </c>
      <c r="K123" s="253">
        <v>7424.5536395462641</v>
      </c>
      <c r="L123" s="253">
        <v>17.534095641718192</v>
      </c>
      <c r="M123" s="248">
        <v>9948.9733698358159</v>
      </c>
      <c r="N123" s="253">
        <v>23.495856999999997</v>
      </c>
      <c r="O123" s="248">
        <v>7302.5314761932514</v>
      </c>
      <c r="P123" s="249">
        <f t="shared" si="12"/>
        <v>17.24592366714386</v>
      </c>
      <c r="Q123" s="254">
        <v>7847.28459484</v>
      </c>
      <c r="R123" s="253">
        <v>135613.828125</v>
      </c>
      <c r="S123" s="251">
        <v>0.85</v>
      </c>
      <c r="T123" s="252">
        <v>0</v>
      </c>
      <c r="U123" s="253">
        <v>0</v>
      </c>
      <c r="V123" s="252">
        <v>0</v>
      </c>
      <c r="W123" s="253">
        <v>134.9</v>
      </c>
      <c r="X123" s="252" t="s">
        <v>992</v>
      </c>
      <c r="Y123" s="254">
        <v>135.75</v>
      </c>
      <c r="Z123" s="253">
        <f t="shared" si="11"/>
        <v>0.62615101289134434</v>
      </c>
      <c r="AA123" s="253">
        <f t="shared" si="11"/>
        <v>0</v>
      </c>
      <c r="AB123" s="253">
        <f t="shared" si="11"/>
        <v>0</v>
      </c>
      <c r="AC123" s="253">
        <f t="shared" si="10"/>
        <v>0</v>
      </c>
      <c r="AD123" s="253">
        <f t="shared" si="10"/>
        <v>99.373848987108659</v>
      </c>
      <c r="AE123" s="253" t="str">
        <f t="shared" si="10"/>
        <v>---</v>
      </c>
      <c r="AF123" s="251">
        <f t="shared" si="14"/>
        <v>6.2677974049705706E-4</v>
      </c>
      <c r="AG123" s="252">
        <f t="shared" si="14"/>
        <v>0</v>
      </c>
      <c r="AH123" s="253">
        <f t="shared" si="14"/>
        <v>0</v>
      </c>
      <c r="AI123" s="252">
        <f t="shared" si="14"/>
        <v>0</v>
      </c>
      <c r="AJ123" s="253">
        <f t="shared" si="14"/>
        <v>9.9473631756532954E-2</v>
      </c>
      <c r="AK123" s="252">
        <f t="shared" si="14"/>
        <v>0</v>
      </c>
      <c r="AL123" s="254">
        <f t="shared" si="13"/>
        <v>0.10010041149703</v>
      </c>
      <c r="AM123" s="255">
        <v>1.1448499684513639E-2</v>
      </c>
      <c r="AN123" s="249">
        <v>0</v>
      </c>
      <c r="AO123" s="249">
        <v>0</v>
      </c>
      <c r="AP123" s="249">
        <v>0</v>
      </c>
      <c r="AQ123" s="249">
        <v>1.8169442440481058</v>
      </c>
      <c r="AR123" s="249" t="s">
        <v>1026</v>
      </c>
      <c r="AS123" s="254">
        <v>1.8283927437326195</v>
      </c>
      <c r="AT123" s="255">
        <v>8.5435950866760355E-3</v>
      </c>
      <c r="AU123" s="249">
        <v>0</v>
      </c>
      <c r="AV123" s="249">
        <v>0</v>
      </c>
      <c r="AW123" s="249">
        <v>0</v>
      </c>
      <c r="AX123" s="249">
        <v>1.3559187966971733</v>
      </c>
      <c r="AY123" s="249" t="s">
        <v>1026</v>
      </c>
      <c r="AZ123" s="254">
        <v>1.3644623917838492</v>
      </c>
      <c r="BA123" s="255">
        <f t="shared" si="15"/>
        <v>1.1639799195266157E-2</v>
      </c>
      <c r="BB123" s="249">
        <f t="shared" si="15"/>
        <v>0</v>
      </c>
      <c r="BC123" s="249">
        <f t="shared" si="15"/>
        <v>0</v>
      </c>
      <c r="BD123" s="249">
        <f t="shared" si="15"/>
        <v>0</v>
      </c>
      <c r="BE123" s="249">
        <f t="shared" si="15"/>
        <v>1.8473046016957702</v>
      </c>
      <c r="BF123" s="249" t="str">
        <f t="shared" si="15"/>
        <v>---</v>
      </c>
      <c r="BG123" s="254">
        <f t="shared" si="15"/>
        <v>1.8589444008910365</v>
      </c>
      <c r="BH123" s="255">
        <v>1.0831772312156481E-2</v>
      </c>
      <c r="BI123" s="249">
        <v>0</v>
      </c>
      <c r="BJ123" s="249">
        <v>0</v>
      </c>
      <c r="BK123" s="249">
        <v>0</v>
      </c>
      <c r="BL123" s="249">
        <v>1.7190659822469521</v>
      </c>
      <c r="BM123" s="249" t="s">
        <v>1026</v>
      </c>
      <c r="BN123" s="254">
        <v>1.7298977545591085</v>
      </c>
      <c r="BO123" s="251">
        <v>1.06</v>
      </c>
      <c r="BP123" s="253">
        <v>0</v>
      </c>
      <c r="BQ123" s="248">
        <v>7.92</v>
      </c>
      <c r="BR123" s="249">
        <v>0.01</v>
      </c>
      <c r="BS123" s="253">
        <v>17.96</v>
      </c>
      <c r="BT123" s="253">
        <v>0.01</v>
      </c>
      <c r="BU123" s="248">
        <v>38.36</v>
      </c>
      <c r="BV123" s="249">
        <v>0.03</v>
      </c>
      <c r="BW123" s="253">
        <v>63.57</v>
      </c>
      <c r="BX123" s="253">
        <v>0.05</v>
      </c>
      <c r="BY123" s="248">
        <v>103.69</v>
      </c>
      <c r="BZ123" s="249">
        <v>0.08</v>
      </c>
      <c r="CA123" s="253">
        <v>138.13</v>
      </c>
      <c r="CB123" s="254">
        <v>0.1</v>
      </c>
      <c r="CC123" s="251">
        <v>0</v>
      </c>
      <c r="CD123" s="253">
        <v>0</v>
      </c>
      <c r="CE123" s="248">
        <v>0</v>
      </c>
      <c r="CF123" s="249">
        <v>0</v>
      </c>
      <c r="CG123" s="253">
        <v>0</v>
      </c>
      <c r="CH123" s="253">
        <v>0</v>
      </c>
      <c r="CI123" s="248">
        <v>0</v>
      </c>
      <c r="CJ123" s="249">
        <v>0</v>
      </c>
      <c r="CK123" s="253">
        <v>0</v>
      </c>
      <c r="CL123" s="253">
        <v>0</v>
      </c>
      <c r="CM123" s="248">
        <v>0</v>
      </c>
      <c r="CN123" s="249">
        <v>0</v>
      </c>
      <c r="CO123" s="253">
        <v>0</v>
      </c>
      <c r="CP123" s="254">
        <v>0</v>
      </c>
      <c r="CQ123" s="251">
        <v>0</v>
      </c>
      <c r="CR123" s="253">
        <v>0</v>
      </c>
      <c r="CS123" s="248">
        <v>0</v>
      </c>
      <c r="CT123" s="249">
        <v>0</v>
      </c>
      <c r="CU123" s="253">
        <v>0</v>
      </c>
      <c r="CV123" s="253">
        <v>0</v>
      </c>
      <c r="CW123" s="248">
        <v>0</v>
      </c>
      <c r="CX123" s="249">
        <v>0</v>
      </c>
      <c r="CY123" s="253">
        <v>0</v>
      </c>
      <c r="CZ123" s="253">
        <v>0</v>
      </c>
      <c r="DA123" s="248">
        <v>0</v>
      </c>
      <c r="DB123" s="249">
        <v>0</v>
      </c>
      <c r="DC123" s="253">
        <v>0</v>
      </c>
      <c r="DD123" s="253">
        <v>0</v>
      </c>
      <c r="DE123" s="251">
        <v>0</v>
      </c>
      <c r="DF123" s="253">
        <v>0</v>
      </c>
      <c r="DG123" s="248">
        <v>0</v>
      </c>
      <c r="DH123" s="249">
        <v>0</v>
      </c>
      <c r="DI123" s="253">
        <v>0</v>
      </c>
      <c r="DJ123" s="253">
        <v>0</v>
      </c>
      <c r="DK123" s="248">
        <v>0</v>
      </c>
      <c r="DL123" s="249">
        <v>0</v>
      </c>
      <c r="DM123" s="253">
        <v>0</v>
      </c>
      <c r="DN123" s="253">
        <v>0</v>
      </c>
      <c r="DO123" s="248">
        <v>0</v>
      </c>
      <c r="DP123" s="249">
        <v>0</v>
      </c>
      <c r="DQ123" s="253">
        <v>0</v>
      </c>
      <c r="DR123" s="253">
        <v>0</v>
      </c>
      <c r="DS123" s="256">
        <v>47.753494405250251</v>
      </c>
      <c r="DT123" s="257">
        <v>48.814956907251442</v>
      </c>
      <c r="DU123" s="258">
        <v>47.905359268613658</v>
      </c>
      <c r="DV123" s="259">
        <v>48.157936860371784</v>
      </c>
      <c r="DW123" s="260">
        <v>116</v>
      </c>
      <c r="DX123" s="261">
        <v>37.57</v>
      </c>
      <c r="DY123" s="240">
        <v>73.863414634146352</v>
      </c>
      <c r="DZ123" s="262">
        <v>-1.06503578934245</v>
      </c>
      <c r="EA123" s="262">
        <v>0.79100668430328369</v>
      </c>
      <c r="EB123" s="262">
        <v>0.82435619831085205</v>
      </c>
      <c r="EC123" s="262">
        <v>0.91783714294433594</v>
      </c>
      <c r="ED123" s="262">
        <v>0.36356371641159058</v>
      </c>
      <c r="EE123" s="262">
        <v>14.908148845972679</v>
      </c>
      <c r="EF123" s="262">
        <v>4.3782148348132335</v>
      </c>
      <c r="EG123" s="262">
        <v>15.282776349614396</v>
      </c>
      <c r="EH123" s="262">
        <v>61.26</v>
      </c>
      <c r="EI123" s="262">
        <v>4.6686935006421404</v>
      </c>
      <c r="EJ123" s="262">
        <v>-2.7</v>
      </c>
      <c r="EK123" s="262">
        <v>0</v>
      </c>
      <c r="EL123" s="263" t="s">
        <v>478</v>
      </c>
    </row>
    <row r="124" spans="1:142" x14ac:dyDescent="0.2">
      <c r="A124" s="236" t="s">
        <v>152</v>
      </c>
      <c r="B124" s="237" t="s">
        <v>576</v>
      </c>
      <c r="C124" s="238" t="s">
        <v>1077</v>
      </c>
      <c r="D124" s="239">
        <v>8.4737860000000005</v>
      </c>
      <c r="E124" s="240">
        <v>65.883998014582858</v>
      </c>
      <c r="F124" s="241">
        <v>34.116001985417142</v>
      </c>
      <c r="G124" s="242">
        <v>0.54853225916351878</v>
      </c>
      <c r="H124" s="243">
        <v>102.82597774514919</v>
      </c>
      <c r="I124" s="251">
        <v>415843.92620139604</v>
      </c>
      <c r="J124" s="249">
        <v>50546.697503124968</v>
      </c>
      <c r="K124" s="253">
        <v>87859.120566917176</v>
      </c>
      <c r="L124" s="253">
        <v>21.127907618967221</v>
      </c>
      <c r="M124" s="248">
        <v>145111.89846181628</v>
      </c>
      <c r="N124" s="253">
        <v>34.895760000000003</v>
      </c>
      <c r="O124" s="248">
        <v>109375.23786075065</v>
      </c>
      <c r="P124" s="249">
        <f t="shared" si="12"/>
        <v>26.301992398893301</v>
      </c>
      <c r="Q124" s="254">
        <v>12473.850301100001</v>
      </c>
      <c r="R124" s="253">
        <v>1801472.125</v>
      </c>
      <c r="S124" s="251">
        <v>524.6</v>
      </c>
      <c r="T124" s="252">
        <v>0</v>
      </c>
      <c r="U124" s="253">
        <v>0</v>
      </c>
      <c r="V124" s="252">
        <v>0</v>
      </c>
      <c r="W124" s="253">
        <v>749.13</v>
      </c>
      <c r="X124" s="252" t="s">
        <v>992</v>
      </c>
      <c r="Y124" s="254">
        <v>1273.73</v>
      </c>
      <c r="Z124" s="253">
        <f t="shared" si="11"/>
        <v>41.18612264765688</v>
      </c>
      <c r="AA124" s="253">
        <f t="shared" si="11"/>
        <v>0</v>
      </c>
      <c r="AB124" s="253">
        <f t="shared" si="11"/>
        <v>0</v>
      </c>
      <c r="AC124" s="253">
        <f t="shared" si="10"/>
        <v>0</v>
      </c>
      <c r="AD124" s="253">
        <f t="shared" si="10"/>
        <v>58.81387735234312</v>
      </c>
      <c r="AE124" s="253" t="str">
        <f t="shared" si="10"/>
        <v>---</v>
      </c>
      <c r="AF124" s="251">
        <f t="shared" si="14"/>
        <v>2.9120628219545724E-2</v>
      </c>
      <c r="AG124" s="252">
        <f t="shared" si="14"/>
        <v>0</v>
      </c>
      <c r="AH124" s="253">
        <f t="shared" si="14"/>
        <v>0</v>
      </c>
      <c r="AI124" s="252">
        <f t="shared" si="14"/>
        <v>0</v>
      </c>
      <c r="AJ124" s="253">
        <f t="shared" si="14"/>
        <v>4.1584323709699368E-2</v>
      </c>
      <c r="AK124" s="252">
        <f t="shared" si="14"/>
        <v>0</v>
      </c>
      <c r="AL124" s="254">
        <f t="shared" si="13"/>
        <v>7.0704951929245086E-2</v>
      </c>
      <c r="AM124" s="255">
        <v>0.59709225020121015</v>
      </c>
      <c r="AN124" s="249">
        <v>0</v>
      </c>
      <c r="AO124" s="249">
        <v>0</v>
      </c>
      <c r="AP124" s="249">
        <v>0</v>
      </c>
      <c r="AQ124" s="249">
        <v>0.85264909911024134</v>
      </c>
      <c r="AR124" s="249" t="s">
        <v>1026</v>
      </c>
      <c r="AS124" s="254">
        <v>1.4497413493114515</v>
      </c>
      <c r="AT124" s="255">
        <v>0.3615141181121268</v>
      </c>
      <c r="AU124" s="249">
        <v>0</v>
      </c>
      <c r="AV124" s="249">
        <v>0</v>
      </c>
      <c r="AW124" s="249">
        <v>0</v>
      </c>
      <c r="AX124" s="249">
        <v>0.51624298761215703</v>
      </c>
      <c r="AY124" s="249" t="s">
        <v>1026</v>
      </c>
      <c r="AZ124" s="254">
        <v>0.87775710572428367</v>
      </c>
      <c r="BA124" s="255">
        <f t="shared" si="15"/>
        <v>0.47963324264298846</v>
      </c>
      <c r="BB124" s="249">
        <f t="shared" si="15"/>
        <v>0</v>
      </c>
      <c r="BC124" s="249">
        <f t="shared" si="15"/>
        <v>0</v>
      </c>
      <c r="BD124" s="249">
        <f t="shared" si="15"/>
        <v>0</v>
      </c>
      <c r="BE124" s="249">
        <f t="shared" si="15"/>
        <v>0.68491736763465871</v>
      </c>
      <c r="BF124" s="249" t="str">
        <f t="shared" si="15"/>
        <v>---</v>
      </c>
      <c r="BG124" s="254">
        <f t="shared" si="15"/>
        <v>1.1645506102776473</v>
      </c>
      <c r="BH124" s="255">
        <v>4.2055980097319141</v>
      </c>
      <c r="BI124" s="249">
        <v>0</v>
      </c>
      <c r="BJ124" s="249">
        <v>0</v>
      </c>
      <c r="BK124" s="249">
        <v>0</v>
      </c>
      <c r="BL124" s="249">
        <v>6.0056035780222432</v>
      </c>
      <c r="BM124" s="249" t="s">
        <v>1026</v>
      </c>
      <c r="BN124" s="254">
        <v>10.211201587754157</v>
      </c>
      <c r="BO124" s="251">
        <v>1130.04</v>
      </c>
      <c r="BP124" s="253">
        <v>0.06</v>
      </c>
      <c r="BQ124" s="248">
        <v>3181.2</v>
      </c>
      <c r="BR124" s="249">
        <v>0.18</v>
      </c>
      <c r="BS124" s="253">
        <v>6537.05</v>
      </c>
      <c r="BT124" s="253">
        <v>0.36</v>
      </c>
      <c r="BU124" s="248">
        <v>14632.29</v>
      </c>
      <c r="BV124" s="249">
        <v>0.81</v>
      </c>
      <c r="BW124" s="253">
        <v>24580.91</v>
      </c>
      <c r="BX124" s="253">
        <v>1.36</v>
      </c>
      <c r="BY124" s="248">
        <v>39649.51</v>
      </c>
      <c r="BZ124" s="249">
        <v>2.2000000000000002</v>
      </c>
      <c r="CA124" s="253">
        <v>51895.32</v>
      </c>
      <c r="CB124" s="254">
        <v>2.88</v>
      </c>
      <c r="CC124" s="251">
        <v>0</v>
      </c>
      <c r="CD124" s="253">
        <v>0</v>
      </c>
      <c r="CE124" s="248">
        <v>0</v>
      </c>
      <c r="CF124" s="249">
        <v>0</v>
      </c>
      <c r="CG124" s="253">
        <v>0</v>
      </c>
      <c r="CH124" s="253">
        <v>0</v>
      </c>
      <c r="CI124" s="248">
        <v>0</v>
      </c>
      <c r="CJ124" s="249">
        <v>0</v>
      </c>
      <c r="CK124" s="253">
        <v>0</v>
      </c>
      <c r="CL124" s="253">
        <v>0</v>
      </c>
      <c r="CM124" s="248">
        <v>0</v>
      </c>
      <c r="CN124" s="249">
        <v>0</v>
      </c>
      <c r="CO124" s="253">
        <v>0</v>
      </c>
      <c r="CP124" s="254">
        <v>0</v>
      </c>
      <c r="CQ124" s="251">
        <v>0</v>
      </c>
      <c r="CR124" s="253">
        <v>0</v>
      </c>
      <c r="CS124" s="248">
        <v>0</v>
      </c>
      <c r="CT124" s="249">
        <v>0</v>
      </c>
      <c r="CU124" s="253">
        <v>0</v>
      </c>
      <c r="CV124" s="253">
        <v>0</v>
      </c>
      <c r="CW124" s="248">
        <v>0</v>
      </c>
      <c r="CX124" s="249">
        <v>0</v>
      </c>
      <c r="CY124" s="253">
        <v>0</v>
      </c>
      <c r="CZ124" s="253">
        <v>0</v>
      </c>
      <c r="DA124" s="248">
        <v>0</v>
      </c>
      <c r="DB124" s="249">
        <v>0</v>
      </c>
      <c r="DC124" s="253">
        <v>0</v>
      </c>
      <c r="DD124" s="253">
        <v>0</v>
      </c>
      <c r="DE124" s="251">
        <v>0</v>
      </c>
      <c r="DF124" s="253">
        <v>0</v>
      </c>
      <c r="DG124" s="248">
        <v>0</v>
      </c>
      <c r="DH124" s="249">
        <v>0</v>
      </c>
      <c r="DI124" s="253">
        <v>0</v>
      </c>
      <c r="DJ124" s="253">
        <v>0</v>
      </c>
      <c r="DK124" s="248">
        <v>0</v>
      </c>
      <c r="DL124" s="249">
        <v>0</v>
      </c>
      <c r="DM124" s="253">
        <v>0</v>
      </c>
      <c r="DN124" s="253">
        <v>0</v>
      </c>
      <c r="DO124" s="248">
        <v>0</v>
      </c>
      <c r="DP124" s="249">
        <v>0</v>
      </c>
      <c r="DQ124" s="253">
        <v>0</v>
      </c>
      <c r="DR124" s="253">
        <v>0</v>
      </c>
      <c r="DS124" s="256">
        <v>43.849707682232633</v>
      </c>
      <c r="DT124" s="257">
        <v>55.277877389152536</v>
      </c>
      <c r="DU124" s="258">
        <v>44.977710261885569</v>
      </c>
      <c r="DV124" s="259">
        <v>48.035098444423575</v>
      </c>
      <c r="DW124" s="260">
        <v>117</v>
      </c>
      <c r="DX124" s="261">
        <v>29.15</v>
      </c>
      <c r="DY124" s="240">
        <v>80.936585365853674</v>
      </c>
      <c r="DZ124" s="262">
        <v>0.51816937706984401</v>
      </c>
      <c r="EA124" s="262">
        <v>1.8288122415542603</v>
      </c>
      <c r="EB124" s="262">
        <v>1.5663824081420898</v>
      </c>
      <c r="EC124" s="262">
        <v>1.4644901752471924</v>
      </c>
      <c r="ED124" s="262">
        <v>1.5065270662307739</v>
      </c>
      <c r="EE124" s="262">
        <v>11.684685662876731</v>
      </c>
      <c r="EF124" s="262">
        <v>7.9736480292489524</v>
      </c>
      <c r="EG124" s="262">
        <v>6.6490909090909085</v>
      </c>
      <c r="EH124" s="262">
        <v>78.319999999999993</v>
      </c>
      <c r="EI124" s="262">
        <v>5.3016975606660095</v>
      </c>
      <c r="EJ124" s="262">
        <v>-3.2</v>
      </c>
      <c r="EK124" s="262" t="s">
        <v>478</v>
      </c>
      <c r="EL124" s="263" t="s">
        <v>478</v>
      </c>
    </row>
    <row r="125" spans="1:142" x14ac:dyDescent="0.2">
      <c r="A125" s="236" t="s">
        <v>334</v>
      </c>
      <c r="B125" s="237" t="s">
        <v>509</v>
      </c>
      <c r="C125" s="238" t="s">
        <v>1079</v>
      </c>
      <c r="D125" s="239">
        <v>10.8865</v>
      </c>
      <c r="E125" s="240">
        <v>66.455995958296981</v>
      </c>
      <c r="F125" s="241">
        <v>33.544004041703026</v>
      </c>
      <c r="G125" s="242">
        <v>1.2805261175876739</v>
      </c>
      <c r="H125" s="243">
        <v>70.072734294541704</v>
      </c>
      <c r="I125" s="251">
        <v>47128.700683203046</v>
      </c>
      <c r="J125" s="249">
        <v>4316.685694965634</v>
      </c>
      <c r="K125" s="253">
        <v>9955.7362526200195</v>
      </c>
      <c r="L125" s="253">
        <v>21.124571881457161</v>
      </c>
      <c r="M125" s="248">
        <v>7808.6648716686132</v>
      </c>
      <c r="N125" s="253">
        <v>16.568809999999996</v>
      </c>
      <c r="O125" s="248">
        <v>6919.5895457499573</v>
      </c>
      <c r="P125" s="249">
        <f t="shared" si="12"/>
        <v>14.682326152513983</v>
      </c>
      <c r="Q125" s="254">
        <v>7287.4467457199999</v>
      </c>
      <c r="R125" s="253">
        <v>178845.578125</v>
      </c>
      <c r="S125" s="251">
        <v>97.19</v>
      </c>
      <c r="T125" s="252">
        <v>0</v>
      </c>
      <c r="U125" s="253">
        <v>0</v>
      </c>
      <c r="V125" s="252">
        <v>0.23</v>
      </c>
      <c r="W125" s="253">
        <v>40.6</v>
      </c>
      <c r="X125" s="252" t="s">
        <v>992</v>
      </c>
      <c r="Y125" s="254">
        <v>138.02000000000001</v>
      </c>
      <c r="Z125" s="253">
        <f t="shared" si="11"/>
        <v>70.417330821620055</v>
      </c>
      <c r="AA125" s="253">
        <f t="shared" si="11"/>
        <v>0</v>
      </c>
      <c r="AB125" s="253">
        <f t="shared" si="11"/>
        <v>0</v>
      </c>
      <c r="AC125" s="253">
        <f t="shared" si="10"/>
        <v>0.16664251557745252</v>
      </c>
      <c r="AD125" s="253">
        <f t="shared" si="10"/>
        <v>29.416026662802491</v>
      </c>
      <c r="AE125" s="253" t="str">
        <f t="shared" si="10"/>
        <v>---</v>
      </c>
      <c r="AF125" s="251">
        <f t="shared" si="14"/>
        <v>5.4342970633621868E-2</v>
      </c>
      <c r="AG125" s="252">
        <f t="shared" si="14"/>
        <v>0</v>
      </c>
      <c r="AH125" s="253">
        <f t="shared" si="14"/>
        <v>0</v>
      </c>
      <c r="AI125" s="252">
        <f t="shared" si="14"/>
        <v>1.2860256452035219E-4</v>
      </c>
      <c r="AJ125" s="253">
        <f t="shared" si="14"/>
        <v>2.2701148345766517E-2</v>
      </c>
      <c r="AK125" s="252">
        <f t="shared" si="14"/>
        <v>0</v>
      </c>
      <c r="AL125" s="254">
        <f t="shared" si="13"/>
        <v>7.7172721543908737E-2</v>
      </c>
      <c r="AM125" s="255">
        <v>0.97622112050651022</v>
      </c>
      <c r="AN125" s="249">
        <v>0</v>
      </c>
      <c r="AO125" s="249">
        <v>0</v>
      </c>
      <c r="AP125" s="249">
        <v>2.3102259256764825E-3</v>
      </c>
      <c r="AQ125" s="249">
        <v>0.40780509818463134</v>
      </c>
      <c r="AR125" s="249" t="s">
        <v>1026</v>
      </c>
      <c r="AS125" s="254">
        <v>1.386336444616818</v>
      </c>
      <c r="AT125" s="255">
        <v>1.2446429907963474</v>
      </c>
      <c r="AU125" s="249">
        <v>0</v>
      </c>
      <c r="AV125" s="249">
        <v>0</v>
      </c>
      <c r="AW125" s="249">
        <v>2.945445908870871E-3</v>
      </c>
      <c r="AX125" s="249">
        <v>0.51993523434851019</v>
      </c>
      <c r="AY125" s="249" t="s">
        <v>1026</v>
      </c>
      <c r="AZ125" s="254">
        <v>1.767523671053729</v>
      </c>
      <c r="BA125" s="255">
        <f t="shared" si="15"/>
        <v>1.4045630793186934</v>
      </c>
      <c r="BB125" s="249">
        <f t="shared" si="15"/>
        <v>0</v>
      </c>
      <c r="BC125" s="249">
        <f t="shared" si="15"/>
        <v>0</v>
      </c>
      <c r="BD125" s="249">
        <f t="shared" si="15"/>
        <v>3.3238965762249152E-3</v>
      </c>
      <c r="BE125" s="249">
        <f t="shared" si="15"/>
        <v>0.58674000432491991</v>
      </c>
      <c r="BF125" s="249" t="str">
        <f t="shared" si="15"/>
        <v>---</v>
      </c>
      <c r="BG125" s="254">
        <f t="shared" si="15"/>
        <v>1.9946269802198384</v>
      </c>
      <c r="BH125" s="255">
        <v>1.3336632621992166</v>
      </c>
      <c r="BI125" s="249">
        <v>0</v>
      </c>
      <c r="BJ125" s="249">
        <v>0</v>
      </c>
      <c r="BK125" s="249">
        <v>3.1561122574937732E-3</v>
      </c>
      <c r="BL125" s="249">
        <v>0.55712242458368344</v>
      </c>
      <c r="BM125" s="249" t="s">
        <v>1026</v>
      </c>
      <c r="BN125" s="254">
        <v>1.8939417990403939</v>
      </c>
      <c r="BO125" s="251">
        <v>332.03</v>
      </c>
      <c r="BP125" s="253">
        <v>0.19</v>
      </c>
      <c r="BQ125" s="248">
        <v>827.05</v>
      </c>
      <c r="BR125" s="249">
        <v>0.46</v>
      </c>
      <c r="BS125" s="253">
        <v>1505.29</v>
      </c>
      <c r="BT125" s="253">
        <v>0.84</v>
      </c>
      <c r="BU125" s="248">
        <v>2985.79</v>
      </c>
      <c r="BV125" s="249">
        <v>1.67</v>
      </c>
      <c r="BW125" s="253">
        <v>4686.17</v>
      </c>
      <c r="BX125" s="253">
        <v>2.62</v>
      </c>
      <c r="BY125" s="248">
        <v>6833.9</v>
      </c>
      <c r="BZ125" s="249">
        <v>3.82</v>
      </c>
      <c r="CA125" s="253">
        <v>8439.94</v>
      </c>
      <c r="CB125" s="254">
        <v>4.72</v>
      </c>
      <c r="CC125" s="251">
        <v>0</v>
      </c>
      <c r="CD125" s="253">
        <v>0</v>
      </c>
      <c r="CE125" s="248">
        <v>0</v>
      </c>
      <c r="CF125" s="249">
        <v>0</v>
      </c>
      <c r="CG125" s="253">
        <v>0</v>
      </c>
      <c r="CH125" s="253">
        <v>0</v>
      </c>
      <c r="CI125" s="248">
        <v>0</v>
      </c>
      <c r="CJ125" s="249">
        <v>0</v>
      </c>
      <c r="CK125" s="253">
        <v>0</v>
      </c>
      <c r="CL125" s="253">
        <v>0</v>
      </c>
      <c r="CM125" s="248">
        <v>0</v>
      </c>
      <c r="CN125" s="249">
        <v>0</v>
      </c>
      <c r="CO125" s="253">
        <v>0</v>
      </c>
      <c r="CP125" s="254">
        <v>0</v>
      </c>
      <c r="CQ125" s="251">
        <v>0</v>
      </c>
      <c r="CR125" s="253">
        <v>0</v>
      </c>
      <c r="CS125" s="248">
        <v>0</v>
      </c>
      <c r="CT125" s="249">
        <v>0</v>
      </c>
      <c r="CU125" s="253">
        <v>0</v>
      </c>
      <c r="CV125" s="253">
        <v>0</v>
      </c>
      <c r="CW125" s="248">
        <v>0</v>
      </c>
      <c r="CX125" s="249">
        <v>0</v>
      </c>
      <c r="CY125" s="253">
        <v>0</v>
      </c>
      <c r="CZ125" s="253">
        <v>0</v>
      </c>
      <c r="DA125" s="248">
        <v>0</v>
      </c>
      <c r="DB125" s="249">
        <v>0</v>
      </c>
      <c r="DC125" s="253">
        <v>0</v>
      </c>
      <c r="DD125" s="253">
        <v>0</v>
      </c>
      <c r="DE125" s="251">
        <v>0</v>
      </c>
      <c r="DF125" s="253">
        <v>0</v>
      </c>
      <c r="DG125" s="248">
        <v>0</v>
      </c>
      <c r="DH125" s="249">
        <v>0</v>
      </c>
      <c r="DI125" s="253">
        <v>0</v>
      </c>
      <c r="DJ125" s="253">
        <v>0</v>
      </c>
      <c r="DK125" s="248">
        <v>2.72</v>
      </c>
      <c r="DL125" s="249">
        <v>0</v>
      </c>
      <c r="DM125" s="253">
        <v>15.44</v>
      </c>
      <c r="DN125" s="253">
        <v>0.01</v>
      </c>
      <c r="DO125" s="248">
        <v>45.2</v>
      </c>
      <c r="DP125" s="249">
        <v>0.03</v>
      </c>
      <c r="DQ125" s="253">
        <v>84.17</v>
      </c>
      <c r="DR125" s="253">
        <v>0.05</v>
      </c>
      <c r="DS125" s="256">
        <v>45.906414451458417</v>
      </c>
      <c r="DT125" s="257">
        <v>48.197320543669022</v>
      </c>
      <c r="DU125" s="258">
        <v>49.623002524270042</v>
      </c>
      <c r="DV125" s="259">
        <v>47.908912506465832</v>
      </c>
      <c r="DW125" s="260">
        <v>118</v>
      </c>
      <c r="DX125" s="261">
        <v>36.06</v>
      </c>
      <c r="DY125" s="240">
        <v>75.099999999999994</v>
      </c>
      <c r="DZ125" s="262">
        <v>1.0062861871083999</v>
      </c>
      <c r="EA125" s="262">
        <v>-0.20146887004375458</v>
      </c>
      <c r="EB125" s="262">
        <v>-2.1371297771111131E-4</v>
      </c>
      <c r="EC125" s="262">
        <v>-0.11418800801038742</v>
      </c>
      <c r="ED125" s="262">
        <v>-0.14782576262950897</v>
      </c>
      <c r="EE125" s="262">
        <v>0.67575945443273411</v>
      </c>
      <c r="EF125" s="262">
        <v>2.4531020655790545</v>
      </c>
      <c r="EG125" s="262">
        <v>67.938021454112047</v>
      </c>
      <c r="EH125" s="262">
        <v>58.99</v>
      </c>
      <c r="EI125" s="262">
        <v>1.8955074940440899</v>
      </c>
      <c r="EJ125" s="262">
        <v>2</v>
      </c>
      <c r="EK125" s="262">
        <v>0</v>
      </c>
      <c r="EL125" s="263" t="s">
        <v>478</v>
      </c>
    </row>
    <row r="126" spans="1:142" x14ac:dyDescent="0.2">
      <c r="A126" s="236" t="s">
        <v>50</v>
      </c>
      <c r="B126" s="237" t="s">
        <v>551</v>
      </c>
      <c r="C126" s="238" t="s">
        <v>1079</v>
      </c>
      <c r="D126" s="239">
        <v>4.46739</v>
      </c>
      <c r="E126" s="240">
        <v>87.548009016450322</v>
      </c>
      <c r="F126" s="241">
        <v>12.451990983549679</v>
      </c>
      <c r="G126" s="242">
        <v>1.0953866357291651</v>
      </c>
      <c r="H126" s="243">
        <v>436.69501466275659</v>
      </c>
      <c r="I126" s="251">
        <v>44352.418120437746</v>
      </c>
      <c r="J126" s="249">
        <v>9928.0380984059466</v>
      </c>
      <c r="K126" s="253">
        <v>12363.319048590583</v>
      </c>
      <c r="L126" s="253">
        <v>27.875186004556362</v>
      </c>
      <c r="M126" s="248">
        <v>976.9285377298221</v>
      </c>
      <c r="N126" s="253">
        <v>2.2026500000000002</v>
      </c>
      <c r="O126" s="248">
        <v>6873.5449764915438</v>
      </c>
      <c r="P126" s="249">
        <f t="shared" si="12"/>
        <v>15.497565336407646</v>
      </c>
      <c r="Q126" s="254">
        <v>36748.028736431901</v>
      </c>
      <c r="R126" s="199">
        <v>207723.71875</v>
      </c>
      <c r="S126" s="251">
        <v>119.65</v>
      </c>
      <c r="T126" s="252">
        <v>0</v>
      </c>
      <c r="U126" s="253">
        <v>0</v>
      </c>
      <c r="V126" s="252">
        <v>2.73</v>
      </c>
      <c r="W126" s="253">
        <v>8.08</v>
      </c>
      <c r="X126" s="252" t="s">
        <v>992</v>
      </c>
      <c r="Y126" s="254">
        <v>130.46</v>
      </c>
      <c r="Z126" s="253">
        <f t="shared" si="11"/>
        <v>91.713935305840863</v>
      </c>
      <c r="AA126" s="253">
        <f t="shared" si="11"/>
        <v>0</v>
      </c>
      <c r="AB126" s="253">
        <f t="shared" si="11"/>
        <v>0</v>
      </c>
      <c r="AC126" s="253">
        <f t="shared" si="10"/>
        <v>2.0925954315499</v>
      </c>
      <c r="AD126" s="253">
        <f t="shared" si="10"/>
        <v>6.1934692626092289</v>
      </c>
      <c r="AE126" s="253" t="str">
        <f t="shared" si="10"/>
        <v>---</v>
      </c>
      <c r="AF126" s="251">
        <f t="shared" si="14"/>
        <v>5.7600547843071004E-2</v>
      </c>
      <c r="AG126" s="252">
        <f t="shared" si="14"/>
        <v>0</v>
      </c>
      <c r="AH126" s="253">
        <f t="shared" si="14"/>
        <v>0</v>
      </c>
      <c r="AI126" s="252">
        <f t="shared" si="14"/>
        <v>1.3142456799965219E-3</v>
      </c>
      <c r="AJ126" s="253">
        <f t="shared" si="14"/>
        <v>3.8897820858505112E-3</v>
      </c>
      <c r="AK126" s="252">
        <f t="shared" si="14"/>
        <v>0</v>
      </c>
      <c r="AL126" s="254">
        <f t="shared" si="13"/>
        <v>6.2804575608918028E-2</v>
      </c>
      <c r="AM126" s="255">
        <v>0.96778219125259968</v>
      </c>
      <c r="AN126" s="249">
        <v>0</v>
      </c>
      <c r="AO126" s="249">
        <v>0</v>
      </c>
      <c r="AP126" s="249">
        <v>2.2081449077472604E-2</v>
      </c>
      <c r="AQ126" s="249">
        <v>6.5354618515010482E-2</v>
      </c>
      <c r="AR126" s="249" t="s">
        <v>1026</v>
      </c>
      <c r="AS126" s="254">
        <v>1.0552182588450829</v>
      </c>
      <c r="AT126" s="255">
        <v>12.247569333785828</v>
      </c>
      <c r="AU126" s="249">
        <v>0</v>
      </c>
      <c r="AV126" s="249">
        <v>0</v>
      </c>
      <c r="AW126" s="249">
        <v>0.27944725684275223</v>
      </c>
      <c r="AX126" s="249">
        <v>0.82708199094851231</v>
      </c>
      <c r="AY126" s="249" t="s">
        <v>1026</v>
      </c>
      <c r="AZ126" s="254">
        <v>13.354098581577093</v>
      </c>
      <c r="BA126" s="255">
        <f t="shared" si="15"/>
        <v>1.7407320445158827</v>
      </c>
      <c r="BB126" s="249">
        <f t="shared" si="15"/>
        <v>0</v>
      </c>
      <c r="BC126" s="249">
        <f t="shared" si="15"/>
        <v>0</v>
      </c>
      <c r="BD126" s="249">
        <f t="shared" si="15"/>
        <v>3.9717496711478138E-2</v>
      </c>
      <c r="BE126" s="249">
        <f t="shared" si="15"/>
        <v>0.11755215143910015</v>
      </c>
      <c r="BF126" s="249" t="str">
        <f t="shared" si="15"/>
        <v>---</v>
      </c>
      <c r="BG126" s="254">
        <f t="shared" si="15"/>
        <v>1.8980016926664611</v>
      </c>
      <c r="BH126" s="255">
        <v>0.32559569618867557</v>
      </c>
      <c r="BI126" s="249">
        <v>0</v>
      </c>
      <c r="BJ126" s="249">
        <v>0</v>
      </c>
      <c r="BK126" s="249">
        <v>7.4289699172175863E-3</v>
      </c>
      <c r="BL126" s="249">
        <v>2.1987573967442529E-2</v>
      </c>
      <c r="BM126" s="249" t="s">
        <v>1026</v>
      </c>
      <c r="BN126" s="254">
        <v>0.35501224007333571</v>
      </c>
      <c r="BO126" s="251">
        <v>189.82</v>
      </c>
      <c r="BP126" s="253">
        <v>0.09</v>
      </c>
      <c r="BQ126" s="248">
        <v>648.08000000000004</v>
      </c>
      <c r="BR126" s="249">
        <v>0.31</v>
      </c>
      <c r="BS126" s="253">
        <v>1728.54</v>
      </c>
      <c r="BT126" s="253">
        <v>0.83</v>
      </c>
      <c r="BU126" s="248">
        <v>4917.75</v>
      </c>
      <c r="BV126" s="249">
        <v>2.37</v>
      </c>
      <c r="BW126" s="253">
        <v>9166.7999999999993</v>
      </c>
      <c r="BX126" s="253">
        <v>4.41</v>
      </c>
      <c r="BY126" s="248">
        <v>15097.14</v>
      </c>
      <c r="BZ126" s="249">
        <v>7.27</v>
      </c>
      <c r="CA126" s="253">
        <v>19284.96</v>
      </c>
      <c r="CB126" s="254">
        <v>9.2799999999999994</v>
      </c>
      <c r="CC126" s="251">
        <v>0</v>
      </c>
      <c r="CD126" s="253">
        <v>0</v>
      </c>
      <c r="CE126" s="248">
        <v>0</v>
      </c>
      <c r="CF126" s="249">
        <v>0</v>
      </c>
      <c r="CG126" s="253">
        <v>0</v>
      </c>
      <c r="CH126" s="253">
        <v>0</v>
      </c>
      <c r="CI126" s="248">
        <v>0</v>
      </c>
      <c r="CJ126" s="249">
        <v>0</v>
      </c>
      <c r="CK126" s="253">
        <v>0</v>
      </c>
      <c r="CL126" s="253">
        <v>0</v>
      </c>
      <c r="CM126" s="248">
        <v>0</v>
      </c>
      <c r="CN126" s="249">
        <v>0</v>
      </c>
      <c r="CO126" s="253">
        <v>0</v>
      </c>
      <c r="CP126" s="254">
        <v>0</v>
      </c>
      <c r="CQ126" s="251">
        <v>0</v>
      </c>
      <c r="CR126" s="253">
        <v>0</v>
      </c>
      <c r="CS126" s="248">
        <v>0</v>
      </c>
      <c r="CT126" s="249">
        <v>0</v>
      </c>
      <c r="CU126" s="253">
        <v>0</v>
      </c>
      <c r="CV126" s="253">
        <v>0</v>
      </c>
      <c r="CW126" s="248">
        <v>0</v>
      </c>
      <c r="CX126" s="249">
        <v>0</v>
      </c>
      <c r="CY126" s="253">
        <v>0</v>
      </c>
      <c r="CZ126" s="253">
        <v>0</v>
      </c>
      <c r="DA126" s="248">
        <v>0</v>
      </c>
      <c r="DB126" s="249">
        <v>0</v>
      </c>
      <c r="DC126" s="253">
        <v>0</v>
      </c>
      <c r="DD126" s="253">
        <v>0</v>
      </c>
      <c r="DE126" s="251">
        <v>0</v>
      </c>
      <c r="DF126" s="253">
        <v>0</v>
      </c>
      <c r="DG126" s="248">
        <v>0</v>
      </c>
      <c r="DH126" s="249">
        <v>0</v>
      </c>
      <c r="DI126" s="253">
        <v>0</v>
      </c>
      <c r="DJ126" s="253">
        <v>0</v>
      </c>
      <c r="DK126" s="248">
        <v>0</v>
      </c>
      <c r="DL126" s="249">
        <v>0</v>
      </c>
      <c r="DM126" s="253">
        <v>17.52</v>
      </c>
      <c r="DN126" s="253">
        <v>0.01</v>
      </c>
      <c r="DO126" s="248">
        <v>358.97</v>
      </c>
      <c r="DP126" s="249">
        <v>0.17</v>
      </c>
      <c r="DQ126" s="253">
        <v>944</v>
      </c>
      <c r="DR126" s="253">
        <v>0.45</v>
      </c>
      <c r="DS126" s="256">
        <v>45.508590813124229</v>
      </c>
      <c r="DT126" s="257">
        <v>35.082177044133111</v>
      </c>
      <c r="DU126" s="258">
        <v>63.043552496303612</v>
      </c>
      <c r="DV126" s="259">
        <v>47.87810678452032</v>
      </c>
      <c r="DW126" s="260">
        <v>119</v>
      </c>
      <c r="DX126" s="261" t="s">
        <v>478</v>
      </c>
      <c r="DY126" s="240">
        <v>79.84636585365854</v>
      </c>
      <c r="DZ126" s="262">
        <v>0.95593780712412402</v>
      </c>
      <c r="EA126" s="262">
        <v>-0.77628809213638306</v>
      </c>
      <c r="EB126" s="262">
        <v>-0.39132723212242126</v>
      </c>
      <c r="EC126" s="262">
        <v>-0.44067946076393127</v>
      </c>
      <c r="ED126" s="262">
        <v>-0.92491239309310913</v>
      </c>
      <c r="EE126" s="262">
        <v>0</v>
      </c>
      <c r="EF126" s="262">
        <v>4.7000128078372905</v>
      </c>
      <c r="EG126" s="262">
        <v>27.291666666666671</v>
      </c>
      <c r="EH126" s="262">
        <v>50.15</v>
      </c>
      <c r="EI126" s="262">
        <v>2.9028954729652501</v>
      </c>
      <c r="EJ126" s="262">
        <v>-0.2</v>
      </c>
      <c r="EK126" s="262">
        <v>0</v>
      </c>
      <c r="EL126" s="263">
        <v>53.1</v>
      </c>
    </row>
    <row r="127" spans="1:142" x14ac:dyDescent="0.2">
      <c r="A127" s="236" t="s">
        <v>336</v>
      </c>
      <c r="B127" s="237" t="s">
        <v>450</v>
      </c>
      <c r="C127" s="238" t="s">
        <v>1079</v>
      </c>
      <c r="D127" s="239">
        <v>39.208193999999999</v>
      </c>
      <c r="E127" s="240">
        <v>69.510000894200843</v>
      </c>
      <c r="F127" s="241">
        <v>30.489999105799161</v>
      </c>
      <c r="G127" s="242">
        <v>2.7952801247770744</v>
      </c>
      <c r="H127" s="243">
        <v>16.461995851772233</v>
      </c>
      <c r="I127" s="251">
        <v>210183.4105261036</v>
      </c>
      <c r="J127" s="249">
        <v>5360.7011464517755</v>
      </c>
      <c r="K127" s="253">
        <v>66042.690289219885</v>
      </c>
      <c r="L127" s="253">
        <v>31.421457156828158</v>
      </c>
      <c r="M127" s="248">
        <v>29558.135058968051</v>
      </c>
      <c r="N127" s="253">
        <v>14.06302</v>
      </c>
      <c r="O127" s="248">
        <v>99011.026695567911</v>
      </c>
      <c r="P127" s="249">
        <f t="shared" si="12"/>
        <v>47.106965505858177</v>
      </c>
      <c r="Q127" s="254">
        <v>194712.10836022001</v>
      </c>
      <c r="R127" s="253">
        <v>899206.1875</v>
      </c>
      <c r="S127" s="251">
        <v>991.52</v>
      </c>
      <c r="T127" s="252">
        <v>0</v>
      </c>
      <c r="U127" s="253">
        <v>0</v>
      </c>
      <c r="V127" s="252">
        <v>0.17</v>
      </c>
      <c r="W127" s="253">
        <v>178.37</v>
      </c>
      <c r="X127" s="252" t="s">
        <v>992</v>
      </c>
      <c r="Y127" s="254">
        <v>1170.06</v>
      </c>
      <c r="Z127" s="253">
        <f t="shared" si="11"/>
        <v>84.74095345537836</v>
      </c>
      <c r="AA127" s="253">
        <f t="shared" si="11"/>
        <v>0</v>
      </c>
      <c r="AB127" s="253">
        <f t="shared" si="11"/>
        <v>0</v>
      </c>
      <c r="AC127" s="253">
        <f t="shared" si="11"/>
        <v>1.4529169444302003E-2</v>
      </c>
      <c r="AD127" s="253">
        <f t="shared" si="11"/>
        <v>15.244517375177342</v>
      </c>
      <c r="AE127" s="253" t="str">
        <f t="shared" si="11"/>
        <v>---</v>
      </c>
      <c r="AF127" s="251">
        <f t="shared" si="14"/>
        <v>0.11026614516039458</v>
      </c>
      <c r="AG127" s="252">
        <f t="shared" si="14"/>
        <v>0</v>
      </c>
      <c r="AH127" s="253">
        <f t="shared" si="14"/>
        <v>0</v>
      </c>
      <c r="AI127" s="252">
        <f t="shared" si="14"/>
        <v>1.8905563858789618E-5</v>
      </c>
      <c r="AJ127" s="253">
        <f t="shared" si="14"/>
        <v>1.9836384855837084E-2</v>
      </c>
      <c r="AK127" s="252">
        <f t="shared" si="14"/>
        <v>0</v>
      </c>
      <c r="AL127" s="254">
        <f t="shared" si="13"/>
        <v>0.13012143558009046</v>
      </c>
      <c r="AM127" s="255">
        <v>1.5013319349315564</v>
      </c>
      <c r="AN127" s="249">
        <v>0</v>
      </c>
      <c r="AO127" s="249">
        <v>0</v>
      </c>
      <c r="AP127" s="249">
        <v>2.5740925945857333E-4</v>
      </c>
      <c r="AQ127" s="249">
        <v>0.2700828800566219</v>
      </c>
      <c r="AR127" s="249" t="s">
        <v>1026</v>
      </c>
      <c r="AS127" s="254">
        <v>1.7716722242476366</v>
      </c>
      <c r="AT127" s="255">
        <v>3.3544741507606348</v>
      </c>
      <c r="AU127" s="249">
        <v>0</v>
      </c>
      <c r="AV127" s="249">
        <v>0</v>
      </c>
      <c r="AW127" s="249">
        <v>5.7513777395242448E-4</v>
      </c>
      <c r="AX127" s="249">
        <v>0.60345485141114097</v>
      </c>
      <c r="AY127" s="249" t="s">
        <v>1026</v>
      </c>
      <c r="AZ127" s="254">
        <v>3.9585041399457279</v>
      </c>
      <c r="BA127" s="255">
        <f t="shared" si="15"/>
        <v>1.0014238141865304</v>
      </c>
      <c r="BB127" s="249">
        <f t="shared" si="15"/>
        <v>0</v>
      </c>
      <c r="BC127" s="249">
        <f t="shared" si="15"/>
        <v>0</v>
      </c>
      <c r="BD127" s="249">
        <f t="shared" si="15"/>
        <v>1.7169804785754214E-4</v>
      </c>
      <c r="BE127" s="249">
        <f t="shared" si="15"/>
        <v>0.18015165174323405</v>
      </c>
      <c r="BF127" s="249" t="str">
        <f t="shared" si="15"/>
        <v>---</v>
      </c>
      <c r="BG127" s="254">
        <f t="shared" si="15"/>
        <v>1.181747163977622</v>
      </c>
      <c r="BH127" s="255">
        <v>0.50922359597980149</v>
      </c>
      <c r="BI127" s="249">
        <v>0</v>
      </c>
      <c r="BJ127" s="249">
        <v>0</v>
      </c>
      <c r="BK127" s="249">
        <v>8.7308386433522536E-5</v>
      </c>
      <c r="BL127" s="249">
        <v>9.1607040518514191E-2</v>
      </c>
      <c r="BM127" s="249" t="s">
        <v>1026</v>
      </c>
      <c r="BN127" s="254">
        <v>0.60091794488474926</v>
      </c>
      <c r="BO127" s="251">
        <v>2965.76</v>
      </c>
      <c r="BP127" s="253">
        <v>0.33</v>
      </c>
      <c r="BQ127" s="248">
        <v>5719.85</v>
      </c>
      <c r="BR127" s="249">
        <v>0.64</v>
      </c>
      <c r="BS127" s="253">
        <v>8834.51</v>
      </c>
      <c r="BT127" s="253">
        <v>0.98</v>
      </c>
      <c r="BU127" s="248">
        <v>14487.39</v>
      </c>
      <c r="BV127" s="249">
        <v>1.61</v>
      </c>
      <c r="BW127" s="253">
        <v>19624.900000000001</v>
      </c>
      <c r="BX127" s="253">
        <v>2.1800000000000002</v>
      </c>
      <c r="BY127" s="248">
        <v>25377.200000000001</v>
      </c>
      <c r="BZ127" s="249">
        <v>2.82</v>
      </c>
      <c r="CA127" s="253">
        <v>28956.58</v>
      </c>
      <c r="CB127" s="254">
        <v>3.22</v>
      </c>
      <c r="CC127" s="251">
        <v>0</v>
      </c>
      <c r="CD127" s="253">
        <v>0</v>
      </c>
      <c r="CE127" s="248">
        <v>0</v>
      </c>
      <c r="CF127" s="249">
        <v>0</v>
      </c>
      <c r="CG127" s="253">
        <v>0</v>
      </c>
      <c r="CH127" s="253">
        <v>0</v>
      </c>
      <c r="CI127" s="248">
        <v>0</v>
      </c>
      <c r="CJ127" s="249">
        <v>0</v>
      </c>
      <c r="CK127" s="253">
        <v>0</v>
      </c>
      <c r="CL127" s="253">
        <v>0</v>
      </c>
      <c r="CM127" s="248">
        <v>0</v>
      </c>
      <c r="CN127" s="249">
        <v>0</v>
      </c>
      <c r="CO127" s="253">
        <v>0</v>
      </c>
      <c r="CP127" s="254">
        <v>0</v>
      </c>
      <c r="CQ127" s="251">
        <v>0</v>
      </c>
      <c r="CR127" s="253">
        <v>0</v>
      </c>
      <c r="CS127" s="248">
        <v>0</v>
      </c>
      <c r="CT127" s="249">
        <v>0</v>
      </c>
      <c r="CU127" s="253">
        <v>0</v>
      </c>
      <c r="CV127" s="253">
        <v>0</v>
      </c>
      <c r="CW127" s="248">
        <v>0</v>
      </c>
      <c r="CX127" s="249">
        <v>0</v>
      </c>
      <c r="CY127" s="253">
        <v>0</v>
      </c>
      <c r="CZ127" s="253">
        <v>0</v>
      </c>
      <c r="DA127" s="248">
        <v>0</v>
      </c>
      <c r="DB127" s="249">
        <v>0</v>
      </c>
      <c r="DC127" s="253">
        <v>0</v>
      </c>
      <c r="DD127" s="253">
        <v>0</v>
      </c>
      <c r="DE127" s="251">
        <v>0</v>
      </c>
      <c r="DF127" s="253">
        <v>0</v>
      </c>
      <c r="DG127" s="248">
        <v>0</v>
      </c>
      <c r="DH127" s="249">
        <v>0</v>
      </c>
      <c r="DI127" s="253">
        <v>0</v>
      </c>
      <c r="DJ127" s="253">
        <v>0</v>
      </c>
      <c r="DK127" s="248">
        <v>6.46</v>
      </c>
      <c r="DL127" s="249">
        <v>0</v>
      </c>
      <c r="DM127" s="253">
        <v>19.84</v>
      </c>
      <c r="DN127" s="253">
        <v>0</v>
      </c>
      <c r="DO127" s="248">
        <v>44.65</v>
      </c>
      <c r="DP127" s="249">
        <v>0</v>
      </c>
      <c r="DQ127" s="253">
        <v>67.47</v>
      </c>
      <c r="DR127" s="253">
        <v>0.01</v>
      </c>
      <c r="DS127" s="256">
        <v>46.383314435952066</v>
      </c>
      <c r="DT127" s="257">
        <v>41.988485156359289</v>
      </c>
      <c r="DU127" s="258">
        <v>54.973895803750374</v>
      </c>
      <c r="DV127" s="259">
        <v>47.781898465353912</v>
      </c>
      <c r="DW127" s="260">
        <v>120</v>
      </c>
      <c r="DX127" s="261">
        <v>35.33</v>
      </c>
      <c r="DY127" s="240">
        <v>70.882170731707319</v>
      </c>
      <c r="DZ127" s="262">
        <v>1.8702822017095699</v>
      </c>
      <c r="EA127" s="262">
        <v>-0.68056273460388184</v>
      </c>
      <c r="EB127" s="262">
        <v>-0.6012689471244812</v>
      </c>
      <c r="EC127" s="262">
        <v>-0.89130175113677979</v>
      </c>
      <c r="ED127" s="262">
        <v>-0.47877040505409241</v>
      </c>
      <c r="EE127" s="262">
        <v>0</v>
      </c>
      <c r="EF127" s="262">
        <v>3.3315118493411995</v>
      </c>
      <c r="EG127" s="262">
        <v>50.871111111111112</v>
      </c>
      <c r="EH127" s="262">
        <v>50.08</v>
      </c>
      <c r="EI127" s="262">
        <v>1.586297535043</v>
      </c>
      <c r="EJ127" s="262">
        <v>-2.4</v>
      </c>
      <c r="EK127" s="262" t="s">
        <v>478</v>
      </c>
      <c r="EL127" s="263" t="s">
        <v>478</v>
      </c>
    </row>
    <row r="128" spans="1:142" x14ac:dyDescent="0.2">
      <c r="A128" s="236" t="s">
        <v>356</v>
      </c>
      <c r="B128" s="237" t="s">
        <v>510</v>
      </c>
      <c r="C128" s="238" t="s">
        <v>1075</v>
      </c>
      <c r="D128" s="239">
        <v>37.578876000000001</v>
      </c>
      <c r="E128" s="240">
        <v>15.436999765506556</v>
      </c>
      <c r="F128" s="241">
        <v>84.563000234493444</v>
      </c>
      <c r="G128" s="242">
        <v>5.4441313496948904</v>
      </c>
      <c r="H128" s="243">
        <v>188.07304939692708</v>
      </c>
      <c r="I128" s="251">
        <v>21482.954236767535</v>
      </c>
      <c r="J128" s="249">
        <v>571.96004155028413</v>
      </c>
      <c r="K128" s="253">
        <v>5223.9266276457729</v>
      </c>
      <c r="L128" s="253">
        <v>24.316611998852348</v>
      </c>
      <c r="M128" s="248">
        <v>1447.8007348784747</v>
      </c>
      <c r="N128" s="253">
        <v>6.739300000000001</v>
      </c>
      <c r="O128" s="248">
        <v>2858.5576846232452</v>
      </c>
      <c r="P128" s="249">
        <f t="shared" si="12"/>
        <v>13.306166615254877</v>
      </c>
      <c r="Q128" s="254">
        <v>3337.5394796027699</v>
      </c>
      <c r="R128" s="253">
        <v>43697.09375</v>
      </c>
      <c r="S128" s="251">
        <v>22.14</v>
      </c>
      <c r="T128" s="252">
        <v>0</v>
      </c>
      <c r="U128" s="253">
        <v>0</v>
      </c>
      <c r="V128" s="252">
        <v>0</v>
      </c>
      <c r="W128" s="253">
        <v>20.6</v>
      </c>
      <c r="X128" s="252" t="s">
        <v>992</v>
      </c>
      <c r="Y128" s="254">
        <v>42.74</v>
      </c>
      <c r="Z128" s="253">
        <f t="shared" ref="Z128:AE170" si="16">IFERROR((S128*100)/$Y128,"---")</f>
        <v>51.801591015442206</v>
      </c>
      <c r="AA128" s="253">
        <f t="shared" si="16"/>
        <v>0</v>
      </c>
      <c r="AB128" s="253">
        <f t="shared" si="16"/>
        <v>0</v>
      </c>
      <c r="AC128" s="253">
        <f t="shared" si="16"/>
        <v>0</v>
      </c>
      <c r="AD128" s="253">
        <f t="shared" si="16"/>
        <v>48.198408984557787</v>
      </c>
      <c r="AE128" s="253" t="str">
        <f t="shared" si="16"/>
        <v>---</v>
      </c>
      <c r="AF128" s="251">
        <f t="shared" si="14"/>
        <v>5.0666985147038525E-2</v>
      </c>
      <c r="AG128" s="252">
        <f t="shared" si="14"/>
        <v>0</v>
      </c>
      <c r="AH128" s="253">
        <f t="shared" si="14"/>
        <v>0</v>
      </c>
      <c r="AI128" s="252">
        <f t="shared" si="14"/>
        <v>0</v>
      </c>
      <c r="AJ128" s="253">
        <f t="shared" si="14"/>
        <v>4.7142723307542628E-2</v>
      </c>
      <c r="AK128" s="252">
        <f t="shared" si="14"/>
        <v>0</v>
      </c>
      <c r="AL128" s="254">
        <f t="shared" si="13"/>
        <v>9.780970845458116E-2</v>
      </c>
      <c r="AM128" s="255">
        <v>0.42381912262764043</v>
      </c>
      <c r="AN128" s="249">
        <v>0</v>
      </c>
      <c r="AO128" s="249">
        <v>0</v>
      </c>
      <c r="AP128" s="249">
        <v>0</v>
      </c>
      <c r="AQ128" s="249">
        <v>0.39433938239066813</v>
      </c>
      <c r="AR128" s="249" t="s">
        <v>1026</v>
      </c>
      <c r="AS128" s="254">
        <v>0.81815850501830867</v>
      </c>
      <c r="AT128" s="255">
        <v>1.5292159664401874</v>
      </c>
      <c r="AU128" s="249">
        <v>0</v>
      </c>
      <c r="AV128" s="249">
        <v>0</v>
      </c>
      <c r="AW128" s="249">
        <v>0</v>
      </c>
      <c r="AX128" s="249">
        <v>1.4228477375188735</v>
      </c>
      <c r="AY128" s="249" t="s">
        <v>1026</v>
      </c>
      <c r="AZ128" s="254">
        <v>2.9520637039590607</v>
      </c>
      <c r="BA128" s="255">
        <f t="shared" si="15"/>
        <v>0.7745164674862256</v>
      </c>
      <c r="BB128" s="249">
        <f t="shared" si="15"/>
        <v>0</v>
      </c>
      <c r="BC128" s="249">
        <f t="shared" si="15"/>
        <v>0</v>
      </c>
      <c r="BD128" s="249">
        <f t="shared" si="15"/>
        <v>0</v>
      </c>
      <c r="BE128" s="249">
        <f t="shared" si="15"/>
        <v>0.72064314499621718</v>
      </c>
      <c r="BF128" s="249" t="str">
        <f t="shared" si="15"/>
        <v>---</v>
      </c>
      <c r="BG128" s="254">
        <f t="shared" si="15"/>
        <v>1.4951596124824429</v>
      </c>
      <c r="BH128" s="255">
        <v>0.66336293953397896</v>
      </c>
      <c r="BI128" s="249">
        <v>0</v>
      </c>
      <c r="BJ128" s="249">
        <v>0</v>
      </c>
      <c r="BK128" s="249">
        <v>0</v>
      </c>
      <c r="BL128" s="249">
        <v>0.61722116325203102</v>
      </c>
      <c r="BM128" s="249" t="s">
        <v>1026</v>
      </c>
      <c r="BN128" s="254">
        <v>1.2805841027860101</v>
      </c>
      <c r="BO128" s="251">
        <v>52.06</v>
      </c>
      <c r="BP128" s="253">
        <v>0.12</v>
      </c>
      <c r="BQ128" s="248">
        <v>142.63999999999999</v>
      </c>
      <c r="BR128" s="249">
        <v>0.33</v>
      </c>
      <c r="BS128" s="253">
        <v>295.17</v>
      </c>
      <c r="BT128" s="253">
        <v>0.68</v>
      </c>
      <c r="BU128" s="248">
        <v>688.66</v>
      </c>
      <c r="BV128" s="249">
        <v>1.58</v>
      </c>
      <c r="BW128" s="253">
        <v>1153.69</v>
      </c>
      <c r="BX128" s="253">
        <v>2.64</v>
      </c>
      <c r="BY128" s="248">
        <v>1764.61</v>
      </c>
      <c r="BZ128" s="249">
        <v>4.04</v>
      </c>
      <c r="CA128" s="253">
        <v>2194.61</v>
      </c>
      <c r="CB128" s="254">
        <v>5.0199999999999996</v>
      </c>
      <c r="CC128" s="251">
        <v>0</v>
      </c>
      <c r="CD128" s="253">
        <v>0</v>
      </c>
      <c r="CE128" s="248">
        <v>0</v>
      </c>
      <c r="CF128" s="249">
        <v>0</v>
      </c>
      <c r="CG128" s="253">
        <v>0</v>
      </c>
      <c r="CH128" s="253">
        <v>0</v>
      </c>
      <c r="CI128" s="248">
        <v>0</v>
      </c>
      <c r="CJ128" s="249">
        <v>0</v>
      </c>
      <c r="CK128" s="253">
        <v>0</v>
      </c>
      <c r="CL128" s="253">
        <v>0</v>
      </c>
      <c r="CM128" s="248">
        <v>0</v>
      </c>
      <c r="CN128" s="249">
        <v>0</v>
      </c>
      <c r="CO128" s="253">
        <v>0</v>
      </c>
      <c r="CP128" s="254">
        <v>0</v>
      </c>
      <c r="CQ128" s="251">
        <v>0</v>
      </c>
      <c r="CR128" s="253">
        <v>0</v>
      </c>
      <c r="CS128" s="248">
        <v>0</v>
      </c>
      <c r="CT128" s="249">
        <v>0</v>
      </c>
      <c r="CU128" s="253">
        <v>0</v>
      </c>
      <c r="CV128" s="253">
        <v>0</v>
      </c>
      <c r="CW128" s="248">
        <v>0</v>
      </c>
      <c r="CX128" s="249">
        <v>0</v>
      </c>
      <c r="CY128" s="253">
        <v>0</v>
      </c>
      <c r="CZ128" s="253">
        <v>0</v>
      </c>
      <c r="DA128" s="248">
        <v>0</v>
      </c>
      <c r="DB128" s="249">
        <v>0</v>
      </c>
      <c r="DC128" s="253">
        <v>0</v>
      </c>
      <c r="DD128" s="253">
        <v>0</v>
      </c>
      <c r="DE128" s="251">
        <v>0</v>
      </c>
      <c r="DF128" s="253">
        <v>0</v>
      </c>
      <c r="DG128" s="248">
        <v>0</v>
      </c>
      <c r="DH128" s="249">
        <v>0</v>
      </c>
      <c r="DI128" s="253">
        <v>0</v>
      </c>
      <c r="DJ128" s="253">
        <v>0</v>
      </c>
      <c r="DK128" s="248">
        <v>0</v>
      </c>
      <c r="DL128" s="249">
        <v>0</v>
      </c>
      <c r="DM128" s="253">
        <v>0</v>
      </c>
      <c r="DN128" s="253">
        <v>0</v>
      </c>
      <c r="DO128" s="248">
        <v>0</v>
      </c>
      <c r="DP128" s="249">
        <v>0</v>
      </c>
      <c r="DQ128" s="253">
        <v>0</v>
      </c>
      <c r="DR128" s="253">
        <v>0</v>
      </c>
      <c r="DS128" s="256">
        <v>45.935241686292954</v>
      </c>
      <c r="DT128" s="257">
        <v>43.776040167389191</v>
      </c>
      <c r="DU128" s="258">
        <v>53.02701105148698</v>
      </c>
      <c r="DV128" s="259">
        <v>47.579430968389715</v>
      </c>
      <c r="DW128" s="260">
        <v>121</v>
      </c>
      <c r="DX128" s="261">
        <v>44.3</v>
      </c>
      <c r="DY128" s="240">
        <v>58.647975609756102</v>
      </c>
      <c r="DZ128" s="262">
        <v>3.3361779228181501</v>
      </c>
      <c r="EA128" s="262">
        <v>-0.35707482695579529</v>
      </c>
      <c r="EB128" s="262">
        <v>-0.5801740288734436</v>
      </c>
      <c r="EC128" s="262">
        <v>-0.54907214641571045</v>
      </c>
      <c r="ED128" s="262">
        <v>-1.0506607294082642</v>
      </c>
      <c r="EE128" s="262" t="s">
        <v>478</v>
      </c>
      <c r="EF128" s="262">
        <v>0.11134611125660701</v>
      </c>
      <c r="EG128" s="262">
        <v>0.81384615384615389</v>
      </c>
      <c r="EH128" s="262">
        <v>39.18</v>
      </c>
      <c r="EI128" s="262">
        <v>1.5316737211589799</v>
      </c>
      <c r="EJ128" s="262">
        <v>-6.4</v>
      </c>
      <c r="EK128" s="262">
        <v>0</v>
      </c>
      <c r="EL128" s="263">
        <v>60.1</v>
      </c>
    </row>
    <row r="129" spans="1:142" x14ac:dyDescent="0.2">
      <c r="A129" s="236" t="s">
        <v>86</v>
      </c>
      <c r="B129" s="237" t="s">
        <v>540</v>
      </c>
      <c r="C129" s="238" t="s">
        <v>1079</v>
      </c>
      <c r="D129" s="239">
        <v>33.417476000000001</v>
      </c>
      <c r="E129" s="240">
        <v>69.261999320355613</v>
      </c>
      <c r="F129" s="241">
        <v>30.73800067964439</v>
      </c>
      <c r="G129" s="242">
        <v>2.6692250518983771</v>
      </c>
      <c r="H129" s="243">
        <v>76.942061153066859</v>
      </c>
      <c r="I129" s="251">
        <v>222879.35540308745</v>
      </c>
      <c r="J129" s="249">
        <v>6862.4956814253055</v>
      </c>
      <c r="K129" s="253">
        <v>22982.329421773</v>
      </c>
      <c r="L129" s="253">
        <v>10.31155594478834</v>
      </c>
      <c r="M129" s="248">
        <v>27059.782539488846</v>
      </c>
      <c r="N129" s="253">
        <v>12.141</v>
      </c>
      <c r="O129" s="248">
        <v>65764.334562607197</v>
      </c>
      <c r="P129" s="249">
        <f t="shared" si="12"/>
        <v>29.506696321724998</v>
      </c>
      <c r="Q129" s="254">
        <v>76112.205621339992</v>
      </c>
      <c r="R129" s="199">
        <v>132499.625</v>
      </c>
      <c r="S129" s="251">
        <v>159.43</v>
      </c>
      <c r="T129" s="252">
        <v>0</v>
      </c>
      <c r="U129" s="253">
        <v>0</v>
      </c>
      <c r="V129" s="252">
        <v>0</v>
      </c>
      <c r="W129" s="253">
        <v>344.33</v>
      </c>
      <c r="X129" s="252" t="s">
        <v>992</v>
      </c>
      <c r="Y129" s="254">
        <v>503.76</v>
      </c>
      <c r="Z129" s="253">
        <f t="shared" si="16"/>
        <v>31.648006987454345</v>
      </c>
      <c r="AA129" s="253">
        <f t="shared" si="16"/>
        <v>0</v>
      </c>
      <c r="AB129" s="253">
        <f t="shared" si="16"/>
        <v>0</v>
      </c>
      <c r="AC129" s="253">
        <f t="shared" si="16"/>
        <v>0</v>
      </c>
      <c r="AD129" s="253">
        <f t="shared" si="16"/>
        <v>68.351993012545663</v>
      </c>
      <c r="AE129" s="253" t="str">
        <f t="shared" si="16"/>
        <v>---</v>
      </c>
      <c r="AF129" s="251">
        <f t="shared" si="14"/>
        <v>0.12032486884396842</v>
      </c>
      <c r="AG129" s="252">
        <f t="shared" si="14"/>
        <v>0</v>
      </c>
      <c r="AH129" s="253">
        <f t="shared" si="14"/>
        <v>0</v>
      </c>
      <c r="AI129" s="252">
        <f t="shared" si="14"/>
        <v>0</v>
      </c>
      <c r="AJ129" s="253">
        <f t="shared" si="14"/>
        <v>0.25987243360122714</v>
      </c>
      <c r="AK129" s="252">
        <f t="shared" si="14"/>
        <v>0</v>
      </c>
      <c r="AL129" s="254">
        <f t="shared" si="13"/>
        <v>0.38019730244519556</v>
      </c>
      <c r="AM129" s="255">
        <v>0.69370687833305189</v>
      </c>
      <c r="AN129" s="249">
        <v>0</v>
      </c>
      <c r="AO129" s="249">
        <v>0</v>
      </c>
      <c r="AP129" s="249">
        <v>0</v>
      </c>
      <c r="AQ129" s="249">
        <v>1.4982380318410571</v>
      </c>
      <c r="AR129" s="249" t="s">
        <v>1026</v>
      </c>
      <c r="AS129" s="254">
        <v>2.1919449101741089</v>
      </c>
      <c r="AT129" s="255">
        <v>0.5891769446681282</v>
      </c>
      <c r="AU129" s="249">
        <v>0</v>
      </c>
      <c r="AV129" s="249">
        <v>0</v>
      </c>
      <c r="AW129" s="249">
        <v>0</v>
      </c>
      <c r="AX129" s="249">
        <v>1.2724788142606571</v>
      </c>
      <c r="AY129" s="249" t="s">
        <v>1026</v>
      </c>
      <c r="AZ129" s="254">
        <v>1.8616557589287854</v>
      </c>
      <c r="BA129" s="255">
        <f t="shared" si="15"/>
        <v>0.24242623461539586</v>
      </c>
      <c r="BB129" s="249">
        <f t="shared" si="15"/>
        <v>0</v>
      </c>
      <c r="BC129" s="249">
        <f t="shared" si="15"/>
        <v>0</v>
      </c>
      <c r="BD129" s="249">
        <f t="shared" si="15"/>
        <v>0</v>
      </c>
      <c r="BE129" s="249">
        <f t="shared" si="15"/>
        <v>0.52358166822504704</v>
      </c>
      <c r="BF129" s="249" t="str">
        <f t="shared" si="15"/>
        <v>---</v>
      </c>
      <c r="BG129" s="254">
        <f t="shared" si="15"/>
        <v>0.76600790284044296</v>
      </c>
      <c r="BH129" s="255">
        <v>0.20946706076705751</v>
      </c>
      <c r="BI129" s="249">
        <v>0</v>
      </c>
      <c r="BJ129" s="249">
        <v>0</v>
      </c>
      <c r="BK129" s="249">
        <v>0</v>
      </c>
      <c r="BL129" s="249">
        <v>0.45239787388773073</v>
      </c>
      <c r="BM129" s="249" t="s">
        <v>1026</v>
      </c>
      <c r="BN129" s="254">
        <v>0.66186493465478824</v>
      </c>
      <c r="BO129" s="251">
        <v>382.75</v>
      </c>
      <c r="BP129" s="253">
        <v>0.28999999999999998</v>
      </c>
      <c r="BQ129" s="248">
        <v>879.59</v>
      </c>
      <c r="BR129" s="249">
        <v>0.66</v>
      </c>
      <c r="BS129" s="253">
        <v>1540.32</v>
      </c>
      <c r="BT129" s="253">
        <v>1.1599999999999999</v>
      </c>
      <c r="BU129" s="248">
        <v>2894.47</v>
      </c>
      <c r="BV129" s="249">
        <v>2.1800000000000002</v>
      </c>
      <c r="BW129" s="253">
        <v>4304.25</v>
      </c>
      <c r="BX129" s="253">
        <v>3.25</v>
      </c>
      <c r="BY129" s="248">
        <v>6102.76</v>
      </c>
      <c r="BZ129" s="249">
        <v>4.6100000000000003</v>
      </c>
      <c r="CA129" s="253">
        <v>7231.36</v>
      </c>
      <c r="CB129" s="254">
        <v>5.46</v>
      </c>
      <c r="CC129" s="251">
        <v>0</v>
      </c>
      <c r="CD129" s="253">
        <v>0</v>
      </c>
      <c r="CE129" s="248">
        <v>0</v>
      </c>
      <c r="CF129" s="249">
        <v>0</v>
      </c>
      <c r="CG129" s="253">
        <v>0</v>
      </c>
      <c r="CH129" s="253">
        <v>0</v>
      </c>
      <c r="CI129" s="248">
        <v>0</v>
      </c>
      <c r="CJ129" s="249">
        <v>0</v>
      </c>
      <c r="CK129" s="253">
        <v>0</v>
      </c>
      <c r="CL129" s="253">
        <v>0</v>
      </c>
      <c r="CM129" s="248">
        <v>0</v>
      </c>
      <c r="CN129" s="249">
        <v>0</v>
      </c>
      <c r="CO129" s="253">
        <v>0</v>
      </c>
      <c r="CP129" s="254">
        <v>0</v>
      </c>
      <c r="CQ129" s="251">
        <v>0</v>
      </c>
      <c r="CR129" s="253">
        <v>0</v>
      </c>
      <c r="CS129" s="248">
        <v>0</v>
      </c>
      <c r="CT129" s="249">
        <v>0</v>
      </c>
      <c r="CU129" s="253">
        <v>0</v>
      </c>
      <c r="CV129" s="253">
        <v>0</v>
      </c>
      <c r="CW129" s="248">
        <v>0</v>
      </c>
      <c r="CX129" s="249">
        <v>0</v>
      </c>
      <c r="CY129" s="253">
        <v>0</v>
      </c>
      <c r="CZ129" s="253">
        <v>0</v>
      </c>
      <c r="DA129" s="248">
        <v>0</v>
      </c>
      <c r="DB129" s="249">
        <v>0</v>
      </c>
      <c r="DC129" s="253">
        <v>0</v>
      </c>
      <c r="DD129" s="253">
        <v>0</v>
      </c>
      <c r="DE129" s="251">
        <v>0</v>
      </c>
      <c r="DF129" s="253">
        <v>0</v>
      </c>
      <c r="DG129" s="248">
        <v>0</v>
      </c>
      <c r="DH129" s="249">
        <v>0</v>
      </c>
      <c r="DI129" s="253">
        <v>0</v>
      </c>
      <c r="DJ129" s="253">
        <v>0</v>
      </c>
      <c r="DK129" s="248">
        <v>0</v>
      </c>
      <c r="DL129" s="249">
        <v>0</v>
      </c>
      <c r="DM129" s="253">
        <v>0</v>
      </c>
      <c r="DN129" s="253">
        <v>0</v>
      </c>
      <c r="DO129" s="248">
        <v>0</v>
      </c>
      <c r="DP129" s="249">
        <v>0</v>
      </c>
      <c r="DQ129" s="253">
        <v>0</v>
      </c>
      <c r="DR129" s="253">
        <v>0</v>
      </c>
      <c r="DS129" s="256">
        <v>48.429176189103728</v>
      </c>
      <c r="DT129" s="257">
        <v>43.556565523984965</v>
      </c>
      <c r="DU129" s="258">
        <v>49.967347269290642</v>
      </c>
      <c r="DV129" s="259">
        <v>47.317696327459771</v>
      </c>
      <c r="DW129" s="260">
        <v>122</v>
      </c>
      <c r="DX129" s="261">
        <v>30.86</v>
      </c>
      <c r="DY129" s="240">
        <v>69.241926829268309</v>
      </c>
      <c r="DZ129" s="262">
        <v>2.54353673894824</v>
      </c>
      <c r="EA129" s="262">
        <v>-1.4714291095733643</v>
      </c>
      <c r="EB129" s="262">
        <v>-1.07856285572052</v>
      </c>
      <c r="EC129" s="262">
        <v>-1.0964865684509277</v>
      </c>
      <c r="ED129" s="262">
        <v>-1.2459168434143066</v>
      </c>
      <c r="EE129" s="262">
        <v>0</v>
      </c>
      <c r="EF129" s="262">
        <v>3.7034326818545602</v>
      </c>
      <c r="EG129" s="262">
        <v>187.49999999999997</v>
      </c>
      <c r="EH129" s="262">
        <v>33.39</v>
      </c>
      <c r="EI129" s="262">
        <v>1.3466946273332201</v>
      </c>
      <c r="EJ129" s="262">
        <v>4.5</v>
      </c>
      <c r="EK129" s="262">
        <v>0</v>
      </c>
      <c r="EL129" s="263">
        <v>52.8</v>
      </c>
    </row>
    <row r="130" spans="1:142" x14ac:dyDescent="0.2">
      <c r="A130" s="236" t="s">
        <v>88</v>
      </c>
      <c r="B130" s="237" t="s">
        <v>556</v>
      </c>
      <c r="C130" s="238" t="s">
        <v>1076</v>
      </c>
      <c r="D130" s="239">
        <v>2.839073</v>
      </c>
      <c r="E130" s="240">
        <v>70.365996224824087</v>
      </c>
      <c r="F130" s="241">
        <v>29.634003775175909</v>
      </c>
      <c r="G130" s="242">
        <v>2.7901208834039384</v>
      </c>
      <c r="H130" s="243">
        <v>1.8274627307603182</v>
      </c>
      <c r="I130" s="251">
        <v>11516.409581298849</v>
      </c>
      <c r="J130" s="249">
        <v>4056.3978387659809</v>
      </c>
      <c r="K130" s="253">
        <v>5086.0285959856756</v>
      </c>
      <c r="L130" s="253">
        <v>44.163318090429193</v>
      </c>
      <c r="M130" s="248">
        <v>2773.4013332646773</v>
      </c>
      <c r="N130" s="253">
        <v>24.082170000000001</v>
      </c>
      <c r="O130" s="248">
        <v>3135.3182545134596</v>
      </c>
      <c r="P130" s="249">
        <f t="shared" si="12"/>
        <v>27.224789396209115</v>
      </c>
      <c r="Q130" s="254">
        <v>2095.8102750399999</v>
      </c>
      <c r="R130" s="253">
        <v>36587.61328125</v>
      </c>
      <c r="S130" s="251">
        <v>3.83</v>
      </c>
      <c r="T130" s="252">
        <v>0</v>
      </c>
      <c r="U130" s="253">
        <v>0</v>
      </c>
      <c r="V130" s="252">
        <v>0</v>
      </c>
      <c r="W130" s="253">
        <v>39.4</v>
      </c>
      <c r="X130" s="252">
        <v>0</v>
      </c>
      <c r="Y130" s="254">
        <v>43.23</v>
      </c>
      <c r="Z130" s="253">
        <f t="shared" si="16"/>
        <v>8.8595882489012272</v>
      </c>
      <c r="AA130" s="253">
        <f t="shared" si="16"/>
        <v>0</v>
      </c>
      <c r="AB130" s="253">
        <f t="shared" si="16"/>
        <v>0</v>
      </c>
      <c r="AC130" s="253">
        <f t="shared" si="16"/>
        <v>0</v>
      </c>
      <c r="AD130" s="253">
        <f t="shared" si="16"/>
        <v>91.140411751098782</v>
      </c>
      <c r="AE130" s="253">
        <f t="shared" si="16"/>
        <v>0</v>
      </c>
      <c r="AF130" s="251">
        <f t="shared" si="14"/>
        <v>1.0468023619246994E-2</v>
      </c>
      <c r="AG130" s="252">
        <f t="shared" si="14"/>
        <v>0</v>
      </c>
      <c r="AH130" s="253">
        <f t="shared" si="14"/>
        <v>0</v>
      </c>
      <c r="AI130" s="252">
        <f t="shared" si="14"/>
        <v>0</v>
      </c>
      <c r="AJ130" s="253">
        <f t="shared" si="14"/>
        <v>0.10768671817188813</v>
      </c>
      <c r="AK130" s="252">
        <f t="shared" si="14"/>
        <v>0</v>
      </c>
      <c r="AL130" s="254">
        <f t="shared" si="13"/>
        <v>0.11815474179113511</v>
      </c>
      <c r="AM130" s="255">
        <v>7.5304334761762071E-2</v>
      </c>
      <c r="AN130" s="249">
        <v>0</v>
      </c>
      <c r="AO130" s="249">
        <v>0</v>
      </c>
      <c r="AP130" s="249">
        <v>0</v>
      </c>
      <c r="AQ130" s="249">
        <v>0.77467122444214753</v>
      </c>
      <c r="AR130" s="249">
        <v>0</v>
      </c>
      <c r="AS130" s="254">
        <v>0.84997555920390955</v>
      </c>
      <c r="AT130" s="255">
        <v>0.13809757549555801</v>
      </c>
      <c r="AU130" s="249">
        <v>0</v>
      </c>
      <c r="AV130" s="249">
        <v>0</v>
      </c>
      <c r="AW130" s="249">
        <v>0</v>
      </c>
      <c r="AX130" s="249">
        <v>1.4206382440013017</v>
      </c>
      <c r="AY130" s="249">
        <v>0</v>
      </c>
      <c r="AZ130" s="254">
        <v>1.5587358194968597</v>
      </c>
      <c r="BA130" s="255">
        <f t="shared" si="15"/>
        <v>0.12215665808364137</v>
      </c>
      <c r="BB130" s="249">
        <f t="shared" si="15"/>
        <v>0</v>
      </c>
      <c r="BC130" s="249">
        <f t="shared" si="15"/>
        <v>0</v>
      </c>
      <c r="BD130" s="249">
        <f t="shared" si="15"/>
        <v>0</v>
      </c>
      <c r="BE130" s="249">
        <f t="shared" si="15"/>
        <v>1.2566507385105667</v>
      </c>
      <c r="BF130" s="249">
        <f t="shared" si="15"/>
        <v>0</v>
      </c>
      <c r="BG130" s="254">
        <f t="shared" si="15"/>
        <v>1.378807396594208</v>
      </c>
      <c r="BH130" s="255">
        <v>0.1827455493282617</v>
      </c>
      <c r="BI130" s="249">
        <v>0</v>
      </c>
      <c r="BJ130" s="249">
        <v>0</v>
      </c>
      <c r="BK130" s="249">
        <v>0</v>
      </c>
      <c r="BL130" s="249">
        <v>1.8799411601915172</v>
      </c>
      <c r="BM130" s="249">
        <v>0</v>
      </c>
      <c r="BN130" s="254">
        <v>2.0626867095197787</v>
      </c>
      <c r="BO130" s="251">
        <v>10.55</v>
      </c>
      <c r="BP130" s="253">
        <v>0.03</v>
      </c>
      <c r="BQ130" s="248">
        <v>24.63</v>
      </c>
      <c r="BR130" s="249">
        <v>7.0000000000000007E-2</v>
      </c>
      <c r="BS130" s="253">
        <v>44.65</v>
      </c>
      <c r="BT130" s="253">
        <v>0.12</v>
      </c>
      <c r="BU130" s="248">
        <v>90.25</v>
      </c>
      <c r="BV130" s="249">
        <v>0.25</v>
      </c>
      <c r="BW130" s="253">
        <v>142.4</v>
      </c>
      <c r="BX130" s="253">
        <v>0.39</v>
      </c>
      <c r="BY130" s="248">
        <v>210.59</v>
      </c>
      <c r="BZ130" s="249">
        <v>0.57999999999999996</v>
      </c>
      <c r="CA130" s="253">
        <v>261.85000000000002</v>
      </c>
      <c r="CB130" s="254">
        <v>0.72</v>
      </c>
      <c r="CC130" s="251">
        <v>0</v>
      </c>
      <c r="CD130" s="253">
        <v>0</v>
      </c>
      <c r="CE130" s="248">
        <v>0</v>
      </c>
      <c r="CF130" s="249">
        <v>0</v>
      </c>
      <c r="CG130" s="253">
        <v>0</v>
      </c>
      <c r="CH130" s="253">
        <v>0</v>
      </c>
      <c r="CI130" s="248">
        <v>0</v>
      </c>
      <c r="CJ130" s="249">
        <v>0</v>
      </c>
      <c r="CK130" s="253">
        <v>0</v>
      </c>
      <c r="CL130" s="253">
        <v>0</v>
      </c>
      <c r="CM130" s="248">
        <v>0</v>
      </c>
      <c r="CN130" s="249">
        <v>0</v>
      </c>
      <c r="CO130" s="253">
        <v>0</v>
      </c>
      <c r="CP130" s="254">
        <v>0</v>
      </c>
      <c r="CQ130" s="251">
        <v>0</v>
      </c>
      <c r="CR130" s="253">
        <v>0</v>
      </c>
      <c r="CS130" s="248">
        <v>0</v>
      </c>
      <c r="CT130" s="249">
        <v>0</v>
      </c>
      <c r="CU130" s="253">
        <v>0</v>
      </c>
      <c r="CV130" s="253">
        <v>0</v>
      </c>
      <c r="CW130" s="248">
        <v>0</v>
      </c>
      <c r="CX130" s="249">
        <v>0</v>
      </c>
      <c r="CY130" s="253">
        <v>0</v>
      </c>
      <c r="CZ130" s="253">
        <v>0</v>
      </c>
      <c r="DA130" s="248">
        <v>0</v>
      </c>
      <c r="DB130" s="249">
        <v>0</v>
      </c>
      <c r="DC130" s="253">
        <v>0</v>
      </c>
      <c r="DD130" s="253">
        <v>0</v>
      </c>
      <c r="DE130" s="251">
        <v>0</v>
      </c>
      <c r="DF130" s="253">
        <v>0</v>
      </c>
      <c r="DG130" s="248">
        <v>0</v>
      </c>
      <c r="DH130" s="249">
        <v>0</v>
      </c>
      <c r="DI130" s="253">
        <v>0</v>
      </c>
      <c r="DJ130" s="253">
        <v>0</v>
      </c>
      <c r="DK130" s="248">
        <v>0</v>
      </c>
      <c r="DL130" s="249">
        <v>0</v>
      </c>
      <c r="DM130" s="253">
        <v>0</v>
      </c>
      <c r="DN130" s="253">
        <v>0</v>
      </c>
      <c r="DO130" s="248">
        <v>0</v>
      </c>
      <c r="DP130" s="249">
        <v>0</v>
      </c>
      <c r="DQ130" s="253">
        <v>0</v>
      </c>
      <c r="DR130" s="253">
        <v>0</v>
      </c>
      <c r="DS130" s="256">
        <v>46.139252754872473</v>
      </c>
      <c r="DT130" s="257">
        <v>46.49533520818737</v>
      </c>
      <c r="DU130" s="258">
        <v>48.788769765762808</v>
      </c>
      <c r="DV130" s="259">
        <v>47.141119242940881</v>
      </c>
      <c r="DW130" s="260">
        <v>123</v>
      </c>
      <c r="DX130" s="261">
        <v>36.520000000000003</v>
      </c>
      <c r="DY130" s="240">
        <v>67.339439024390245</v>
      </c>
      <c r="DZ130" s="262">
        <v>1.51146766139501</v>
      </c>
      <c r="EA130" s="262">
        <v>-0.36965698003768921</v>
      </c>
      <c r="EB130" s="262">
        <v>-0.54106253385543823</v>
      </c>
      <c r="EC130" s="262">
        <v>7.2999700903892517E-2</v>
      </c>
      <c r="ED130" s="262">
        <v>-0.46223738789558411</v>
      </c>
      <c r="EE130" s="262">
        <v>0</v>
      </c>
      <c r="EF130" s="262">
        <v>4.2432085221646911</v>
      </c>
      <c r="EG130" s="262">
        <v>1.5833333333333335</v>
      </c>
      <c r="EH130" s="262">
        <v>44.67</v>
      </c>
      <c r="EI130" s="262">
        <v>5.5323593167100595</v>
      </c>
      <c r="EJ130" s="262">
        <v>-12.3</v>
      </c>
      <c r="EK130" s="262">
        <v>0</v>
      </c>
      <c r="EL130" s="263">
        <v>57.9</v>
      </c>
    </row>
    <row r="131" spans="1:142" x14ac:dyDescent="0.2">
      <c r="A131" s="236" t="s">
        <v>366</v>
      </c>
      <c r="B131" s="237" t="s">
        <v>459</v>
      </c>
      <c r="C131" s="238" t="s">
        <v>1075</v>
      </c>
      <c r="D131" s="239">
        <v>2.0211440000000001</v>
      </c>
      <c r="E131" s="240">
        <v>56.938001448684503</v>
      </c>
      <c r="F131" s="241">
        <v>43.061998551315497</v>
      </c>
      <c r="G131" s="242">
        <v>1.276976297696631</v>
      </c>
      <c r="H131" s="243">
        <v>3.5663261164928626</v>
      </c>
      <c r="I131" s="251">
        <v>14788.476190476191</v>
      </c>
      <c r="J131" s="249">
        <v>7315.0192886989225</v>
      </c>
      <c r="K131" s="253">
        <v>5015.5238095238101</v>
      </c>
      <c r="L131" s="253">
        <v>33.915081884865309</v>
      </c>
      <c r="M131" s="248">
        <v>2460.8586343047618</v>
      </c>
      <c r="N131" s="253">
        <v>16.64038</v>
      </c>
      <c r="O131" s="248">
        <v>5160.5912560080578</v>
      </c>
      <c r="P131" s="249">
        <f t="shared" si="12"/>
        <v>34.896031136267368</v>
      </c>
      <c r="Q131" s="254">
        <v>7726.0525572400002</v>
      </c>
      <c r="R131" s="253">
        <v>90628.6171875</v>
      </c>
      <c r="S131" s="251">
        <v>31.51</v>
      </c>
      <c r="T131" s="252">
        <v>0</v>
      </c>
      <c r="U131" s="253">
        <v>0</v>
      </c>
      <c r="V131" s="252">
        <v>0</v>
      </c>
      <c r="W131" s="253">
        <v>38.659999999999997</v>
      </c>
      <c r="X131" s="252" t="s">
        <v>992</v>
      </c>
      <c r="Y131" s="254">
        <v>70.17</v>
      </c>
      <c r="Z131" s="253">
        <f t="shared" si="16"/>
        <v>44.905230155337037</v>
      </c>
      <c r="AA131" s="253">
        <f t="shared" si="16"/>
        <v>0</v>
      </c>
      <c r="AB131" s="253">
        <f t="shared" si="16"/>
        <v>0</v>
      </c>
      <c r="AC131" s="253">
        <f t="shared" si="16"/>
        <v>0</v>
      </c>
      <c r="AD131" s="253">
        <f t="shared" si="16"/>
        <v>55.094769844662956</v>
      </c>
      <c r="AE131" s="253" t="str">
        <f t="shared" si="16"/>
        <v>---</v>
      </c>
      <c r="AF131" s="251">
        <f t="shared" si="14"/>
        <v>3.476826743898067E-2</v>
      </c>
      <c r="AG131" s="252">
        <f t="shared" si="14"/>
        <v>0</v>
      </c>
      <c r="AH131" s="253">
        <f t="shared" si="14"/>
        <v>0</v>
      </c>
      <c r="AI131" s="252">
        <f t="shared" si="14"/>
        <v>0</v>
      </c>
      <c r="AJ131" s="253">
        <f t="shared" si="14"/>
        <v>4.2657607717898845E-2</v>
      </c>
      <c r="AK131" s="252">
        <f t="shared" si="14"/>
        <v>0</v>
      </c>
      <c r="AL131" s="254">
        <f t="shared" si="13"/>
        <v>7.7425875156879514E-2</v>
      </c>
      <c r="AM131" s="255">
        <v>0.62824943508725284</v>
      </c>
      <c r="AN131" s="249">
        <v>0</v>
      </c>
      <c r="AO131" s="249">
        <v>0</v>
      </c>
      <c r="AP131" s="249">
        <v>0</v>
      </c>
      <c r="AQ131" s="249">
        <v>0.77080682832349068</v>
      </c>
      <c r="AR131" s="249" t="s">
        <v>1026</v>
      </c>
      <c r="AS131" s="254">
        <v>1.3990562634107437</v>
      </c>
      <c r="AT131" s="255">
        <v>1.2804473837198764</v>
      </c>
      <c r="AU131" s="249">
        <v>0</v>
      </c>
      <c r="AV131" s="249">
        <v>0</v>
      </c>
      <c r="AW131" s="249">
        <v>0</v>
      </c>
      <c r="AX131" s="249">
        <v>1.5709963774868427</v>
      </c>
      <c r="AY131" s="249" t="s">
        <v>1026</v>
      </c>
      <c r="AZ131" s="254">
        <v>2.8514437612067192</v>
      </c>
      <c r="BA131" s="255">
        <f t="shared" si="15"/>
        <v>0.61058895070047381</v>
      </c>
      <c r="BB131" s="249">
        <f t="shared" si="15"/>
        <v>0</v>
      </c>
      <c r="BC131" s="249">
        <f t="shared" si="15"/>
        <v>0</v>
      </c>
      <c r="BD131" s="249">
        <f t="shared" si="15"/>
        <v>0</v>
      </c>
      <c r="BE131" s="249">
        <f t="shared" si="15"/>
        <v>0.74913896648937839</v>
      </c>
      <c r="BF131" s="249" t="str">
        <f t="shared" si="15"/>
        <v>---</v>
      </c>
      <c r="BG131" s="254">
        <f t="shared" si="15"/>
        <v>1.3597279171898524</v>
      </c>
      <c r="BH131" s="255">
        <v>0.4078408704387122</v>
      </c>
      <c r="BI131" s="249">
        <v>0</v>
      </c>
      <c r="BJ131" s="249">
        <v>0</v>
      </c>
      <c r="BK131" s="249">
        <v>0</v>
      </c>
      <c r="BL131" s="249">
        <v>0.50038489530817554</v>
      </c>
      <c r="BM131" s="249" t="s">
        <v>1026</v>
      </c>
      <c r="BN131" s="254">
        <v>0.90822576574688774</v>
      </c>
      <c r="BO131" s="251">
        <v>72.72</v>
      </c>
      <c r="BP131" s="253">
        <v>0.08</v>
      </c>
      <c r="BQ131" s="248">
        <v>159.74</v>
      </c>
      <c r="BR131" s="249">
        <v>0.18</v>
      </c>
      <c r="BS131" s="253">
        <v>299.5</v>
      </c>
      <c r="BT131" s="253">
        <v>0.33</v>
      </c>
      <c r="BU131" s="248">
        <v>646.23</v>
      </c>
      <c r="BV131" s="249">
        <v>0.71</v>
      </c>
      <c r="BW131" s="253">
        <v>1093.92</v>
      </c>
      <c r="BX131" s="253">
        <v>1.21</v>
      </c>
      <c r="BY131" s="248">
        <v>1722.37</v>
      </c>
      <c r="BZ131" s="249">
        <v>1.9</v>
      </c>
      <c r="CA131" s="253">
        <v>2171.5500000000002</v>
      </c>
      <c r="CB131" s="254">
        <v>2.4</v>
      </c>
      <c r="CC131" s="251">
        <v>0</v>
      </c>
      <c r="CD131" s="253">
        <v>0</v>
      </c>
      <c r="CE131" s="248">
        <v>0</v>
      </c>
      <c r="CF131" s="249">
        <v>0</v>
      </c>
      <c r="CG131" s="253">
        <v>0</v>
      </c>
      <c r="CH131" s="253">
        <v>0</v>
      </c>
      <c r="CI131" s="248">
        <v>0</v>
      </c>
      <c r="CJ131" s="249">
        <v>0</v>
      </c>
      <c r="CK131" s="253">
        <v>0</v>
      </c>
      <c r="CL131" s="253">
        <v>0</v>
      </c>
      <c r="CM131" s="248">
        <v>0</v>
      </c>
      <c r="CN131" s="249">
        <v>0</v>
      </c>
      <c r="CO131" s="253">
        <v>0</v>
      </c>
      <c r="CP131" s="254">
        <v>0</v>
      </c>
      <c r="CQ131" s="251">
        <v>0</v>
      </c>
      <c r="CR131" s="253">
        <v>0</v>
      </c>
      <c r="CS131" s="248">
        <v>0</v>
      </c>
      <c r="CT131" s="249">
        <v>0</v>
      </c>
      <c r="CU131" s="253">
        <v>0</v>
      </c>
      <c r="CV131" s="253">
        <v>0</v>
      </c>
      <c r="CW131" s="248">
        <v>0</v>
      </c>
      <c r="CX131" s="249">
        <v>0</v>
      </c>
      <c r="CY131" s="253">
        <v>0</v>
      </c>
      <c r="CZ131" s="253">
        <v>0</v>
      </c>
      <c r="DA131" s="248">
        <v>0</v>
      </c>
      <c r="DB131" s="249">
        <v>0</v>
      </c>
      <c r="DC131" s="253">
        <v>0</v>
      </c>
      <c r="DD131" s="253">
        <v>0</v>
      </c>
      <c r="DE131" s="251">
        <v>0</v>
      </c>
      <c r="DF131" s="253">
        <v>0</v>
      </c>
      <c r="DG131" s="248">
        <v>0</v>
      </c>
      <c r="DH131" s="249">
        <v>0</v>
      </c>
      <c r="DI131" s="253">
        <v>0</v>
      </c>
      <c r="DJ131" s="253">
        <v>0</v>
      </c>
      <c r="DK131" s="248">
        <v>0</v>
      </c>
      <c r="DL131" s="249">
        <v>0</v>
      </c>
      <c r="DM131" s="253">
        <v>0</v>
      </c>
      <c r="DN131" s="253">
        <v>0</v>
      </c>
      <c r="DO131" s="248">
        <v>0</v>
      </c>
      <c r="DP131" s="249">
        <v>0</v>
      </c>
      <c r="DQ131" s="253">
        <v>0</v>
      </c>
      <c r="DR131" s="253">
        <v>0</v>
      </c>
      <c r="DS131" s="256">
        <v>44.766321258379826</v>
      </c>
      <c r="DT131" s="257">
        <v>43.828530198164621</v>
      </c>
      <c r="DU131" s="258">
        <v>52.796864840638058</v>
      </c>
      <c r="DV131" s="259">
        <v>47.130572099060835</v>
      </c>
      <c r="DW131" s="260">
        <v>124</v>
      </c>
      <c r="DX131" s="261">
        <v>60.96</v>
      </c>
      <c r="DY131" s="240">
        <v>46.990707317073173</v>
      </c>
      <c r="DZ131" s="262">
        <v>0.856341570422267</v>
      </c>
      <c r="EA131" s="262">
        <v>0.59308719635009766</v>
      </c>
      <c r="EB131" s="262">
        <v>0.27771461009979248</v>
      </c>
      <c r="EC131" s="262">
        <v>0.4713079035282135</v>
      </c>
      <c r="ED131" s="262">
        <v>0.92223060131072998</v>
      </c>
      <c r="EE131" s="262">
        <v>0</v>
      </c>
      <c r="EF131" s="262">
        <v>2.6571370829125076</v>
      </c>
      <c r="EG131" s="262">
        <v>8.0833333333333339</v>
      </c>
      <c r="EH131" s="262">
        <v>47.6</v>
      </c>
      <c r="EI131" s="262">
        <v>2.67546257654752</v>
      </c>
      <c r="EJ131" s="262">
        <v>7.7</v>
      </c>
      <c r="EK131" s="262">
        <v>11.7</v>
      </c>
      <c r="EL131" s="263" t="s">
        <v>478</v>
      </c>
    </row>
    <row r="132" spans="1:142" x14ac:dyDescent="0.2">
      <c r="A132" s="236" t="s">
        <v>376</v>
      </c>
      <c r="B132" s="237" t="s">
        <v>477</v>
      </c>
      <c r="C132" s="238" t="s">
        <v>1075</v>
      </c>
      <c r="D132" s="239">
        <v>0.75701399999999996</v>
      </c>
      <c r="E132" s="240">
        <v>39.602966391638731</v>
      </c>
      <c r="F132" s="241">
        <v>60.397033608361269</v>
      </c>
      <c r="G132" s="242">
        <v>3.129172383050268</v>
      </c>
      <c r="H132" s="243">
        <v>26.988021390374332</v>
      </c>
      <c r="I132" s="251">
        <v>15573.546338687758</v>
      </c>
      <c r="J132" s="249">
        <v>20581.605935853517</v>
      </c>
      <c r="K132" s="253">
        <v>9083.7993684434659</v>
      </c>
      <c r="L132" s="253">
        <v>58.328393359433605</v>
      </c>
      <c r="M132" s="248">
        <v>700.96532070433591</v>
      </c>
      <c r="N132" s="253">
        <v>4.5009999999999994</v>
      </c>
      <c r="O132" s="248">
        <v>-339.77650464372823</v>
      </c>
      <c r="P132" s="249">
        <f t="shared" si="12"/>
        <v>-2.1817542212569561</v>
      </c>
      <c r="Q132" s="254">
        <v>4396.9793802313006</v>
      </c>
      <c r="R132" s="253">
        <v>20061.443359375</v>
      </c>
      <c r="S132" s="251">
        <v>2.5299999999999998</v>
      </c>
      <c r="T132" s="252">
        <v>0</v>
      </c>
      <c r="U132" s="253">
        <v>0</v>
      </c>
      <c r="V132" s="252">
        <v>0</v>
      </c>
      <c r="W132" s="253">
        <v>19.79</v>
      </c>
      <c r="X132" s="252" t="s">
        <v>992</v>
      </c>
      <c r="Y132" s="254">
        <v>22.32</v>
      </c>
      <c r="Z132" s="253">
        <f t="shared" si="16"/>
        <v>11.335125448028672</v>
      </c>
      <c r="AA132" s="253">
        <f t="shared" si="16"/>
        <v>0</v>
      </c>
      <c r="AB132" s="253">
        <f t="shared" si="16"/>
        <v>0</v>
      </c>
      <c r="AC132" s="253">
        <f t="shared" si="16"/>
        <v>0</v>
      </c>
      <c r="AD132" s="253">
        <f t="shared" si="16"/>
        <v>88.664874551971323</v>
      </c>
      <c r="AE132" s="253" t="str">
        <f t="shared" si="16"/>
        <v>---</v>
      </c>
      <c r="AF132" s="251">
        <f t="shared" si="14"/>
        <v>1.2611256102954799E-2</v>
      </c>
      <c r="AG132" s="252">
        <f t="shared" si="14"/>
        <v>0</v>
      </c>
      <c r="AH132" s="253">
        <f t="shared" si="14"/>
        <v>0</v>
      </c>
      <c r="AI132" s="252">
        <f t="shared" si="14"/>
        <v>0</v>
      </c>
      <c r="AJ132" s="253">
        <f t="shared" si="14"/>
        <v>9.8646940030622715E-2</v>
      </c>
      <c r="AK132" s="252">
        <f t="shared" si="14"/>
        <v>0</v>
      </c>
      <c r="AL132" s="254">
        <f t="shared" si="13"/>
        <v>0.11125819613357751</v>
      </c>
      <c r="AM132" s="255">
        <v>2.7851782028443482E-2</v>
      </c>
      <c r="AN132" s="249">
        <v>0</v>
      </c>
      <c r="AO132" s="249">
        <v>0</v>
      </c>
      <c r="AP132" s="249">
        <v>0</v>
      </c>
      <c r="AQ132" s="249">
        <v>0.21786038195371402</v>
      </c>
      <c r="AR132" s="249" t="s">
        <v>1026</v>
      </c>
      <c r="AS132" s="254">
        <v>0.24571216398215756</v>
      </c>
      <c r="AT132" s="255">
        <v>0.36093083712869484</v>
      </c>
      <c r="AU132" s="249">
        <v>0</v>
      </c>
      <c r="AV132" s="249">
        <v>0</v>
      </c>
      <c r="AW132" s="249">
        <v>0</v>
      </c>
      <c r="AX132" s="249">
        <v>2.8232495125600279</v>
      </c>
      <c r="AY132" s="249" t="s">
        <v>1026</v>
      </c>
      <c r="AZ132" s="254">
        <v>3.1841803496887229</v>
      </c>
      <c r="BA132" s="255">
        <f t="shared" si="15"/>
        <v>-0.74460710656048001</v>
      </c>
      <c r="BB132" s="249">
        <f t="shared" si="15"/>
        <v>0</v>
      </c>
      <c r="BC132" s="249">
        <f t="shared" si="15"/>
        <v>0</v>
      </c>
      <c r="BD132" s="249">
        <f t="shared" si="15"/>
        <v>0</v>
      </c>
      <c r="BE132" s="249">
        <f t="shared" si="15"/>
        <v>-5.8244168532932417</v>
      </c>
      <c r="BF132" s="249" t="str">
        <f t="shared" si="15"/>
        <v>---</v>
      </c>
      <c r="BG132" s="254">
        <f t="shared" si="15"/>
        <v>-6.5690239598537215</v>
      </c>
      <c r="BH132" s="255">
        <v>5.7539501126041448E-2</v>
      </c>
      <c r="BI132" s="249">
        <v>0</v>
      </c>
      <c r="BJ132" s="249">
        <v>0</v>
      </c>
      <c r="BK132" s="249">
        <v>0</v>
      </c>
      <c r="BL132" s="249">
        <v>0.45008171038907524</v>
      </c>
      <c r="BM132" s="249" t="s">
        <v>1026</v>
      </c>
      <c r="BN132" s="254">
        <v>0.50762121151511674</v>
      </c>
      <c r="BO132" s="251">
        <v>4.51</v>
      </c>
      <c r="BP132" s="253">
        <v>0.02</v>
      </c>
      <c r="BQ132" s="248">
        <v>13.02</v>
      </c>
      <c r="BR132" s="249">
        <v>0.06</v>
      </c>
      <c r="BS132" s="253">
        <v>29.92</v>
      </c>
      <c r="BT132" s="253">
        <v>0.15</v>
      </c>
      <c r="BU132" s="248">
        <v>105.44</v>
      </c>
      <c r="BV132" s="249">
        <v>0.53</v>
      </c>
      <c r="BW132" s="253">
        <v>247.41</v>
      </c>
      <c r="BX132" s="253">
        <v>1.23</v>
      </c>
      <c r="BY132" s="248">
        <v>484.51</v>
      </c>
      <c r="BZ132" s="249">
        <v>2.42</v>
      </c>
      <c r="CA132" s="253">
        <v>662.59</v>
      </c>
      <c r="CB132" s="254">
        <v>3.3</v>
      </c>
      <c r="CC132" s="251">
        <v>0</v>
      </c>
      <c r="CD132" s="253">
        <v>0</v>
      </c>
      <c r="CE132" s="248">
        <v>0</v>
      </c>
      <c r="CF132" s="249">
        <v>0</v>
      </c>
      <c r="CG132" s="253">
        <v>0</v>
      </c>
      <c r="CH132" s="253">
        <v>0</v>
      </c>
      <c r="CI132" s="248">
        <v>0</v>
      </c>
      <c r="CJ132" s="249">
        <v>0</v>
      </c>
      <c r="CK132" s="253">
        <v>0</v>
      </c>
      <c r="CL132" s="253">
        <v>0</v>
      </c>
      <c r="CM132" s="248">
        <v>0</v>
      </c>
      <c r="CN132" s="249">
        <v>0</v>
      </c>
      <c r="CO132" s="253">
        <v>0</v>
      </c>
      <c r="CP132" s="254">
        <v>0</v>
      </c>
      <c r="CQ132" s="251">
        <v>0</v>
      </c>
      <c r="CR132" s="253">
        <v>0</v>
      </c>
      <c r="CS132" s="248">
        <v>0</v>
      </c>
      <c r="CT132" s="249">
        <v>0</v>
      </c>
      <c r="CU132" s="253">
        <v>0</v>
      </c>
      <c r="CV132" s="253">
        <v>0</v>
      </c>
      <c r="CW132" s="248">
        <v>0</v>
      </c>
      <c r="CX132" s="249">
        <v>0</v>
      </c>
      <c r="CY132" s="253">
        <v>0</v>
      </c>
      <c r="CZ132" s="253">
        <v>0</v>
      </c>
      <c r="DA132" s="248">
        <v>0</v>
      </c>
      <c r="DB132" s="249">
        <v>0</v>
      </c>
      <c r="DC132" s="253">
        <v>0</v>
      </c>
      <c r="DD132" s="253">
        <v>0</v>
      </c>
      <c r="DE132" s="251">
        <v>0</v>
      </c>
      <c r="DF132" s="253">
        <v>0</v>
      </c>
      <c r="DG132" s="248">
        <v>0</v>
      </c>
      <c r="DH132" s="249">
        <v>0</v>
      </c>
      <c r="DI132" s="253">
        <v>0</v>
      </c>
      <c r="DJ132" s="253">
        <v>0</v>
      </c>
      <c r="DK132" s="248">
        <v>0</v>
      </c>
      <c r="DL132" s="249">
        <v>0</v>
      </c>
      <c r="DM132" s="253">
        <v>0</v>
      </c>
      <c r="DN132" s="253">
        <v>0</v>
      </c>
      <c r="DO132" s="248">
        <v>0</v>
      </c>
      <c r="DP132" s="249">
        <v>0</v>
      </c>
      <c r="DQ132" s="253">
        <v>0</v>
      </c>
      <c r="DR132" s="253">
        <v>0</v>
      </c>
      <c r="DS132" s="256">
        <v>54.799605367732198</v>
      </c>
      <c r="DT132" s="257">
        <v>32.97669890281184</v>
      </c>
      <c r="DU132" s="258">
        <v>53.529327873181224</v>
      </c>
      <c r="DV132" s="259">
        <v>47.101877381241756</v>
      </c>
      <c r="DW132" s="260">
        <v>125</v>
      </c>
      <c r="DX132" s="261" t="s">
        <v>478</v>
      </c>
      <c r="DY132" s="240">
        <v>52.612902439024396</v>
      </c>
      <c r="DZ132" s="262">
        <v>2.7749535530249898</v>
      </c>
      <c r="EA132" s="262">
        <v>-1.3177694082260132</v>
      </c>
      <c r="EB132" s="262">
        <v>-1.5913176536560059</v>
      </c>
      <c r="EC132" s="262">
        <v>-1.962244987487793</v>
      </c>
      <c r="ED132" s="262">
        <v>-1.6088148355484009</v>
      </c>
      <c r="EE132" s="262" t="s">
        <v>478</v>
      </c>
      <c r="EF132" s="262">
        <v>6.7212206266599814</v>
      </c>
      <c r="EG132" s="262">
        <v>6.6923076923076918E-2</v>
      </c>
      <c r="EH132" s="262">
        <v>41.06</v>
      </c>
      <c r="EI132" s="262" t="s">
        <v>478</v>
      </c>
      <c r="EJ132" s="262">
        <v>-1.4</v>
      </c>
      <c r="EK132" s="262">
        <v>45.3</v>
      </c>
      <c r="EL132" s="263">
        <v>66.3</v>
      </c>
    </row>
    <row r="133" spans="1:142" x14ac:dyDescent="0.2">
      <c r="A133" s="236" t="s">
        <v>418</v>
      </c>
      <c r="B133" s="237" t="s">
        <v>967</v>
      </c>
      <c r="C133" s="238" t="s">
        <v>1075</v>
      </c>
      <c r="D133" s="239">
        <v>20.316085999999999</v>
      </c>
      <c r="E133" s="240">
        <v>52.766000301436009</v>
      </c>
      <c r="F133" s="241">
        <v>47.233999698563984</v>
      </c>
      <c r="G133" s="242">
        <v>3.7560694055585291</v>
      </c>
      <c r="H133" s="243">
        <v>63.887062893081762</v>
      </c>
      <c r="I133" s="251">
        <v>30905.260389221567</v>
      </c>
      <c r="J133" s="249">
        <v>1528.9375391082103</v>
      </c>
      <c r="K133" s="253">
        <v>3134.1423785703896</v>
      </c>
      <c r="L133" s="253">
        <v>10.141129177036296</v>
      </c>
      <c r="M133" s="248">
        <v>2024.6659255303616</v>
      </c>
      <c r="N133" s="253">
        <v>6.5512016402116409</v>
      </c>
      <c r="O133" s="248">
        <v>4171.0038934939721</v>
      </c>
      <c r="P133" s="249">
        <f t="shared" si="12"/>
        <v>13.496096913484152</v>
      </c>
      <c r="Q133" s="254">
        <v>4242.6802015944604</v>
      </c>
      <c r="R133" s="253">
        <v>45467.6328125</v>
      </c>
      <c r="S133" s="251">
        <v>0.33</v>
      </c>
      <c r="T133" s="252">
        <v>0</v>
      </c>
      <c r="U133" s="253">
        <v>0</v>
      </c>
      <c r="V133" s="252">
        <v>0</v>
      </c>
      <c r="W133" s="253">
        <v>44.43</v>
      </c>
      <c r="X133" s="252" t="s">
        <v>992</v>
      </c>
      <c r="Y133" s="254">
        <v>44.76</v>
      </c>
      <c r="Z133" s="253">
        <f t="shared" si="16"/>
        <v>0.7372654155495979</v>
      </c>
      <c r="AA133" s="253">
        <f t="shared" si="16"/>
        <v>0</v>
      </c>
      <c r="AB133" s="253">
        <f t="shared" si="16"/>
        <v>0</v>
      </c>
      <c r="AC133" s="253">
        <f t="shared" si="16"/>
        <v>0</v>
      </c>
      <c r="AD133" s="253">
        <f t="shared" si="16"/>
        <v>99.262734584450413</v>
      </c>
      <c r="AE133" s="253" t="str">
        <f t="shared" si="16"/>
        <v>---</v>
      </c>
      <c r="AF133" s="251">
        <f t="shared" si="14"/>
        <v>7.2579102888610492E-4</v>
      </c>
      <c r="AG133" s="252">
        <f t="shared" si="14"/>
        <v>0</v>
      </c>
      <c r="AH133" s="253">
        <f t="shared" si="14"/>
        <v>0</v>
      </c>
      <c r="AI133" s="252">
        <f t="shared" si="14"/>
        <v>0</v>
      </c>
      <c r="AJ133" s="253">
        <f t="shared" si="14"/>
        <v>9.7717864889120112E-2</v>
      </c>
      <c r="AK133" s="252">
        <f t="shared" si="14"/>
        <v>0</v>
      </c>
      <c r="AL133" s="254">
        <f t="shared" si="13"/>
        <v>9.8443655918006231E-2</v>
      </c>
      <c r="AM133" s="255">
        <v>1.0529196192756453E-2</v>
      </c>
      <c r="AN133" s="249">
        <v>0</v>
      </c>
      <c r="AO133" s="249">
        <v>0</v>
      </c>
      <c r="AP133" s="249">
        <v>0</v>
      </c>
      <c r="AQ133" s="249">
        <v>1.4176126874065733</v>
      </c>
      <c r="AR133" s="249" t="s">
        <v>1026</v>
      </c>
      <c r="AS133" s="254">
        <v>1.4281418835993298</v>
      </c>
      <c r="AT133" s="255">
        <v>1.6298985222145054E-2</v>
      </c>
      <c r="AU133" s="249">
        <v>0</v>
      </c>
      <c r="AV133" s="249">
        <v>0</v>
      </c>
      <c r="AW133" s="249">
        <v>0</v>
      </c>
      <c r="AX133" s="249">
        <v>2.1944361012724385</v>
      </c>
      <c r="AY133" s="249" t="s">
        <v>1026</v>
      </c>
      <c r="AZ133" s="254">
        <v>2.2107350864945836</v>
      </c>
      <c r="BA133" s="255">
        <f t="shared" si="15"/>
        <v>7.9117643719954708E-3</v>
      </c>
      <c r="BB133" s="249">
        <f t="shared" si="15"/>
        <v>0</v>
      </c>
      <c r="BC133" s="249">
        <f t="shared" si="15"/>
        <v>0</v>
      </c>
      <c r="BD133" s="249">
        <f t="shared" si="15"/>
        <v>0</v>
      </c>
      <c r="BE133" s="249">
        <f t="shared" si="15"/>
        <v>1.0652111849932084</v>
      </c>
      <c r="BF133" s="249" t="str">
        <f t="shared" si="15"/>
        <v>---</v>
      </c>
      <c r="BG133" s="254">
        <f t="shared" si="15"/>
        <v>1.0731229493652037</v>
      </c>
      <c r="BH133" s="255">
        <v>7.7781021505222399E-3</v>
      </c>
      <c r="BI133" s="249">
        <v>0</v>
      </c>
      <c r="BJ133" s="249">
        <v>0</v>
      </c>
      <c r="BK133" s="249">
        <v>0</v>
      </c>
      <c r="BL133" s="249">
        <v>1.0472153895384941</v>
      </c>
      <c r="BM133" s="249" t="s">
        <v>1026</v>
      </c>
      <c r="BN133" s="254">
        <v>1.0549934916890162</v>
      </c>
      <c r="BO133" s="251">
        <v>0</v>
      </c>
      <c r="BP133" s="253">
        <v>0</v>
      </c>
      <c r="BQ133" s="248">
        <v>0.79</v>
      </c>
      <c r="BR133" s="249">
        <v>0</v>
      </c>
      <c r="BS133" s="253">
        <v>6.72</v>
      </c>
      <c r="BT133" s="253">
        <v>0.01</v>
      </c>
      <c r="BU133" s="248">
        <v>16.600000000000001</v>
      </c>
      <c r="BV133" s="249">
        <v>0.04</v>
      </c>
      <c r="BW133" s="253">
        <v>29.18</v>
      </c>
      <c r="BX133" s="253">
        <v>0.06</v>
      </c>
      <c r="BY133" s="248">
        <v>50.46</v>
      </c>
      <c r="BZ133" s="249">
        <v>0.11</v>
      </c>
      <c r="CA133" s="253">
        <v>69.959999999999994</v>
      </c>
      <c r="CB133" s="254">
        <v>0.15</v>
      </c>
      <c r="CC133" s="251">
        <v>0</v>
      </c>
      <c r="CD133" s="253">
        <v>0</v>
      </c>
      <c r="CE133" s="248">
        <v>0</v>
      </c>
      <c r="CF133" s="249">
        <v>0</v>
      </c>
      <c r="CG133" s="253">
        <v>0</v>
      </c>
      <c r="CH133" s="253">
        <v>0</v>
      </c>
      <c r="CI133" s="248">
        <v>0</v>
      </c>
      <c r="CJ133" s="249">
        <v>0</v>
      </c>
      <c r="CK133" s="253">
        <v>0</v>
      </c>
      <c r="CL133" s="253">
        <v>0</v>
      </c>
      <c r="CM133" s="248">
        <v>0</v>
      </c>
      <c r="CN133" s="249">
        <v>0</v>
      </c>
      <c r="CO133" s="253">
        <v>0</v>
      </c>
      <c r="CP133" s="254">
        <v>0</v>
      </c>
      <c r="CQ133" s="251">
        <v>0</v>
      </c>
      <c r="CR133" s="253">
        <v>0</v>
      </c>
      <c r="CS133" s="248">
        <v>0</v>
      </c>
      <c r="CT133" s="249">
        <v>0</v>
      </c>
      <c r="CU133" s="253">
        <v>0</v>
      </c>
      <c r="CV133" s="253">
        <v>0</v>
      </c>
      <c r="CW133" s="248">
        <v>0</v>
      </c>
      <c r="CX133" s="249">
        <v>0</v>
      </c>
      <c r="CY133" s="253">
        <v>0</v>
      </c>
      <c r="CZ133" s="253">
        <v>0</v>
      </c>
      <c r="DA133" s="248">
        <v>0</v>
      </c>
      <c r="DB133" s="249">
        <v>0</v>
      </c>
      <c r="DC133" s="253">
        <v>0</v>
      </c>
      <c r="DD133" s="253">
        <v>0</v>
      </c>
      <c r="DE133" s="251">
        <v>0</v>
      </c>
      <c r="DF133" s="253">
        <v>0</v>
      </c>
      <c r="DG133" s="248">
        <v>0</v>
      </c>
      <c r="DH133" s="249">
        <v>0</v>
      </c>
      <c r="DI133" s="253">
        <v>0</v>
      </c>
      <c r="DJ133" s="253">
        <v>0</v>
      </c>
      <c r="DK133" s="248">
        <v>0</v>
      </c>
      <c r="DL133" s="249">
        <v>0</v>
      </c>
      <c r="DM133" s="253">
        <v>0</v>
      </c>
      <c r="DN133" s="253">
        <v>0</v>
      </c>
      <c r="DO133" s="248">
        <v>0</v>
      </c>
      <c r="DP133" s="249">
        <v>0</v>
      </c>
      <c r="DQ133" s="253">
        <v>0.02</v>
      </c>
      <c r="DR133" s="253">
        <v>0</v>
      </c>
      <c r="DS133" s="256">
        <v>45.066621784298505</v>
      </c>
      <c r="DT133" s="257">
        <v>44.857169852619819</v>
      </c>
      <c r="DU133" s="258">
        <v>51.107882099562509</v>
      </c>
      <c r="DV133" s="259">
        <v>47.010557912160273</v>
      </c>
      <c r="DW133" s="260">
        <v>126</v>
      </c>
      <c r="DX133" s="261">
        <v>41.5</v>
      </c>
      <c r="DY133" s="240">
        <v>50.401731707317076</v>
      </c>
      <c r="DZ133" s="262">
        <v>2.37254850759098</v>
      </c>
      <c r="EA133" s="262">
        <v>-0.93198961019515991</v>
      </c>
      <c r="EB133" s="262">
        <v>-1.0361135005950928</v>
      </c>
      <c r="EC133" s="262">
        <v>-0.76758170127868652</v>
      </c>
      <c r="ED133" s="262">
        <v>-0.78714555501937866</v>
      </c>
      <c r="EE133" s="262">
        <v>1.0493523528447286</v>
      </c>
      <c r="EF133" s="262">
        <v>0.30589592818266381</v>
      </c>
      <c r="EG133" s="262">
        <v>2.0158771473191046</v>
      </c>
      <c r="EH133" s="262">
        <v>39.72</v>
      </c>
      <c r="EI133" s="262">
        <v>1.0103723122139499</v>
      </c>
      <c r="EJ133" s="262">
        <v>-9.1999999999999993</v>
      </c>
      <c r="EK133" s="262">
        <v>15.3</v>
      </c>
      <c r="EL133" s="263">
        <v>57</v>
      </c>
    </row>
    <row r="134" spans="1:142" x14ac:dyDescent="0.2">
      <c r="A134" s="236" t="s">
        <v>338</v>
      </c>
      <c r="B134" s="237" t="s">
        <v>494</v>
      </c>
      <c r="C134" s="238" t="s">
        <v>1079</v>
      </c>
      <c r="D134" s="239">
        <v>33.008150000000001</v>
      </c>
      <c r="E134" s="240">
        <v>59.200000605910965</v>
      </c>
      <c r="F134" s="241">
        <v>40.799999394089035</v>
      </c>
      <c r="G134" s="242">
        <v>2.3397018997753212</v>
      </c>
      <c r="H134" s="243">
        <v>73.959556352229441</v>
      </c>
      <c r="I134" s="251">
        <v>104374.27874605912</v>
      </c>
      <c r="J134" s="249">
        <v>3092.6065450957699</v>
      </c>
      <c r="K134" s="253">
        <v>32727.514196711822</v>
      </c>
      <c r="L134" s="253">
        <v>31.355918900610863</v>
      </c>
      <c r="M134" s="248">
        <v>12472.250261614417</v>
      </c>
      <c r="N134" s="253">
        <v>11.949543902439025</v>
      </c>
      <c r="O134" s="248">
        <v>24187.6668559358</v>
      </c>
      <c r="P134" s="249">
        <f t="shared" ref="P134:P197" si="17">IFERROR((O134*100)/I134,0)</f>
        <v>23.173972693774477</v>
      </c>
      <c r="Q134" s="254">
        <v>18403.962285639998</v>
      </c>
      <c r="R134" s="253">
        <v>374846.25</v>
      </c>
      <c r="S134" s="251">
        <v>157.28</v>
      </c>
      <c r="T134" s="252">
        <v>0</v>
      </c>
      <c r="U134" s="253">
        <v>0</v>
      </c>
      <c r="V134" s="252">
        <v>0.23</v>
      </c>
      <c r="W134" s="253">
        <v>132.04</v>
      </c>
      <c r="X134" s="252" t="s">
        <v>992</v>
      </c>
      <c r="Y134" s="254">
        <v>289.54999999999995</v>
      </c>
      <c r="Z134" s="253">
        <f t="shared" si="16"/>
        <v>54.318770505957531</v>
      </c>
      <c r="AA134" s="253">
        <f t="shared" si="16"/>
        <v>0</v>
      </c>
      <c r="AB134" s="253">
        <f t="shared" si="16"/>
        <v>0</v>
      </c>
      <c r="AC134" s="253">
        <f t="shared" si="16"/>
        <v>7.9433603868071162E-2</v>
      </c>
      <c r="AD134" s="253">
        <f t="shared" si="16"/>
        <v>45.601795890174415</v>
      </c>
      <c r="AE134" s="253" t="str">
        <f t="shared" si="16"/>
        <v>---</v>
      </c>
      <c r="AF134" s="251">
        <f t="shared" si="14"/>
        <v>4.1958536333229955E-2</v>
      </c>
      <c r="AG134" s="252">
        <f t="shared" si="14"/>
        <v>0</v>
      </c>
      <c r="AH134" s="253">
        <f t="shared" si="14"/>
        <v>0</v>
      </c>
      <c r="AI134" s="252">
        <f t="shared" si="14"/>
        <v>6.1358490314362222E-5</v>
      </c>
      <c r="AJ134" s="253">
        <f t="shared" si="14"/>
        <v>3.5225108961340817E-2</v>
      </c>
      <c r="AK134" s="252">
        <f t="shared" si="14"/>
        <v>0</v>
      </c>
      <c r="AL134" s="254">
        <f t="shared" si="13"/>
        <v>7.7245003784885122E-2</v>
      </c>
      <c r="AM134" s="255">
        <v>0.48057423198918708</v>
      </c>
      <c r="AN134" s="249">
        <v>0</v>
      </c>
      <c r="AO134" s="249">
        <v>0</v>
      </c>
      <c r="AP134" s="249">
        <v>7.0277259255794146E-4</v>
      </c>
      <c r="AQ134" s="249">
        <v>0.40345257878848073</v>
      </c>
      <c r="AR134" s="249" t="s">
        <v>1026</v>
      </c>
      <c r="AS134" s="254">
        <v>0.88472958337022567</v>
      </c>
      <c r="AT134" s="255">
        <v>1.2610394812558994</v>
      </c>
      <c r="AU134" s="249">
        <v>0</v>
      </c>
      <c r="AV134" s="249">
        <v>0</v>
      </c>
      <c r="AW134" s="249">
        <v>1.8440938497511245E-3</v>
      </c>
      <c r="AX134" s="249">
        <v>1.0586702257440803</v>
      </c>
      <c r="AY134" s="249" t="s">
        <v>1026</v>
      </c>
      <c r="AZ134" s="254">
        <v>2.3215538008497303</v>
      </c>
      <c r="BA134" s="255">
        <f t="shared" si="15"/>
        <v>0.65024874427440915</v>
      </c>
      <c r="BB134" s="249">
        <f t="shared" si="15"/>
        <v>0</v>
      </c>
      <c r="BC134" s="249">
        <f t="shared" si="15"/>
        <v>0</v>
      </c>
      <c r="BD134" s="249">
        <f t="shared" si="15"/>
        <v>9.5089783305642227E-4</v>
      </c>
      <c r="BE134" s="249">
        <f t="shared" si="15"/>
        <v>0.54589804294247823</v>
      </c>
      <c r="BF134" s="249" t="str">
        <f t="shared" si="15"/>
        <v>---</v>
      </c>
      <c r="BG134" s="254">
        <f t="shared" si="15"/>
        <v>1.1970976850499435</v>
      </c>
      <c r="BH134" s="255">
        <v>0.85459857806120565</v>
      </c>
      <c r="BI134" s="249">
        <v>0</v>
      </c>
      <c r="BJ134" s="249">
        <v>0</v>
      </c>
      <c r="BK134" s="249">
        <v>1.2497308809389454E-3</v>
      </c>
      <c r="BL134" s="249">
        <v>0.71745419790947096</v>
      </c>
      <c r="BM134" s="249" t="s">
        <v>1026</v>
      </c>
      <c r="BN134" s="254">
        <v>1.5733025068516155</v>
      </c>
      <c r="BO134" s="251">
        <v>611.97</v>
      </c>
      <c r="BP134" s="253">
        <v>0.16</v>
      </c>
      <c r="BQ134" s="248">
        <v>1318.94</v>
      </c>
      <c r="BR134" s="249">
        <v>0.35</v>
      </c>
      <c r="BS134" s="253">
        <v>2159.59</v>
      </c>
      <c r="BT134" s="253">
        <v>0.57999999999999996</v>
      </c>
      <c r="BU134" s="248">
        <v>3715.86</v>
      </c>
      <c r="BV134" s="249">
        <v>0.99</v>
      </c>
      <c r="BW134" s="253">
        <v>5264.84</v>
      </c>
      <c r="BX134" s="253">
        <v>1.4</v>
      </c>
      <c r="BY134" s="248">
        <v>7183.02</v>
      </c>
      <c r="BZ134" s="249">
        <v>1.92</v>
      </c>
      <c r="CA134" s="253">
        <v>8432.1</v>
      </c>
      <c r="CB134" s="254">
        <v>2.25</v>
      </c>
      <c r="CC134" s="251">
        <v>0</v>
      </c>
      <c r="CD134" s="253">
        <v>0</v>
      </c>
      <c r="CE134" s="248">
        <v>0</v>
      </c>
      <c r="CF134" s="249">
        <v>0</v>
      </c>
      <c r="CG134" s="253">
        <v>0</v>
      </c>
      <c r="CH134" s="253">
        <v>0</v>
      </c>
      <c r="CI134" s="248">
        <v>0</v>
      </c>
      <c r="CJ134" s="249">
        <v>0</v>
      </c>
      <c r="CK134" s="253">
        <v>0</v>
      </c>
      <c r="CL134" s="253">
        <v>0</v>
      </c>
      <c r="CM134" s="248">
        <v>0</v>
      </c>
      <c r="CN134" s="249">
        <v>0</v>
      </c>
      <c r="CO134" s="253">
        <v>0</v>
      </c>
      <c r="CP134" s="254">
        <v>0</v>
      </c>
      <c r="CQ134" s="251">
        <v>0</v>
      </c>
      <c r="CR134" s="253">
        <v>0</v>
      </c>
      <c r="CS134" s="248">
        <v>0</v>
      </c>
      <c r="CT134" s="249">
        <v>0</v>
      </c>
      <c r="CU134" s="253">
        <v>0</v>
      </c>
      <c r="CV134" s="253">
        <v>0</v>
      </c>
      <c r="CW134" s="248">
        <v>0</v>
      </c>
      <c r="CX134" s="249">
        <v>0</v>
      </c>
      <c r="CY134" s="253">
        <v>0</v>
      </c>
      <c r="CZ134" s="253">
        <v>0</v>
      </c>
      <c r="DA134" s="248">
        <v>0</v>
      </c>
      <c r="DB134" s="249">
        <v>0</v>
      </c>
      <c r="DC134" s="253">
        <v>0</v>
      </c>
      <c r="DD134" s="253">
        <v>0</v>
      </c>
      <c r="DE134" s="251">
        <v>0</v>
      </c>
      <c r="DF134" s="253">
        <v>0</v>
      </c>
      <c r="DG134" s="248">
        <v>0</v>
      </c>
      <c r="DH134" s="249">
        <v>0</v>
      </c>
      <c r="DI134" s="253">
        <v>0</v>
      </c>
      <c r="DJ134" s="253">
        <v>0</v>
      </c>
      <c r="DK134" s="248">
        <v>0</v>
      </c>
      <c r="DL134" s="249">
        <v>0</v>
      </c>
      <c r="DM134" s="253">
        <v>0</v>
      </c>
      <c r="DN134" s="253">
        <v>0</v>
      </c>
      <c r="DO134" s="248">
        <v>7.17</v>
      </c>
      <c r="DP134" s="249">
        <v>0</v>
      </c>
      <c r="DQ134" s="253">
        <v>22.65</v>
      </c>
      <c r="DR134" s="253">
        <v>0.01</v>
      </c>
      <c r="DS134" s="256">
        <v>43.529660922983901</v>
      </c>
      <c r="DT134" s="257">
        <v>45.110404490558551</v>
      </c>
      <c r="DU134" s="258">
        <v>51.432482373595647</v>
      </c>
      <c r="DV134" s="259">
        <v>46.690849262379366</v>
      </c>
      <c r="DW134" s="260">
        <v>127</v>
      </c>
      <c r="DX134" s="261">
        <v>40.880000000000003</v>
      </c>
      <c r="DY134" s="240">
        <v>70.643121951219513</v>
      </c>
      <c r="DZ134" s="262">
        <v>1.48640690080313</v>
      </c>
      <c r="EA134" s="262">
        <v>-0.24764178693294525</v>
      </c>
      <c r="EB134" s="262">
        <v>-7.3494531214237213E-2</v>
      </c>
      <c r="EC134" s="262">
        <v>-0.7224433422088623</v>
      </c>
      <c r="ED134" s="262">
        <v>-0.35616001486778259</v>
      </c>
      <c r="EE134" s="262">
        <v>2.7822450948858153</v>
      </c>
      <c r="EF134" s="262">
        <v>1.5993834530673439</v>
      </c>
      <c r="EG134" s="262">
        <v>43.482758620689651</v>
      </c>
      <c r="EH134" s="262">
        <v>51.89</v>
      </c>
      <c r="EI134" s="262">
        <v>1.2207793988114199</v>
      </c>
      <c r="EJ134" s="262">
        <v>9.9999999999999603E-2</v>
      </c>
      <c r="EK134" s="262">
        <v>0</v>
      </c>
      <c r="EL134" s="263">
        <v>13.1</v>
      </c>
    </row>
    <row r="135" spans="1:142" x14ac:dyDescent="0.2">
      <c r="A135" s="236" t="s">
        <v>348</v>
      </c>
      <c r="B135" s="237" t="s">
        <v>511</v>
      </c>
      <c r="C135" s="238" t="s">
        <v>1075</v>
      </c>
      <c r="D135" s="239">
        <v>14.538639999999999</v>
      </c>
      <c r="E135" s="240">
        <v>40.026997023105324</v>
      </c>
      <c r="F135" s="241">
        <v>59.973002976894676</v>
      </c>
      <c r="G135" s="242">
        <v>4.3456174572777444</v>
      </c>
      <c r="H135" s="243">
        <v>19.557217611213495</v>
      </c>
      <c r="I135" s="251">
        <v>22383.715314859364</v>
      </c>
      <c r="J135" s="249">
        <v>1844.7991393239408</v>
      </c>
      <c r="K135" s="253">
        <v>5788.669895940362</v>
      </c>
      <c r="L135" s="253">
        <v>25.86107719167412</v>
      </c>
      <c r="M135" s="248">
        <v>1523.0685713981645</v>
      </c>
      <c r="N135" s="253">
        <v>6.80436</v>
      </c>
      <c r="O135" s="248">
        <v>6370.1547787332529</v>
      </c>
      <c r="P135" s="249">
        <f t="shared" si="17"/>
        <v>28.45888043663799</v>
      </c>
      <c r="Q135" s="254">
        <v>2683.81372184055</v>
      </c>
      <c r="R135" s="253">
        <v>48954.51953125</v>
      </c>
      <c r="S135" s="251">
        <v>17.41</v>
      </c>
      <c r="T135" s="252">
        <v>0</v>
      </c>
      <c r="U135" s="253">
        <v>0</v>
      </c>
      <c r="V135" s="252">
        <v>0</v>
      </c>
      <c r="W135" s="253">
        <v>25.96</v>
      </c>
      <c r="X135" s="252" t="s">
        <v>992</v>
      </c>
      <c r="Y135" s="254">
        <v>43.370000000000005</v>
      </c>
      <c r="Z135" s="253">
        <f t="shared" si="16"/>
        <v>40.142955960341247</v>
      </c>
      <c r="AA135" s="253">
        <f t="shared" si="16"/>
        <v>0</v>
      </c>
      <c r="AB135" s="253">
        <f t="shared" si="16"/>
        <v>0</v>
      </c>
      <c r="AC135" s="253">
        <f t="shared" si="16"/>
        <v>0</v>
      </c>
      <c r="AD135" s="253">
        <f t="shared" si="16"/>
        <v>59.857044039658746</v>
      </c>
      <c r="AE135" s="253" t="str">
        <f t="shared" si="16"/>
        <v>---</v>
      </c>
      <c r="AF135" s="251">
        <f t="shared" si="14"/>
        <v>3.5563621432105709E-2</v>
      </c>
      <c r="AG135" s="252">
        <f t="shared" si="14"/>
        <v>0</v>
      </c>
      <c r="AH135" s="253">
        <f t="shared" si="14"/>
        <v>0</v>
      </c>
      <c r="AI135" s="252">
        <f t="shared" si="14"/>
        <v>0</v>
      </c>
      <c r="AJ135" s="253">
        <f t="shared" si="14"/>
        <v>5.3028811739084677E-2</v>
      </c>
      <c r="AK135" s="252">
        <f t="shared" si="14"/>
        <v>0</v>
      </c>
      <c r="AL135" s="254">
        <f t="shared" si="13"/>
        <v>8.8592433171190393E-2</v>
      </c>
      <c r="AM135" s="255">
        <v>0.30075993817180291</v>
      </c>
      <c r="AN135" s="249">
        <v>0</v>
      </c>
      <c r="AO135" s="249">
        <v>0</v>
      </c>
      <c r="AP135" s="249">
        <v>0</v>
      </c>
      <c r="AQ135" s="249">
        <v>0.44846226277656542</v>
      </c>
      <c r="AR135" s="249" t="s">
        <v>1026</v>
      </c>
      <c r="AS135" s="254">
        <v>0.74922220094836833</v>
      </c>
      <c r="AT135" s="255">
        <v>1.1430870761135701</v>
      </c>
      <c r="AU135" s="249">
        <v>0</v>
      </c>
      <c r="AV135" s="249">
        <v>0</v>
      </c>
      <c r="AW135" s="249">
        <v>0</v>
      </c>
      <c r="AX135" s="249">
        <v>1.7044537906897343</v>
      </c>
      <c r="AY135" s="249" t="s">
        <v>1026</v>
      </c>
      <c r="AZ135" s="254">
        <v>2.8475408668033046</v>
      </c>
      <c r="BA135" s="255">
        <f t="shared" si="15"/>
        <v>0.27330576108014271</v>
      </c>
      <c r="BB135" s="249">
        <f t="shared" si="15"/>
        <v>0</v>
      </c>
      <c r="BC135" s="249">
        <f t="shared" si="15"/>
        <v>0</v>
      </c>
      <c r="BD135" s="249">
        <f t="shared" si="15"/>
        <v>0</v>
      </c>
      <c r="BE135" s="249">
        <f t="shared" si="15"/>
        <v>0.40752541973811068</v>
      </c>
      <c r="BF135" s="249" t="str">
        <f t="shared" si="15"/>
        <v>---</v>
      </c>
      <c r="BG135" s="254">
        <f t="shared" si="15"/>
        <v>0.68083118081825345</v>
      </c>
      <c r="BH135" s="255">
        <v>0.64870374043919432</v>
      </c>
      <c r="BI135" s="249">
        <v>0</v>
      </c>
      <c r="BJ135" s="249">
        <v>0</v>
      </c>
      <c r="BK135" s="249">
        <v>0</v>
      </c>
      <c r="BL135" s="249">
        <v>0.96728024708796578</v>
      </c>
      <c r="BM135" s="249" t="s">
        <v>1026</v>
      </c>
      <c r="BN135" s="254">
        <v>1.61598398752716</v>
      </c>
      <c r="BO135" s="251">
        <v>50.72</v>
      </c>
      <c r="BP135" s="253">
        <v>0.1</v>
      </c>
      <c r="BQ135" s="248">
        <v>129.79</v>
      </c>
      <c r="BR135" s="249">
        <v>0.27</v>
      </c>
      <c r="BS135" s="253">
        <v>247.98</v>
      </c>
      <c r="BT135" s="253">
        <v>0.51</v>
      </c>
      <c r="BU135" s="248">
        <v>510.4</v>
      </c>
      <c r="BV135" s="249">
        <v>1.04</v>
      </c>
      <c r="BW135" s="253">
        <v>806.47</v>
      </c>
      <c r="BX135" s="253">
        <v>1.65</v>
      </c>
      <c r="BY135" s="248">
        <v>1206.3699999999999</v>
      </c>
      <c r="BZ135" s="249">
        <v>2.46</v>
      </c>
      <c r="CA135" s="253">
        <v>1472.02</v>
      </c>
      <c r="CB135" s="254">
        <v>3.01</v>
      </c>
      <c r="CC135" s="251">
        <v>0</v>
      </c>
      <c r="CD135" s="253">
        <v>0</v>
      </c>
      <c r="CE135" s="248">
        <v>0</v>
      </c>
      <c r="CF135" s="249">
        <v>0</v>
      </c>
      <c r="CG135" s="253">
        <v>0</v>
      </c>
      <c r="CH135" s="253">
        <v>0</v>
      </c>
      <c r="CI135" s="248">
        <v>0</v>
      </c>
      <c r="CJ135" s="249">
        <v>0</v>
      </c>
      <c r="CK135" s="253">
        <v>0</v>
      </c>
      <c r="CL135" s="253">
        <v>0</v>
      </c>
      <c r="CM135" s="248">
        <v>0</v>
      </c>
      <c r="CN135" s="249">
        <v>0</v>
      </c>
      <c r="CO135" s="253">
        <v>0</v>
      </c>
      <c r="CP135" s="254">
        <v>0</v>
      </c>
      <c r="CQ135" s="251">
        <v>0</v>
      </c>
      <c r="CR135" s="253">
        <v>0</v>
      </c>
      <c r="CS135" s="248">
        <v>0</v>
      </c>
      <c r="CT135" s="249">
        <v>0</v>
      </c>
      <c r="CU135" s="253">
        <v>0</v>
      </c>
      <c r="CV135" s="253">
        <v>0</v>
      </c>
      <c r="CW135" s="248">
        <v>0</v>
      </c>
      <c r="CX135" s="249">
        <v>0</v>
      </c>
      <c r="CY135" s="253">
        <v>0</v>
      </c>
      <c r="CZ135" s="253">
        <v>0</v>
      </c>
      <c r="DA135" s="248">
        <v>0</v>
      </c>
      <c r="DB135" s="249">
        <v>0</v>
      </c>
      <c r="DC135" s="253">
        <v>0</v>
      </c>
      <c r="DD135" s="253">
        <v>0</v>
      </c>
      <c r="DE135" s="251">
        <v>0</v>
      </c>
      <c r="DF135" s="253">
        <v>0</v>
      </c>
      <c r="DG135" s="248">
        <v>0</v>
      </c>
      <c r="DH135" s="249">
        <v>0</v>
      </c>
      <c r="DI135" s="253">
        <v>0</v>
      </c>
      <c r="DJ135" s="253">
        <v>0</v>
      </c>
      <c r="DK135" s="248">
        <v>0</v>
      </c>
      <c r="DL135" s="249">
        <v>0</v>
      </c>
      <c r="DM135" s="253">
        <v>0</v>
      </c>
      <c r="DN135" s="253">
        <v>0</v>
      </c>
      <c r="DO135" s="248">
        <v>0</v>
      </c>
      <c r="DP135" s="249">
        <v>0</v>
      </c>
      <c r="DQ135" s="253">
        <v>0</v>
      </c>
      <c r="DR135" s="253">
        <v>0</v>
      </c>
      <c r="DS135" s="256">
        <v>41.504831531441539</v>
      </c>
      <c r="DT135" s="257">
        <v>44.877736869605762</v>
      </c>
      <c r="DU135" s="258">
        <v>52.787775002030223</v>
      </c>
      <c r="DV135" s="259">
        <v>46.390114467692513</v>
      </c>
      <c r="DW135" s="260">
        <v>128</v>
      </c>
      <c r="DX135" s="261">
        <v>57.49</v>
      </c>
      <c r="DY135" s="240">
        <v>57.022585365853665</v>
      </c>
      <c r="DZ135" s="262">
        <v>3.2402724906244802</v>
      </c>
      <c r="EA135" s="262">
        <v>-0.30641353130340576</v>
      </c>
      <c r="EB135" s="262">
        <v>-0.47539421916007996</v>
      </c>
      <c r="EC135" s="262">
        <v>-0.11189679801464081</v>
      </c>
      <c r="ED135" s="262">
        <v>-0.38686278462409973</v>
      </c>
      <c r="EE135" s="262">
        <v>0</v>
      </c>
      <c r="EF135" s="262">
        <v>0.18366927101755812</v>
      </c>
      <c r="EG135" s="262">
        <v>1.9600997506234414</v>
      </c>
      <c r="EH135" s="262">
        <v>41.72</v>
      </c>
      <c r="EI135" s="262">
        <v>0.91237655818859897</v>
      </c>
      <c r="EJ135" s="262">
        <v>-4.3</v>
      </c>
      <c r="EK135" s="262">
        <v>0</v>
      </c>
      <c r="EL135" s="263">
        <v>57.3</v>
      </c>
    </row>
    <row r="136" spans="1:142" x14ac:dyDescent="0.2">
      <c r="A136" s="236" t="s">
        <v>282</v>
      </c>
      <c r="B136" s="237" t="s">
        <v>647</v>
      </c>
      <c r="C136" s="238" t="s">
        <v>1074</v>
      </c>
      <c r="D136" s="239">
        <v>122.332399</v>
      </c>
      <c r="E136" s="240">
        <v>78.690999920634269</v>
      </c>
      <c r="F136" s="241">
        <v>21.309000079365727</v>
      </c>
      <c r="G136" s="242">
        <v>1.5828275486923407</v>
      </c>
      <c r="H136" s="243">
        <v>62.929807351012116</v>
      </c>
      <c r="I136" s="251">
        <v>1260914.6609771375</v>
      </c>
      <c r="J136" s="249">
        <v>10307.283036091996</v>
      </c>
      <c r="K136" s="253">
        <v>265421.7585342938</v>
      </c>
      <c r="L136" s="253">
        <v>21.049938330370981</v>
      </c>
      <c r="M136" s="248">
        <v>162825.18855009633</v>
      </c>
      <c r="N136" s="253">
        <v>12.913260000000001</v>
      </c>
      <c r="O136" s="248">
        <v>265060.50528353575</v>
      </c>
      <c r="P136" s="249">
        <f t="shared" si="17"/>
        <v>21.021288235171195</v>
      </c>
      <c r="Q136" s="254">
        <v>175432.41896640099</v>
      </c>
      <c r="R136" s="199">
        <v>4513854</v>
      </c>
      <c r="S136" s="251">
        <v>1354.65</v>
      </c>
      <c r="T136" s="252">
        <v>613.02</v>
      </c>
      <c r="U136" s="253">
        <v>103.05</v>
      </c>
      <c r="V136" s="252">
        <v>1.49</v>
      </c>
      <c r="W136" s="253">
        <v>870.08</v>
      </c>
      <c r="X136" s="252" t="s">
        <v>992</v>
      </c>
      <c r="Y136" s="254">
        <v>2942.29</v>
      </c>
      <c r="Z136" s="253">
        <f t="shared" si="16"/>
        <v>46.040669002715575</v>
      </c>
      <c r="AA136" s="253">
        <f t="shared" si="16"/>
        <v>20.834791947768576</v>
      </c>
      <c r="AB136" s="253">
        <f t="shared" si="16"/>
        <v>3.5023740012031443</v>
      </c>
      <c r="AC136" s="253">
        <f t="shared" si="16"/>
        <v>5.0640827382752891E-2</v>
      </c>
      <c r="AD136" s="253">
        <f t="shared" si="16"/>
        <v>29.571524220929955</v>
      </c>
      <c r="AE136" s="253" t="str">
        <f t="shared" si="16"/>
        <v>---</v>
      </c>
      <c r="AF136" s="251">
        <f t="shared" si="14"/>
        <v>3.0010939653785883E-2</v>
      </c>
      <c r="AG136" s="252">
        <f t="shared" si="14"/>
        <v>1.3580855738798818E-2</v>
      </c>
      <c r="AH136" s="253">
        <f t="shared" si="14"/>
        <v>2.2829714917673456E-3</v>
      </c>
      <c r="AI136" s="252">
        <f t="shared" si="14"/>
        <v>3.3009485907164923E-5</v>
      </c>
      <c r="AJ136" s="253">
        <f t="shared" si="14"/>
        <v>1.9275767448393325E-2</v>
      </c>
      <c r="AK136" s="252">
        <f t="shared" si="14"/>
        <v>0</v>
      </c>
      <c r="AL136" s="254">
        <f t="shared" si="13"/>
        <v>6.5183543818652531E-2</v>
      </c>
      <c r="AM136" s="255">
        <v>0.51037639396280787</v>
      </c>
      <c r="AN136" s="249">
        <v>0.2309607182867017</v>
      </c>
      <c r="AO136" s="249">
        <v>3.882500084735345E-2</v>
      </c>
      <c r="AP136" s="249">
        <v>5.6137070608982674E-4</v>
      </c>
      <c r="AQ136" s="249">
        <v>0.32781035164740702</v>
      </c>
      <c r="AR136" s="249" t="s">
        <v>1026</v>
      </c>
      <c r="AS136" s="254">
        <v>1.1085338354503598</v>
      </c>
      <c r="AT136" s="255">
        <v>0.83196587214957574</v>
      </c>
      <c r="AU136" s="249">
        <v>0.3764896607574893</v>
      </c>
      <c r="AV136" s="249">
        <v>6.3288733713515496E-2</v>
      </c>
      <c r="AW136" s="249">
        <v>9.150918314715002E-4</v>
      </c>
      <c r="AX136" s="249">
        <v>0.53436449713202883</v>
      </c>
      <c r="AY136" s="249" t="s">
        <v>1026</v>
      </c>
      <c r="AZ136" s="254">
        <v>1.807023855584081</v>
      </c>
      <c r="BA136" s="255">
        <f t="shared" si="15"/>
        <v>0.51107199035591078</v>
      </c>
      <c r="BB136" s="249">
        <f t="shared" si="15"/>
        <v>0.23127549664339894</v>
      </c>
      <c r="BC136" s="249">
        <f t="shared" si="15"/>
        <v>3.8877915776161072E-2</v>
      </c>
      <c r="BD136" s="249">
        <f t="shared" si="15"/>
        <v>5.6213580307113049E-4</v>
      </c>
      <c r="BE136" s="249">
        <f t="shared" si="15"/>
        <v>0.32825712720545586</v>
      </c>
      <c r="BF136" s="249" t="str">
        <f t="shared" si="15"/>
        <v>---</v>
      </c>
      <c r="BG136" s="254">
        <f t="shared" si="15"/>
        <v>1.1100446657839977</v>
      </c>
      <c r="BH136" s="255">
        <v>0.77217768983704438</v>
      </c>
      <c r="BI136" s="249">
        <v>0.34943370422168452</v>
      </c>
      <c r="BJ136" s="249">
        <v>5.8740568366520814E-2</v>
      </c>
      <c r="BK136" s="249">
        <v>8.4932990651252792E-4</v>
      </c>
      <c r="BL136" s="249">
        <v>0.49596306379759764</v>
      </c>
      <c r="BM136" s="249" t="s">
        <v>1026</v>
      </c>
      <c r="BN136" s="254">
        <v>1.6771643561293597</v>
      </c>
      <c r="BO136" s="251">
        <v>2450.12</v>
      </c>
      <c r="BP136" s="253">
        <v>0.05</v>
      </c>
      <c r="BQ136" s="248">
        <v>5036.3599999999997</v>
      </c>
      <c r="BR136" s="249">
        <v>0.11</v>
      </c>
      <c r="BS136" s="253">
        <v>8520.7099999999991</v>
      </c>
      <c r="BT136" s="253">
        <v>0.19</v>
      </c>
      <c r="BU136" s="248">
        <v>16828.330000000002</v>
      </c>
      <c r="BV136" s="249">
        <v>0.37</v>
      </c>
      <c r="BW136" s="253">
        <v>28136.95</v>
      </c>
      <c r="BX136" s="253">
        <v>0.62</v>
      </c>
      <c r="BY136" s="248">
        <v>47075.21</v>
      </c>
      <c r="BZ136" s="249">
        <v>1.04</v>
      </c>
      <c r="CA136" s="253">
        <v>62902.6</v>
      </c>
      <c r="CB136" s="254">
        <v>1.39</v>
      </c>
      <c r="CC136" s="251">
        <v>1903.38</v>
      </c>
      <c r="CD136" s="253">
        <v>0.04</v>
      </c>
      <c r="CE136" s="248">
        <v>6332.4</v>
      </c>
      <c r="CF136" s="249">
        <v>0.14000000000000001</v>
      </c>
      <c r="CG136" s="253">
        <v>13376.75</v>
      </c>
      <c r="CH136" s="253">
        <v>0.3</v>
      </c>
      <c r="CI136" s="248">
        <v>18112.759999999998</v>
      </c>
      <c r="CJ136" s="249">
        <v>0.4</v>
      </c>
      <c r="CK136" s="253">
        <v>21542.799999999999</v>
      </c>
      <c r="CL136" s="253">
        <v>0.48</v>
      </c>
      <c r="CM136" s="248">
        <v>25216.82</v>
      </c>
      <c r="CN136" s="249">
        <v>0.56000000000000005</v>
      </c>
      <c r="CO136" s="253">
        <v>27955.25</v>
      </c>
      <c r="CP136" s="254">
        <v>0.62</v>
      </c>
      <c r="CQ136" s="251">
        <v>265.17</v>
      </c>
      <c r="CR136" s="253">
        <v>0.01</v>
      </c>
      <c r="CS136" s="248">
        <v>573.41</v>
      </c>
      <c r="CT136" s="249">
        <v>0.01</v>
      </c>
      <c r="CU136" s="253">
        <v>1486.01</v>
      </c>
      <c r="CV136" s="253">
        <v>0.03</v>
      </c>
      <c r="CW136" s="248">
        <v>3334.32</v>
      </c>
      <c r="CX136" s="249">
        <v>7.0000000000000007E-2</v>
      </c>
      <c r="CY136" s="253">
        <v>4053.39</v>
      </c>
      <c r="CZ136" s="253">
        <v>0.09</v>
      </c>
      <c r="DA136" s="248">
        <v>4285.1400000000003</v>
      </c>
      <c r="DB136" s="249">
        <v>0.09</v>
      </c>
      <c r="DC136" s="253">
        <v>4410.43</v>
      </c>
      <c r="DD136" s="253">
        <v>0.1</v>
      </c>
      <c r="DE136" s="251">
        <v>0.08</v>
      </c>
      <c r="DF136" s="253">
        <v>0</v>
      </c>
      <c r="DG136" s="248">
        <v>5.05</v>
      </c>
      <c r="DH136" s="249">
        <v>0</v>
      </c>
      <c r="DI136" s="253">
        <v>28.49</v>
      </c>
      <c r="DJ136" s="253">
        <v>0</v>
      </c>
      <c r="DK136" s="248">
        <v>96.6</v>
      </c>
      <c r="DL136" s="249">
        <v>0</v>
      </c>
      <c r="DM136" s="253">
        <v>154.02000000000001</v>
      </c>
      <c r="DN136" s="253">
        <v>0</v>
      </c>
      <c r="DO136" s="248">
        <v>216.62</v>
      </c>
      <c r="DP136" s="249">
        <v>0</v>
      </c>
      <c r="DQ136" s="253">
        <v>264.58999999999997</v>
      </c>
      <c r="DR136" s="253">
        <v>0.01</v>
      </c>
      <c r="DS136" s="256">
        <v>42.500503211074161</v>
      </c>
      <c r="DT136" s="257">
        <v>46.561655077638811</v>
      </c>
      <c r="DU136" s="258">
        <v>49.769679692178222</v>
      </c>
      <c r="DV136" s="259">
        <v>46.277279326963729</v>
      </c>
      <c r="DW136" s="260">
        <v>129</v>
      </c>
      <c r="DX136" s="261">
        <v>47.16</v>
      </c>
      <c r="DY136" s="240">
        <v>77.135073170731701</v>
      </c>
      <c r="DZ136" s="262">
        <v>1.2212691943949301</v>
      </c>
      <c r="EA136" s="262">
        <v>-0.57790684700012207</v>
      </c>
      <c r="EB136" s="262">
        <v>0.30737176537513733</v>
      </c>
      <c r="EC136" s="262">
        <v>7.9359062016010284E-2</v>
      </c>
      <c r="ED136" s="262">
        <v>-0.47636392712593079</v>
      </c>
      <c r="EE136" s="262">
        <v>3.7211077854425803</v>
      </c>
      <c r="EF136" s="262">
        <v>3.763572235183287</v>
      </c>
      <c r="EG136" s="262">
        <v>19.633251833740832</v>
      </c>
      <c r="EH136" s="262">
        <v>55.03</v>
      </c>
      <c r="EI136" s="262">
        <v>2.99637644712065</v>
      </c>
      <c r="EJ136" s="262">
        <v>-3.2</v>
      </c>
      <c r="EK136" s="262">
        <v>0</v>
      </c>
      <c r="EL136" s="263">
        <v>14.4</v>
      </c>
    </row>
    <row r="137" spans="1:142" x14ac:dyDescent="0.2">
      <c r="A137" s="236" t="s">
        <v>132</v>
      </c>
      <c r="B137" s="237" t="s">
        <v>567</v>
      </c>
      <c r="C137" s="238" t="s">
        <v>1076</v>
      </c>
      <c r="D137" s="239" t="s">
        <v>478</v>
      </c>
      <c r="E137" s="240" t="s">
        <v>1026</v>
      </c>
      <c r="F137" s="241" t="s">
        <v>1026</v>
      </c>
      <c r="G137" s="242" t="s">
        <v>1026</v>
      </c>
      <c r="H137" s="243" t="s">
        <v>1026</v>
      </c>
      <c r="I137" s="251" t="s">
        <v>1026</v>
      </c>
      <c r="J137" s="249" t="s">
        <v>1026</v>
      </c>
      <c r="K137" s="253" t="s">
        <v>1026</v>
      </c>
      <c r="L137" s="253" t="s">
        <v>1026</v>
      </c>
      <c r="M137" s="248" t="s">
        <v>1026</v>
      </c>
      <c r="N137" s="253">
        <v>10.539999999999997</v>
      </c>
      <c r="O137" s="248">
        <v>0</v>
      </c>
      <c r="P137" s="249">
        <f t="shared" si="17"/>
        <v>0</v>
      </c>
      <c r="Q137" s="254" t="s">
        <v>1026</v>
      </c>
      <c r="R137" s="253">
        <v>1680401.125</v>
      </c>
      <c r="S137" s="251">
        <v>2702.02</v>
      </c>
      <c r="T137" s="252">
        <v>2913.48</v>
      </c>
      <c r="U137" s="253">
        <v>1494.08</v>
      </c>
      <c r="V137" s="252">
        <v>15.05</v>
      </c>
      <c r="W137" s="253">
        <v>79.41</v>
      </c>
      <c r="X137" s="252">
        <v>2.7</v>
      </c>
      <c r="Y137" s="254">
        <v>7204.04</v>
      </c>
      <c r="Z137" s="253">
        <f t="shared" si="16"/>
        <v>37.507009955524957</v>
      </c>
      <c r="AA137" s="253">
        <f t="shared" si="16"/>
        <v>40.442307371974614</v>
      </c>
      <c r="AB137" s="253">
        <f t="shared" si="16"/>
        <v>20.739473961832527</v>
      </c>
      <c r="AC137" s="253">
        <f t="shared" si="16"/>
        <v>0.20891055574372158</v>
      </c>
      <c r="AD137" s="253">
        <f t="shared" si="16"/>
        <v>1.1022981549241815</v>
      </c>
      <c r="AE137" s="253">
        <f t="shared" si="16"/>
        <v>3.7478970133425132E-2</v>
      </c>
      <c r="AF137" s="251">
        <f t="shared" si="14"/>
        <v>0.16079613134036672</v>
      </c>
      <c r="AG137" s="252">
        <f t="shared" si="14"/>
        <v>0.17338003150884584</v>
      </c>
      <c r="AH137" s="253">
        <f t="shared" si="14"/>
        <v>8.8912104245347956E-2</v>
      </c>
      <c r="AI137" s="252">
        <f t="shared" si="14"/>
        <v>8.9561949085222145E-4</v>
      </c>
      <c r="AJ137" s="253">
        <f t="shared" si="14"/>
        <v>4.7256573932607905E-3</v>
      </c>
      <c r="AK137" s="252">
        <f t="shared" si="14"/>
        <v>1.6067592194691016E-4</v>
      </c>
      <c r="AL137" s="254">
        <f t="shared" si="13"/>
        <v>0.4287095439786735</v>
      </c>
      <c r="AM137" s="255" t="s">
        <v>1026</v>
      </c>
      <c r="AN137" s="249" t="s">
        <v>1026</v>
      </c>
      <c r="AO137" s="249" t="s">
        <v>1026</v>
      </c>
      <c r="AP137" s="249" t="s">
        <v>1026</v>
      </c>
      <c r="AQ137" s="249" t="s">
        <v>1026</v>
      </c>
      <c r="AR137" s="249" t="s">
        <v>1026</v>
      </c>
      <c r="AS137" s="254" t="s">
        <v>1026</v>
      </c>
      <c r="AT137" s="255" t="s">
        <v>1026</v>
      </c>
      <c r="AU137" s="249" t="s">
        <v>1026</v>
      </c>
      <c r="AV137" s="249" t="s">
        <v>1026</v>
      </c>
      <c r="AW137" s="249" t="s">
        <v>1026</v>
      </c>
      <c r="AX137" s="249" t="s">
        <v>1026</v>
      </c>
      <c r="AY137" s="249" t="s">
        <v>1026</v>
      </c>
      <c r="AZ137" s="254" t="s">
        <v>1026</v>
      </c>
      <c r="BA137" s="255" t="str">
        <f t="shared" si="15"/>
        <v>---</v>
      </c>
      <c r="BB137" s="249" t="str">
        <f t="shared" si="15"/>
        <v>---</v>
      </c>
      <c r="BC137" s="249" t="str">
        <f t="shared" si="15"/>
        <v>---</v>
      </c>
      <c r="BD137" s="249" t="str">
        <f t="shared" si="15"/>
        <v>---</v>
      </c>
      <c r="BE137" s="249" t="str">
        <f t="shared" si="15"/>
        <v>---</v>
      </c>
      <c r="BF137" s="249" t="str">
        <f t="shared" si="15"/>
        <v>---</v>
      </c>
      <c r="BG137" s="254" t="str">
        <f t="shared" si="15"/>
        <v>---</v>
      </c>
      <c r="BH137" s="255" t="s">
        <v>1026</v>
      </c>
      <c r="BI137" s="249" t="s">
        <v>1026</v>
      </c>
      <c r="BJ137" s="249" t="s">
        <v>1026</v>
      </c>
      <c r="BK137" s="249" t="s">
        <v>1026</v>
      </c>
      <c r="BL137" s="249" t="s">
        <v>1026</v>
      </c>
      <c r="BM137" s="249" t="s">
        <v>1026</v>
      </c>
      <c r="BN137" s="254" t="s">
        <v>1026</v>
      </c>
      <c r="BO137" s="251">
        <v>6623.21</v>
      </c>
      <c r="BP137" s="253">
        <v>0.39</v>
      </c>
      <c r="BQ137" s="248">
        <v>14837.15</v>
      </c>
      <c r="BR137" s="249">
        <v>0.88</v>
      </c>
      <c r="BS137" s="253">
        <v>24720</v>
      </c>
      <c r="BT137" s="253">
        <v>1.47</v>
      </c>
      <c r="BU137" s="248">
        <v>43052.12</v>
      </c>
      <c r="BV137" s="249">
        <v>2.56</v>
      </c>
      <c r="BW137" s="253">
        <v>60744.959999999999</v>
      </c>
      <c r="BX137" s="253">
        <v>3.61</v>
      </c>
      <c r="BY137" s="248">
        <v>80400</v>
      </c>
      <c r="BZ137" s="249">
        <v>4.78</v>
      </c>
      <c r="CA137" s="253">
        <v>90931.79</v>
      </c>
      <c r="CB137" s="254">
        <v>5.41</v>
      </c>
      <c r="CC137" s="251">
        <v>10594.3</v>
      </c>
      <c r="CD137" s="253">
        <v>0.63</v>
      </c>
      <c r="CE137" s="248">
        <v>14313.72</v>
      </c>
      <c r="CF137" s="249">
        <v>0.85</v>
      </c>
      <c r="CG137" s="253">
        <v>16708.2</v>
      </c>
      <c r="CH137" s="253">
        <v>0.99</v>
      </c>
      <c r="CI137" s="248">
        <v>20736.599999999999</v>
      </c>
      <c r="CJ137" s="249">
        <v>1.23</v>
      </c>
      <c r="CK137" s="253">
        <v>21899.39</v>
      </c>
      <c r="CL137" s="253">
        <v>1.3</v>
      </c>
      <c r="CM137" s="248">
        <v>24224.98</v>
      </c>
      <c r="CN137" s="249">
        <v>1.44</v>
      </c>
      <c r="CO137" s="253">
        <v>26550.560000000001</v>
      </c>
      <c r="CP137" s="254">
        <v>1.58</v>
      </c>
      <c r="CQ137" s="251">
        <v>2748.16</v>
      </c>
      <c r="CR137" s="253">
        <v>0.16</v>
      </c>
      <c r="CS137" s="248">
        <v>3087.82</v>
      </c>
      <c r="CT137" s="249">
        <v>0.18</v>
      </c>
      <c r="CU137" s="253">
        <v>3603.04</v>
      </c>
      <c r="CV137" s="253">
        <v>0.21</v>
      </c>
      <c r="CW137" s="248">
        <v>3698.75</v>
      </c>
      <c r="CX137" s="249">
        <v>0.22</v>
      </c>
      <c r="CY137" s="253">
        <v>3858.27</v>
      </c>
      <c r="CZ137" s="253">
        <v>0.23</v>
      </c>
      <c r="DA137" s="248">
        <v>4177.3100000000004</v>
      </c>
      <c r="DB137" s="249">
        <v>0.25</v>
      </c>
      <c r="DC137" s="253">
        <v>4496.34</v>
      </c>
      <c r="DD137" s="253">
        <v>0.27</v>
      </c>
      <c r="DE137" s="251">
        <v>0</v>
      </c>
      <c r="DF137" s="253">
        <v>0</v>
      </c>
      <c r="DG137" s="248">
        <v>0</v>
      </c>
      <c r="DH137" s="249">
        <v>0</v>
      </c>
      <c r="DI137" s="253">
        <v>4.53</v>
      </c>
      <c r="DJ137" s="253">
        <v>0</v>
      </c>
      <c r="DK137" s="248">
        <v>128.05000000000001</v>
      </c>
      <c r="DL137" s="249">
        <v>0.01</v>
      </c>
      <c r="DM137" s="253">
        <v>968.9</v>
      </c>
      <c r="DN137" s="253">
        <v>0.06</v>
      </c>
      <c r="DO137" s="248">
        <v>3619.37</v>
      </c>
      <c r="DP137" s="249">
        <v>0.22</v>
      </c>
      <c r="DQ137" s="253">
        <v>5823.47</v>
      </c>
      <c r="DR137" s="253">
        <v>0.35</v>
      </c>
      <c r="DS137" s="256">
        <v>38.00852847675511</v>
      </c>
      <c r="DT137" s="257">
        <v>37.014438530297149</v>
      </c>
      <c r="DU137" s="258">
        <v>63.551010626898993</v>
      </c>
      <c r="DV137" s="259">
        <v>46.191325877983751</v>
      </c>
      <c r="DW137" s="260">
        <v>130</v>
      </c>
      <c r="DX137" s="261" t="s">
        <v>478</v>
      </c>
      <c r="DY137" s="240" t="s">
        <v>478</v>
      </c>
      <c r="DZ137" s="262" t="s">
        <v>478</v>
      </c>
      <c r="EA137" s="262">
        <v>1.044350266456604</v>
      </c>
      <c r="EB137" s="262">
        <v>1.1923700571060181</v>
      </c>
      <c r="EC137" s="262">
        <v>0.88205534219741821</v>
      </c>
      <c r="ED137" s="262">
        <v>0.67925041913986206</v>
      </c>
      <c r="EE137" s="262" t="s">
        <v>478</v>
      </c>
      <c r="EF137" s="262" t="s">
        <v>478</v>
      </c>
      <c r="EG137" s="262" t="s">
        <v>478</v>
      </c>
      <c r="EH137" s="262">
        <v>62.18</v>
      </c>
      <c r="EI137" s="262" t="s">
        <v>478</v>
      </c>
      <c r="EJ137" s="262">
        <v>-0.8</v>
      </c>
      <c r="EK137" s="262" t="s">
        <v>478</v>
      </c>
      <c r="EL137" s="263" t="s">
        <v>478</v>
      </c>
    </row>
    <row r="138" spans="1:142" x14ac:dyDescent="0.2">
      <c r="A138" s="236" t="s">
        <v>214</v>
      </c>
      <c r="B138" s="237" t="s">
        <v>610</v>
      </c>
      <c r="C138" s="238" t="s">
        <v>1077</v>
      </c>
      <c r="D138" s="239">
        <v>3.1447999999999997E-2</v>
      </c>
      <c r="E138" s="240">
        <v>94.142711778173492</v>
      </c>
      <c r="F138" s="241">
        <v>5.857288221826507</v>
      </c>
      <c r="G138" s="242">
        <v>0.66082894633305067</v>
      </c>
      <c r="H138" s="243">
        <v>524.13333333333333</v>
      </c>
      <c r="I138" s="251">
        <v>1899.8095796103707</v>
      </c>
      <c r="J138" s="249">
        <v>62188.928593746787</v>
      </c>
      <c r="K138" s="253" t="s">
        <v>1026</v>
      </c>
      <c r="L138" s="253" t="s">
        <v>478</v>
      </c>
      <c r="M138" s="248">
        <v>64.004964698989312</v>
      </c>
      <c r="N138" s="253">
        <v>3.3690199999999999</v>
      </c>
      <c r="O138" s="248">
        <v>0</v>
      </c>
      <c r="P138" s="249">
        <f t="shared" si="17"/>
        <v>0</v>
      </c>
      <c r="Q138" s="254">
        <v>539.28927526975201</v>
      </c>
      <c r="R138" s="253">
        <v>4049.351806640625</v>
      </c>
      <c r="S138" s="251">
        <v>5.92</v>
      </c>
      <c r="T138" s="252">
        <v>0</v>
      </c>
      <c r="U138" s="253">
        <v>0</v>
      </c>
      <c r="V138" s="252">
        <v>0</v>
      </c>
      <c r="W138" s="253">
        <v>0</v>
      </c>
      <c r="X138" s="252" t="s">
        <v>992</v>
      </c>
      <c r="Y138" s="254">
        <v>5.92</v>
      </c>
      <c r="Z138" s="253">
        <f t="shared" si="16"/>
        <v>100</v>
      </c>
      <c r="AA138" s="253">
        <f t="shared" si="16"/>
        <v>0</v>
      </c>
      <c r="AB138" s="253">
        <f t="shared" si="16"/>
        <v>0</v>
      </c>
      <c r="AC138" s="253">
        <f t="shared" si="16"/>
        <v>0</v>
      </c>
      <c r="AD138" s="253">
        <f t="shared" si="16"/>
        <v>0</v>
      </c>
      <c r="AE138" s="253" t="str">
        <f t="shared" si="16"/>
        <v>---</v>
      </c>
      <c r="AF138" s="251">
        <f t="shared" si="14"/>
        <v>0.14619623788408939</v>
      </c>
      <c r="AG138" s="252">
        <f t="shared" si="14"/>
        <v>0</v>
      </c>
      <c r="AH138" s="253">
        <f t="shared" si="14"/>
        <v>0</v>
      </c>
      <c r="AI138" s="252">
        <f t="shared" si="14"/>
        <v>0</v>
      </c>
      <c r="AJ138" s="253">
        <f t="shared" si="14"/>
        <v>0</v>
      </c>
      <c r="AK138" s="252">
        <f t="shared" si="14"/>
        <v>0</v>
      </c>
      <c r="AL138" s="254">
        <f t="shared" si="13"/>
        <v>0.14619623788408939</v>
      </c>
      <c r="AM138" s="255" t="s">
        <v>1026</v>
      </c>
      <c r="AN138" s="249" t="s">
        <v>1026</v>
      </c>
      <c r="AO138" s="249" t="s">
        <v>1026</v>
      </c>
      <c r="AP138" s="249" t="s">
        <v>1026</v>
      </c>
      <c r="AQ138" s="249" t="s">
        <v>1026</v>
      </c>
      <c r="AR138" s="249" t="s">
        <v>1026</v>
      </c>
      <c r="AS138" s="254" t="s">
        <v>1026</v>
      </c>
      <c r="AT138" s="255">
        <v>9.2492825015080147</v>
      </c>
      <c r="AU138" s="249">
        <v>0</v>
      </c>
      <c r="AV138" s="249">
        <v>0</v>
      </c>
      <c r="AW138" s="249">
        <v>0</v>
      </c>
      <c r="AX138" s="249">
        <v>0</v>
      </c>
      <c r="AY138" s="249" t="s">
        <v>1026</v>
      </c>
      <c r="AZ138" s="254">
        <v>9.2492825015080147</v>
      </c>
      <c r="BA138" s="255" t="str">
        <f t="shared" si="15"/>
        <v>---</v>
      </c>
      <c r="BB138" s="249" t="str">
        <f t="shared" si="15"/>
        <v>---</v>
      </c>
      <c r="BC138" s="249" t="str">
        <f t="shared" si="15"/>
        <v>---</v>
      </c>
      <c r="BD138" s="249" t="str">
        <f t="shared" si="15"/>
        <v>---</v>
      </c>
      <c r="BE138" s="249" t="str">
        <f t="shared" si="15"/>
        <v>---</v>
      </c>
      <c r="BF138" s="249" t="str">
        <f t="shared" si="15"/>
        <v>---</v>
      </c>
      <c r="BG138" s="254" t="str">
        <f t="shared" si="15"/>
        <v>---</v>
      </c>
      <c r="BH138" s="255">
        <v>1.0977410958226124</v>
      </c>
      <c r="BI138" s="249">
        <v>0</v>
      </c>
      <c r="BJ138" s="249">
        <v>0</v>
      </c>
      <c r="BK138" s="249">
        <v>0</v>
      </c>
      <c r="BL138" s="249">
        <v>0</v>
      </c>
      <c r="BM138" s="249" t="s">
        <v>1026</v>
      </c>
      <c r="BN138" s="254">
        <v>1.0977410958226124</v>
      </c>
      <c r="BO138" s="251">
        <v>11.69</v>
      </c>
      <c r="BP138" s="253">
        <v>0.28999999999999998</v>
      </c>
      <c r="BQ138" s="248">
        <v>36.979999999999997</v>
      </c>
      <c r="BR138" s="249">
        <v>0.91</v>
      </c>
      <c r="BS138" s="253">
        <v>81.53</v>
      </c>
      <c r="BT138" s="253">
        <v>2.0099999999999998</v>
      </c>
      <c r="BU138" s="248">
        <v>205.21</v>
      </c>
      <c r="BV138" s="249">
        <v>5.07</v>
      </c>
      <c r="BW138" s="253">
        <v>362.63</v>
      </c>
      <c r="BX138" s="253">
        <v>8.9600000000000009</v>
      </c>
      <c r="BY138" s="248">
        <v>565.92999999999995</v>
      </c>
      <c r="BZ138" s="249">
        <v>13.98</v>
      </c>
      <c r="CA138" s="253">
        <v>696.67</v>
      </c>
      <c r="CB138" s="254">
        <v>17.2</v>
      </c>
      <c r="CC138" s="251">
        <v>0</v>
      </c>
      <c r="CD138" s="253">
        <v>0</v>
      </c>
      <c r="CE138" s="248">
        <v>0</v>
      </c>
      <c r="CF138" s="249">
        <v>0</v>
      </c>
      <c r="CG138" s="253">
        <v>0</v>
      </c>
      <c r="CH138" s="253">
        <v>0</v>
      </c>
      <c r="CI138" s="248">
        <v>0</v>
      </c>
      <c r="CJ138" s="249">
        <v>0</v>
      </c>
      <c r="CK138" s="253">
        <v>0</v>
      </c>
      <c r="CL138" s="253">
        <v>0</v>
      </c>
      <c r="CM138" s="248">
        <v>0</v>
      </c>
      <c r="CN138" s="249">
        <v>0</v>
      </c>
      <c r="CO138" s="253">
        <v>0</v>
      </c>
      <c r="CP138" s="254">
        <v>0</v>
      </c>
      <c r="CQ138" s="251">
        <v>0</v>
      </c>
      <c r="CR138" s="253">
        <v>0</v>
      </c>
      <c r="CS138" s="248">
        <v>0</v>
      </c>
      <c r="CT138" s="249">
        <v>0</v>
      </c>
      <c r="CU138" s="253">
        <v>0</v>
      </c>
      <c r="CV138" s="253">
        <v>0</v>
      </c>
      <c r="CW138" s="248">
        <v>0</v>
      </c>
      <c r="CX138" s="249">
        <v>0</v>
      </c>
      <c r="CY138" s="253">
        <v>0</v>
      </c>
      <c r="CZ138" s="253">
        <v>0</v>
      </c>
      <c r="DA138" s="248">
        <v>0</v>
      </c>
      <c r="DB138" s="249">
        <v>0</v>
      </c>
      <c r="DC138" s="253">
        <v>0</v>
      </c>
      <c r="DD138" s="253">
        <v>0</v>
      </c>
      <c r="DE138" s="251">
        <v>0</v>
      </c>
      <c r="DF138" s="253">
        <v>0</v>
      </c>
      <c r="DG138" s="248">
        <v>0</v>
      </c>
      <c r="DH138" s="249">
        <v>0</v>
      </c>
      <c r="DI138" s="253">
        <v>0</v>
      </c>
      <c r="DJ138" s="253">
        <v>0</v>
      </c>
      <c r="DK138" s="248">
        <v>0</v>
      </c>
      <c r="DL138" s="249">
        <v>0</v>
      </c>
      <c r="DM138" s="253">
        <v>0</v>
      </c>
      <c r="DN138" s="253">
        <v>0</v>
      </c>
      <c r="DO138" s="248">
        <v>0</v>
      </c>
      <c r="DP138" s="249">
        <v>0</v>
      </c>
      <c r="DQ138" s="253">
        <v>0</v>
      </c>
      <c r="DR138" s="253">
        <v>0</v>
      </c>
      <c r="DS138" s="256">
        <v>33.119321802540895</v>
      </c>
      <c r="DT138" s="257">
        <v>44.151542375198822</v>
      </c>
      <c r="DU138" s="258">
        <v>60.606129193831507</v>
      </c>
      <c r="DV138" s="259">
        <v>45.958997790523746</v>
      </c>
      <c r="DW138" s="260">
        <v>131</v>
      </c>
      <c r="DX138" s="261" t="s">
        <v>478</v>
      </c>
      <c r="DY138" s="240">
        <v>83.323215077605312</v>
      </c>
      <c r="DZ138" s="262">
        <v>0.64120165454436195</v>
      </c>
      <c r="EA138" s="262">
        <v>0.94137513637542725</v>
      </c>
      <c r="EB138" s="262" t="s">
        <v>478</v>
      </c>
      <c r="EC138" s="262">
        <v>1.2062194347381592</v>
      </c>
      <c r="ED138" s="262" t="s">
        <v>478</v>
      </c>
      <c r="EE138" s="262" t="s">
        <v>478</v>
      </c>
      <c r="EF138" s="262">
        <v>0</v>
      </c>
      <c r="EG138" s="262" t="s">
        <v>478</v>
      </c>
      <c r="EH138" s="262" t="s">
        <v>478</v>
      </c>
      <c r="EI138" s="262" t="s">
        <v>478</v>
      </c>
      <c r="EJ138" s="262" t="s">
        <v>1069</v>
      </c>
      <c r="EK138" s="262">
        <v>0</v>
      </c>
      <c r="EL138" s="263" t="s">
        <v>478</v>
      </c>
    </row>
    <row r="139" spans="1:142" x14ac:dyDescent="0.2">
      <c r="A139" s="236" t="s">
        <v>96</v>
      </c>
      <c r="B139" s="237" t="s">
        <v>534</v>
      </c>
      <c r="C139" s="238" t="s">
        <v>1076</v>
      </c>
      <c r="D139" s="239">
        <v>1357.38</v>
      </c>
      <c r="E139" s="240">
        <v>53.167999970531469</v>
      </c>
      <c r="F139" s="241">
        <v>46.832000029468531</v>
      </c>
      <c r="G139" s="242">
        <v>2.9286985093023992</v>
      </c>
      <c r="H139" s="243">
        <v>144.58345684816842</v>
      </c>
      <c r="I139" s="251">
        <v>9240270.452050237</v>
      </c>
      <c r="J139" s="249">
        <v>6807.4308241221961</v>
      </c>
      <c r="K139" s="253">
        <v>4370836.6091466248</v>
      </c>
      <c r="L139" s="253">
        <v>47.302041989223603</v>
      </c>
      <c r="M139" s="248">
        <v>807019.3485248019</v>
      </c>
      <c r="N139" s="253">
        <v>8.7337199999999999</v>
      </c>
      <c r="O139" s="248">
        <v>4219850.2187606115</v>
      </c>
      <c r="P139" s="249">
        <f t="shared" si="17"/>
        <v>45.668037972030447</v>
      </c>
      <c r="Q139" s="254">
        <v>3839547.7700986201</v>
      </c>
      <c r="R139" s="253">
        <v>31726106</v>
      </c>
      <c r="S139" s="251">
        <v>6954.76</v>
      </c>
      <c r="T139" s="252">
        <v>1271.05</v>
      </c>
      <c r="U139" s="253">
        <v>4834</v>
      </c>
      <c r="V139" s="252">
        <v>115.18</v>
      </c>
      <c r="W139" s="253">
        <v>18765.750000000004</v>
      </c>
      <c r="X139" s="252" t="s">
        <v>992</v>
      </c>
      <c r="Y139" s="254">
        <v>31940.740000000005</v>
      </c>
      <c r="Z139" s="253">
        <f t="shared" si="16"/>
        <v>21.773947629265944</v>
      </c>
      <c r="AA139" s="253">
        <f t="shared" si="16"/>
        <v>3.9794006024907369</v>
      </c>
      <c r="AB139" s="253">
        <f t="shared" si="16"/>
        <v>15.134276788828309</v>
      </c>
      <c r="AC139" s="253">
        <f t="shared" si="16"/>
        <v>0.36060529593240476</v>
      </c>
      <c r="AD139" s="253">
        <f t="shared" si="16"/>
        <v>58.751769683482607</v>
      </c>
      <c r="AE139" s="253" t="str">
        <f t="shared" si="16"/>
        <v>---</v>
      </c>
      <c r="AF139" s="251">
        <f t="shared" si="14"/>
        <v>2.1921253115651827E-2</v>
      </c>
      <c r="AG139" s="252">
        <f t="shared" si="14"/>
        <v>4.0063221121432301E-3</v>
      </c>
      <c r="AH139" s="253">
        <f t="shared" si="14"/>
        <v>1.5236663459423604E-2</v>
      </c>
      <c r="AI139" s="252">
        <f t="shared" si="14"/>
        <v>3.6304486910558771E-4</v>
      </c>
      <c r="AJ139" s="253">
        <f t="shared" si="14"/>
        <v>5.9149238169979017E-2</v>
      </c>
      <c r="AK139" s="252">
        <f t="shared" si="14"/>
        <v>0</v>
      </c>
      <c r="AL139" s="254">
        <f t="shared" si="13"/>
        <v>0.10067652172630326</v>
      </c>
      <c r="AM139" s="255">
        <v>0.1591173640635784</v>
      </c>
      <c r="AN139" s="249">
        <v>2.9080245126073552E-2</v>
      </c>
      <c r="AO139" s="249">
        <v>0.11059667592890883</v>
      </c>
      <c r="AP139" s="249">
        <v>2.6351934492121884E-3</v>
      </c>
      <c r="AQ139" s="249">
        <v>0.42934000234028163</v>
      </c>
      <c r="AR139" s="249" t="s">
        <v>1026</v>
      </c>
      <c r="AS139" s="254">
        <v>0.7307694809080546</v>
      </c>
      <c r="AT139" s="255">
        <v>0.86178355112712168</v>
      </c>
      <c r="AU139" s="249">
        <v>0.15749932171061659</v>
      </c>
      <c r="AV139" s="249">
        <v>0.59899431269353742</v>
      </c>
      <c r="AW139" s="249">
        <v>1.4272272431949036E-2</v>
      </c>
      <c r="AX139" s="249">
        <v>2.3253159957444662</v>
      </c>
      <c r="AY139" s="249" t="s">
        <v>1026</v>
      </c>
      <c r="AZ139" s="254">
        <v>3.9578654537076914</v>
      </c>
      <c r="BA139" s="255">
        <f t="shared" si="15"/>
        <v>0.16481058898916662</v>
      </c>
      <c r="BB139" s="249">
        <f t="shared" si="15"/>
        <v>3.0120737327338432E-2</v>
      </c>
      <c r="BC139" s="249">
        <f t="shared" si="15"/>
        <v>0.11455382891338184</v>
      </c>
      <c r="BD139" s="249">
        <f t="shared" si="15"/>
        <v>2.7294807642207946E-3</v>
      </c>
      <c r="BE139" s="249">
        <f t="shared" si="15"/>
        <v>0.44470180284056593</v>
      </c>
      <c r="BF139" s="249" t="str">
        <f t="shared" si="15"/>
        <v>---</v>
      </c>
      <c r="BG139" s="254">
        <f t="shared" si="15"/>
        <v>0.75691643883467363</v>
      </c>
      <c r="BH139" s="255">
        <v>0.18113487359531835</v>
      </c>
      <c r="BI139" s="249">
        <v>3.310415903400396E-2</v>
      </c>
      <c r="BJ139" s="249">
        <v>0.12590024371218692</v>
      </c>
      <c r="BK139" s="249">
        <v>2.9998324515452392E-3</v>
      </c>
      <c r="BL139" s="249">
        <v>0.4887489653376027</v>
      </c>
      <c r="BM139" s="249" t="s">
        <v>1026</v>
      </c>
      <c r="BN139" s="254">
        <v>0.83188807413065724</v>
      </c>
      <c r="BO139" s="251">
        <v>3045.61</v>
      </c>
      <c r="BP139" s="253">
        <v>0.01</v>
      </c>
      <c r="BQ139" s="248">
        <v>5653.33</v>
      </c>
      <c r="BR139" s="249">
        <v>0.02</v>
      </c>
      <c r="BS139" s="253">
        <v>8625.7999999999993</v>
      </c>
      <c r="BT139" s="253">
        <v>0.03</v>
      </c>
      <c r="BU139" s="248">
        <v>14037.21</v>
      </c>
      <c r="BV139" s="249">
        <v>0.04</v>
      </c>
      <c r="BW139" s="253">
        <v>19711.23</v>
      </c>
      <c r="BX139" s="253">
        <v>0.06</v>
      </c>
      <c r="BY139" s="248">
        <v>26800</v>
      </c>
      <c r="BZ139" s="249">
        <v>0.08</v>
      </c>
      <c r="CA139" s="253">
        <v>31010.57</v>
      </c>
      <c r="CB139" s="254">
        <v>0.1</v>
      </c>
      <c r="CC139" s="251">
        <v>4532.9399999999996</v>
      </c>
      <c r="CD139" s="253">
        <v>0.01</v>
      </c>
      <c r="CE139" s="248">
        <v>8306.8700000000008</v>
      </c>
      <c r="CF139" s="249">
        <v>0.03</v>
      </c>
      <c r="CG139" s="253">
        <v>12962.98</v>
      </c>
      <c r="CH139" s="253">
        <v>0.04</v>
      </c>
      <c r="CI139" s="248">
        <v>18469.099999999999</v>
      </c>
      <c r="CJ139" s="249">
        <v>0.06</v>
      </c>
      <c r="CK139" s="253">
        <v>22534.45</v>
      </c>
      <c r="CL139" s="253">
        <v>7.0000000000000007E-2</v>
      </c>
      <c r="CM139" s="248">
        <v>24644.54</v>
      </c>
      <c r="CN139" s="249">
        <v>0.08</v>
      </c>
      <c r="CO139" s="253">
        <v>26754.62</v>
      </c>
      <c r="CP139" s="254">
        <v>0.08</v>
      </c>
      <c r="CQ139" s="251">
        <v>8136.54</v>
      </c>
      <c r="CR139" s="253">
        <v>0.03</v>
      </c>
      <c r="CS139" s="248">
        <v>9531.32</v>
      </c>
      <c r="CT139" s="249">
        <v>0.03</v>
      </c>
      <c r="CU139" s="253">
        <v>10298.59</v>
      </c>
      <c r="CV139" s="253">
        <v>0.03</v>
      </c>
      <c r="CW139" s="248">
        <v>12117.15</v>
      </c>
      <c r="CX139" s="249">
        <v>0.04</v>
      </c>
      <c r="CY139" s="253">
        <v>12248.62</v>
      </c>
      <c r="CZ139" s="253">
        <v>0.04</v>
      </c>
      <c r="DA139" s="248">
        <v>12511.56</v>
      </c>
      <c r="DB139" s="249">
        <v>0.04</v>
      </c>
      <c r="DC139" s="253">
        <v>12774.49</v>
      </c>
      <c r="DD139" s="253">
        <v>0.04</v>
      </c>
      <c r="DE139" s="251">
        <v>3.81</v>
      </c>
      <c r="DF139" s="253">
        <v>0</v>
      </c>
      <c r="DG139" s="248">
        <v>87.05</v>
      </c>
      <c r="DH139" s="249">
        <v>0</v>
      </c>
      <c r="DI139" s="253">
        <v>603.08000000000004</v>
      </c>
      <c r="DJ139" s="253">
        <v>0</v>
      </c>
      <c r="DK139" s="248">
        <v>4021.32</v>
      </c>
      <c r="DL139" s="249">
        <v>0.01</v>
      </c>
      <c r="DM139" s="253">
        <v>13908.57</v>
      </c>
      <c r="DN139" s="253">
        <v>0.04</v>
      </c>
      <c r="DO139" s="248">
        <v>30795.040000000001</v>
      </c>
      <c r="DP139" s="249">
        <v>0.1</v>
      </c>
      <c r="DQ139" s="253">
        <v>48164.7</v>
      </c>
      <c r="DR139" s="253">
        <v>0.15</v>
      </c>
      <c r="DS139" s="256">
        <v>42.069298729811095</v>
      </c>
      <c r="DT139" s="257">
        <v>40.525319425664627</v>
      </c>
      <c r="DU139" s="258">
        <v>54.972824954625601</v>
      </c>
      <c r="DV139" s="259">
        <v>45.855814370033777</v>
      </c>
      <c r="DW139" s="260">
        <v>132</v>
      </c>
      <c r="DX139" s="261">
        <v>42.06</v>
      </c>
      <c r="DY139" s="240">
        <v>75.199512195121955</v>
      </c>
      <c r="DZ139" s="262">
        <v>0.49370963351135999</v>
      </c>
      <c r="EA139" s="262">
        <v>-0.45593065023422241</v>
      </c>
      <c r="EB139" s="262">
        <v>-2.9264414682984352E-2</v>
      </c>
      <c r="EC139" s="262">
        <v>-1.5769116878509521</v>
      </c>
      <c r="ED139" s="262">
        <v>-0.35417136549949646</v>
      </c>
      <c r="EE139" s="262">
        <v>2.2165881066629116</v>
      </c>
      <c r="EF139" s="262">
        <v>6.1948575747268642</v>
      </c>
      <c r="EG139" s="262">
        <v>19.697831496622822</v>
      </c>
      <c r="EH139" s="262">
        <v>43</v>
      </c>
      <c r="EI139" s="262">
        <v>2.2140940908681999</v>
      </c>
      <c r="EJ139" s="262">
        <v>-2.5</v>
      </c>
      <c r="EK139" s="262" t="s">
        <v>478</v>
      </c>
      <c r="EL139" s="263">
        <v>29.1</v>
      </c>
    </row>
    <row r="140" spans="1:142" x14ac:dyDescent="0.2">
      <c r="A140" s="236" t="s">
        <v>160</v>
      </c>
      <c r="B140" s="237" t="s">
        <v>974</v>
      </c>
      <c r="C140" s="238" t="s">
        <v>1077</v>
      </c>
      <c r="D140" s="239">
        <v>2.1071580000000001</v>
      </c>
      <c r="E140" s="240">
        <v>56.981014238134961</v>
      </c>
      <c r="F140" s="241">
        <v>43.018985761865032</v>
      </c>
      <c r="G140" s="242">
        <v>0.11383363020961146</v>
      </c>
      <c r="H140" s="243">
        <v>83.551070578905637</v>
      </c>
      <c r="I140" s="251">
        <v>10220.78106921699</v>
      </c>
      <c r="J140" s="249">
        <v>4838.4621046228949</v>
      </c>
      <c r="K140" s="253">
        <v>2972.8395310754104</v>
      </c>
      <c r="L140" s="253">
        <v>29.086226492308171</v>
      </c>
      <c r="M140" s="248">
        <v>2205.3164676647048</v>
      </c>
      <c r="N140" s="253">
        <v>21.576789999999999</v>
      </c>
      <c r="O140" s="248">
        <v>3418.7895801349996</v>
      </c>
      <c r="P140" s="249">
        <f t="shared" si="17"/>
        <v>33.44939645005929</v>
      </c>
      <c r="Q140" s="254">
        <v>2484.6109239699999</v>
      </c>
      <c r="R140" s="253">
        <v>32996.3671875</v>
      </c>
      <c r="S140" s="251">
        <v>26.26</v>
      </c>
      <c r="T140" s="252">
        <v>0</v>
      </c>
      <c r="U140" s="253">
        <v>0</v>
      </c>
      <c r="V140" s="252">
        <v>0</v>
      </c>
      <c r="W140" s="253">
        <v>7.23</v>
      </c>
      <c r="X140" s="252" t="s">
        <v>992</v>
      </c>
      <c r="Y140" s="254">
        <v>33.49</v>
      </c>
      <c r="Z140" s="253">
        <f t="shared" si="16"/>
        <v>78.411466109286351</v>
      </c>
      <c r="AA140" s="253">
        <f t="shared" si="16"/>
        <v>0</v>
      </c>
      <c r="AB140" s="253">
        <f t="shared" si="16"/>
        <v>0</v>
      </c>
      <c r="AC140" s="253">
        <f t="shared" si="16"/>
        <v>0</v>
      </c>
      <c r="AD140" s="253">
        <f t="shared" si="16"/>
        <v>21.588533890713645</v>
      </c>
      <c r="AE140" s="253" t="str">
        <f t="shared" si="16"/>
        <v>---</v>
      </c>
      <c r="AF140" s="251">
        <f t="shared" si="14"/>
        <v>7.9584518655581166E-2</v>
      </c>
      <c r="AG140" s="252">
        <f t="shared" si="14"/>
        <v>0</v>
      </c>
      <c r="AH140" s="253">
        <f t="shared" si="14"/>
        <v>0</v>
      </c>
      <c r="AI140" s="252">
        <f t="shared" si="14"/>
        <v>0</v>
      </c>
      <c r="AJ140" s="253">
        <f t="shared" si="14"/>
        <v>2.1911503041883162E-2</v>
      </c>
      <c r="AK140" s="252">
        <f t="shared" si="14"/>
        <v>0</v>
      </c>
      <c r="AL140" s="254">
        <f t="shared" si="13"/>
        <v>0.10149602169746434</v>
      </c>
      <c r="AM140" s="255">
        <v>0.88333055738466226</v>
      </c>
      <c r="AN140" s="249">
        <v>0</v>
      </c>
      <c r="AO140" s="249">
        <v>0</v>
      </c>
      <c r="AP140" s="249">
        <v>0</v>
      </c>
      <c r="AQ140" s="249">
        <v>0.24320182520529732</v>
      </c>
      <c r="AR140" s="249" t="s">
        <v>1026</v>
      </c>
      <c r="AS140" s="254">
        <v>1.1265323825899596</v>
      </c>
      <c r="AT140" s="255">
        <v>1.1907588042367332</v>
      </c>
      <c r="AU140" s="249">
        <v>0</v>
      </c>
      <c r="AV140" s="249">
        <v>0</v>
      </c>
      <c r="AW140" s="249">
        <v>0</v>
      </c>
      <c r="AX140" s="249">
        <v>0.3278441033751554</v>
      </c>
      <c r="AY140" s="249" t="s">
        <v>1026</v>
      </c>
      <c r="AZ140" s="254">
        <v>1.5186029076118885</v>
      </c>
      <c r="BA140" s="255">
        <f t="shared" si="15"/>
        <v>0.76810810915607908</v>
      </c>
      <c r="BB140" s="249">
        <f t="shared" si="15"/>
        <v>0</v>
      </c>
      <c r="BC140" s="249">
        <f t="shared" si="15"/>
        <v>0</v>
      </c>
      <c r="BD140" s="249">
        <f t="shared" si="15"/>
        <v>0</v>
      </c>
      <c r="BE140" s="249">
        <f t="shared" si="15"/>
        <v>0.21147835602431272</v>
      </c>
      <c r="BF140" s="249" t="str">
        <f t="shared" si="15"/>
        <v>---</v>
      </c>
      <c r="BG140" s="254">
        <f t="shared" si="15"/>
        <v>0.97958646518039183</v>
      </c>
      <c r="BH140" s="255">
        <v>1.0569059222375485</v>
      </c>
      <c r="BI140" s="249">
        <v>0</v>
      </c>
      <c r="BJ140" s="249">
        <v>0</v>
      </c>
      <c r="BK140" s="249">
        <v>0</v>
      </c>
      <c r="BL140" s="249">
        <v>0.2909912344926685</v>
      </c>
      <c r="BM140" s="249" t="s">
        <v>1026</v>
      </c>
      <c r="BN140" s="254">
        <v>1.3478971567302169</v>
      </c>
      <c r="BO140" s="251">
        <v>65.819999999999993</v>
      </c>
      <c r="BP140" s="253">
        <v>0.2</v>
      </c>
      <c r="BQ140" s="248">
        <v>150.37</v>
      </c>
      <c r="BR140" s="249">
        <v>0.46</v>
      </c>
      <c r="BS140" s="253">
        <v>264.33</v>
      </c>
      <c r="BT140" s="253">
        <v>0.8</v>
      </c>
      <c r="BU140" s="248">
        <v>520.05999999999995</v>
      </c>
      <c r="BV140" s="249">
        <v>1.58</v>
      </c>
      <c r="BW140" s="253">
        <v>808.89</v>
      </c>
      <c r="BX140" s="253">
        <v>2.4500000000000002</v>
      </c>
      <c r="BY140" s="248">
        <v>1210.3</v>
      </c>
      <c r="BZ140" s="249">
        <v>3.67</v>
      </c>
      <c r="CA140" s="253">
        <v>1473.03</v>
      </c>
      <c r="CB140" s="254">
        <v>4.46</v>
      </c>
      <c r="CC140" s="251">
        <v>0</v>
      </c>
      <c r="CD140" s="253">
        <v>0</v>
      </c>
      <c r="CE140" s="248">
        <v>0</v>
      </c>
      <c r="CF140" s="249">
        <v>0</v>
      </c>
      <c r="CG140" s="253">
        <v>0</v>
      </c>
      <c r="CH140" s="253">
        <v>0</v>
      </c>
      <c r="CI140" s="248">
        <v>0</v>
      </c>
      <c r="CJ140" s="249">
        <v>0</v>
      </c>
      <c r="CK140" s="253">
        <v>0</v>
      </c>
      <c r="CL140" s="253">
        <v>0</v>
      </c>
      <c r="CM140" s="248">
        <v>0</v>
      </c>
      <c r="CN140" s="249">
        <v>0</v>
      </c>
      <c r="CO140" s="253">
        <v>0</v>
      </c>
      <c r="CP140" s="254">
        <v>0</v>
      </c>
      <c r="CQ140" s="251">
        <v>0</v>
      </c>
      <c r="CR140" s="253">
        <v>0</v>
      </c>
      <c r="CS140" s="248">
        <v>0</v>
      </c>
      <c r="CT140" s="249">
        <v>0</v>
      </c>
      <c r="CU140" s="253">
        <v>0</v>
      </c>
      <c r="CV140" s="253">
        <v>0</v>
      </c>
      <c r="CW140" s="248">
        <v>0</v>
      </c>
      <c r="CX140" s="249">
        <v>0</v>
      </c>
      <c r="CY140" s="253">
        <v>0</v>
      </c>
      <c r="CZ140" s="253">
        <v>0</v>
      </c>
      <c r="DA140" s="248">
        <v>0</v>
      </c>
      <c r="DB140" s="249">
        <v>0</v>
      </c>
      <c r="DC140" s="253">
        <v>0</v>
      </c>
      <c r="DD140" s="253">
        <v>0</v>
      </c>
      <c r="DE140" s="251">
        <v>0</v>
      </c>
      <c r="DF140" s="253">
        <v>0</v>
      </c>
      <c r="DG140" s="248">
        <v>0</v>
      </c>
      <c r="DH140" s="249">
        <v>0</v>
      </c>
      <c r="DI140" s="253">
        <v>0</v>
      </c>
      <c r="DJ140" s="253">
        <v>0</v>
      </c>
      <c r="DK140" s="248">
        <v>0</v>
      </c>
      <c r="DL140" s="249">
        <v>0</v>
      </c>
      <c r="DM140" s="253">
        <v>0</v>
      </c>
      <c r="DN140" s="253">
        <v>0</v>
      </c>
      <c r="DO140" s="248">
        <v>0</v>
      </c>
      <c r="DP140" s="249">
        <v>0</v>
      </c>
      <c r="DQ140" s="253">
        <v>0</v>
      </c>
      <c r="DR140" s="253">
        <v>0</v>
      </c>
      <c r="DS140" s="256">
        <v>43.79368619330733</v>
      </c>
      <c r="DT140" s="257">
        <v>44.786544814796599</v>
      </c>
      <c r="DU140" s="258">
        <v>48.615661908258566</v>
      </c>
      <c r="DV140" s="259">
        <v>45.73196430545417</v>
      </c>
      <c r="DW140" s="260">
        <v>133</v>
      </c>
      <c r="DX140" s="261">
        <v>43.56</v>
      </c>
      <c r="DY140" s="240">
        <v>75.031268292682938</v>
      </c>
      <c r="DZ140" s="262">
        <v>7.5153116729998901E-2</v>
      </c>
      <c r="EA140" s="262">
        <v>-0.20096820592880249</v>
      </c>
      <c r="EB140" s="262">
        <v>-6.1508603394031525E-2</v>
      </c>
      <c r="EC140" s="262">
        <v>-3.8272526115179062E-2</v>
      </c>
      <c r="ED140" s="262">
        <v>2.116113156080246E-2</v>
      </c>
      <c r="EE140" s="262">
        <v>1.4543339150668994E-2</v>
      </c>
      <c r="EF140" s="262">
        <v>5.1719970735642775</v>
      </c>
      <c r="EG140" s="262">
        <v>19.037037037037035</v>
      </c>
      <c r="EH140" s="262">
        <v>50.41</v>
      </c>
      <c r="EI140" s="262" t="s">
        <v>478</v>
      </c>
      <c r="EJ140" s="262">
        <v>-2.5</v>
      </c>
      <c r="EK140" s="262">
        <v>0</v>
      </c>
      <c r="EL140" s="263" t="s">
        <v>478</v>
      </c>
    </row>
    <row r="141" spans="1:142" x14ac:dyDescent="0.2">
      <c r="A141" s="236" t="s">
        <v>414</v>
      </c>
      <c r="B141" s="237" t="s">
        <v>460</v>
      </c>
      <c r="C141" s="238" t="s">
        <v>1075</v>
      </c>
      <c r="D141" s="239">
        <v>16.934839</v>
      </c>
      <c r="E141" s="240">
        <v>28.186001650207597</v>
      </c>
      <c r="F141" s="241">
        <v>71.813998349792399</v>
      </c>
      <c r="G141" s="242">
        <v>5.8686446353092903</v>
      </c>
      <c r="H141" s="243">
        <v>61.896341374269007</v>
      </c>
      <c r="I141" s="251">
        <v>11582.556068334547</v>
      </c>
      <c r="J141" s="249">
        <v>683.9484017730872</v>
      </c>
      <c r="K141" s="253">
        <v>2040.6573132710698</v>
      </c>
      <c r="L141" s="253">
        <v>17.618367666270192</v>
      </c>
      <c r="M141" s="248">
        <v>1042.6628555270827</v>
      </c>
      <c r="N141" s="253">
        <v>9.0020100000000003</v>
      </c>
      <c r="O141" s="248">
        <v>2109.5605713131727</v>
      </c>
      <c r="P141" s="249">
        <f t="shared" si="17"/>
        <v>18.213255855333028</v>
      </c>
      <c r="Q141" s="254">
        <v>628.473052960156</v>
      </c>
      <c r="R141" s="253">
        <v>24689.4296875</v>
      </c>
      <c r="S141" s="251">
        <v>0.03</v>
      </c>
      <c r="T141" s="252">
        <v>0</v>
      </c>
      <c r="U141" s="253">
        <v>0</v>
      </c>
      <c r="V141" s="252">
        <v>0</v>
      </c>
      <c r="W141" s="253">
        <v>16.579999999999998</v>
      </c>
      <c r="X141" s="252" t="s">
        <v>992</v>
      </c>
      <c r="Y141" s="254">
        <v>16.61</v>
      </c>
      <c r="Z141" s="253">
        <f t="shared" si="16"/>
        <v>0.18061408789885611</v>
      </c>
      <c r="AA141" s="253">
        <f t="shared" si="16"/>
        <v>0</v>
      </c>
      <c r="AB141" s="253">
        <f t="shared" si="16"/>
        <v>0</v>
      </c>
      <c r="AC141" s="253">
        <f t="shared" si="16"/>
        <v>0</v>
      </c>
      <c r="AD141" s="253">
        <f t="shared" si="16"/>
        <v>99.81938591210114</v>
      </c>
      <c r="AE141" s="253" t="str">
        <f t="shared" si="16"/>
        <v>---</v>
      </c>
      <c r="AF141" s="251">
        <f t="shared" si="14"/>
        <v>1.2150948960635039E-4</v>
      </c>
      <c r="AG141" s="252">
        <f t="shared" si="14"/>
        <v>0</v>
      </c>
      <c r="AH141" s="253">
        <f t="shared" si="14"/>
        <v>0</v>
      </c>
      <c r="AI141" s="252">
        <f t="shared" si="14"/>
        <v>0</v>
      </c>
      <c r="AJ141" s="253">
        <f t="shared" si="14"/>
        <v>6.7154244589109638E-2</v>
      </c>
      <c r="AK141" s="252">
        <f t="shared" si="14"/>
        <v>0</v>
      </c>
      <c r="AL141" s="254">
        <f t="shared" si="13"/>
        <v>6.7275754078715999E-2</v>
      </c>
      <c r="AM141" s="255">
        <v>1.4701145461758851E-3</v>
      </c>
      <c r="AN141" s="249">
        <v>0</v>
      </c>
      <c r="AO141" s="249">
        <v>0</v>
      </c>
      <c r="AP141" s="249">
        <v>0</v>
      </c>
      <c r="AQ141" s="249">
        <v>0.81248330585320572</v>
      </c>
      <c r="AR141" s="249" t="s">
        <v>1026</v>
      </c>
      <c r="AS141" s="254">
        <v>0.81395342039938168</v>
      </c>
      <c r="AT141" s="255">
        <v>2.8772483685375484E-3</v>
      </c>
      <c r="AU141" s="249">
        <v>0</v>
      </c>
      <c r="AV141" s="249">
        <v>0</v>
      </c>
      <c r="AW141" s="249">
        <v>0</v>
      </c>
      <c r="AX141" s="249">
        <v>1.5901592650117515</v>
      </c>
      <c r="AY141" s="249" t="s">
        <v>1026</v>
      </c>
      <c r="AZ141" s="254">
        <v>1.5930365133802891</v>
      </c>
      <c r="BA141" s="255">
        <f t="shared" si="15"/>
        <v>1.4220971138707531E-3</v>
      </c>
      <c r="BB141" s="249">
        <f t="shared" si="15"/>
        <v>0</v>
      </c>
      <c r="BC141" s="249">
        <f t="shared" si="15"/>
        <v>0</v>
      </c>
      <c r="BD141" s="249">
        <f t="shared" si="15"/>
        <v>0</v>
      </c>
      <c r="BE141" s="249">
        <f t="shared" si="15"/>
        <v>0.78594567159923612</v>
      </c>
      <c r="BF141" s="249" t="str">
        <f t="shared" si="15"/>
        <v>---</v>
      </c>
      <c r="BG141" s="254">
        <f t="shared" si="15"/>
        <v>0.78736776871310699</v>
      </c>
      <c r="BH141" s="255">
        <v>4.77347435322767E-3</v>
      </c>
      <c r="BI141" s="249">
        <v>0</v>
      </c>
      <c r="BJ141" s="249">
        <v>0</v>
      </c>
      <c r="BK141" s="249">
        <v>0</v>
      </c>
      <c r="BL141" s="249">
        <v>2.6381401592171589</v>
      </c>
      <c r="BM141" s="249" t="s">
        <v>1026</v>
      </c>
      <c r="BN141" s="254">
        <v>2.6429136335703864</v>
      </c>
      <c r="BO141" s="251">
        <v>0</v>
      </c>
      <c r="BP141" s="253">
        <v>0</v>
      </c>
      <c r="BQ141" s="248">
        <v>0</v>
      </c>
      <c r="BR141" s="249">
        <v>0</v>
      </c>
      <c r="BS141" s="253">
        <v>0.33</v>
      </c>
      <c r="BT141" s="253">
        <v>0</v>
      </c>
      <c r="BU141" s="248">
        <v>1.81</v>
      </c>
      <c r="BV141" s="249">
        <v>0.01</v>
      </c>
      <c r="BW141" s="253">
        <v>3.4</v>
      </c>
      <c r="BX141" s="253">
        <v>0.01</v>
      </c>
      <c r="BY141" s="248">
        <v>5.83</v>
      </c>
      <c r="BZ141" s="249">
        <v>0.02</v>
      </c>
      <c r="CA141" s="253">
        <v>7.73</v>
      </c>
      <c r="CB141" s="254">
        <v>0.03</v>
      </c>
      <c r="CC141" s="251">
        <v>0</v>
      </c>
      <c r="CD141" s="253">
        <v>0</v>
      </c>
      <c r="CE141" s="248">
        <v>0</v>
      </c>
      <c r="CF141" s="249">
        <v>0</v>
      </c>
      <c r="CG141" s="253">
        <v>0</v>
      </c>
      <c r="CH141" s="253">
        <v>0</v>
      </c>
      <c r="CI141" s="248">
        <v>0</v>
      </c>
      <c r="CJ141" s="249">
        <v>0</v>
      </c>
      <c r="CK141" s="253">
        <v>0</v>
      </c>
      <c r="CL141" s="253">
        <v>0</v>
      </c>
      <c r="CM141" s="248">
        <v>0</v>
      </c>
      <c r="CN141" s="249">
        <v>0</v>
      </c>
      <c r="CO141" s="253">
        <v>0</v>
      </c>
      <c r="CP141" s="254">
        <v>0</v>
      </c>
      <c r="CQ141" s="251">
        <v>0</v>
      </c>
      <c r="CR141" s="253">
        <v>0</v>
      </c>
      <c r="CS141" s="248">
        <v>0</v>
      </c>
      <c r="CT141" s="249">
        <v>0</v>
      </c>
      <c r="CU141" s="253">
        <v>0</v>
      </c>
      <c r="CV141" s="253">
        <v>0</v>
      </c>
      <c r="CW141" s="248">
        <v>0</v>
      </c>
      <c r="CX141" s="249">
        <v>0</v>
      </c>
      <c r="CY141" s="253">
        <v>0</v>
      </c>
      <c r="CZ141" s="253">
        <v>0</v>
      </c>
      <c r="DA141" s="248">
        <v>0</v>
      </c>
      <c r="DB141" s="249">
        <v>0</v>
      </c>
      <c r="DC141" s="253">
        <v>0</v>
      </c>
      <c r="DD141" s="253">
        <v>0</v>
      </c>
      <c r="DE141" s="251">
        <v>0</v>
      </c>
      <c r="DF141" s="253">
        <v>0</v>
      </c>
      <c r="DG141" s="248">
        <v>0</v>
      </c>
      <c r="DH141" s="249">
        <v>0</v>
      </c>
      <c r="DI141" s="253">
        <v>0</v>
      </c>
      <c r="DJ141" s="253">
        <v>0</v>
      </c>
      <c r="DK141" s="248">
        <v>0</v>
      </c>
      <c r="DL141" s="249">
        <v>0</v>
      </c>
      <c r="DM141" s="253">
        <v>0</v>
      </c>
      <c r="DN141" s="253">
        <v>0</v>
      </c>
      <c r="DO141" s="248">
        <v>0</v>
      </c>
      <c r="DP141" s="249">
        <v>0</v>
      </c>
      <c r="DQ141" s="253">
        <v>0</v>
      </c>
      <c r="DR141" s="253">
        <v>0</v>
      </c>
      <c r="DS141" s="256">
        <v>39.796219056988974</v>
      </c>
      <c r="DT141" s="257">
        <v>48.319019125697984</v>
      </c>
      <c r="DU141" s="258">
        <v>48.933224574072646</v>
      </c>
      <c r="DV141" s="259">
        <v>45.682820918919873</v>
      </c>
      <c r="DW141" s="260">
        <v>134</v>
      </c>
      <c r="DX141" s="261">
        <v>39.79</v>
      </c>
      <c r="DY141" s="240">
        <v>55.86202439024391</v>
      </c>
      <c r="DZ141" s="262">
        <v>2.84312178528744</v>
      </c>
      <c r="EA141" s="262">
        <v>-0.52660852670669556</v>
      </c>
      <c r="EB141" s="262">
        <v>-0.61724656820297241</v>
      </c>
      <c r="EC141" s="262">
        <v>-0.29411286115646362</v>
      </c>
      <c r="ED141" s="262">
        <v>-0.57933026552200317</v>
      </c>
      <c r="EE141" s="262" t="s">
        <v>478</v>
      </c>
      <c r="EF141" s="262">
        <v>0.1083090244682787</v>
      </c>
      <c r="EG141" s="262">
        <v>6.5439999999999996</v>
      </c>
      <c r="EH141" s="262">
        <v>40.520000000000003</v>
      </c>
      <c r="EI141" s="262">
        <v>1.31616891721637</v>
      </c>
      <c r="EJ141" s="262">
        <v>0</v>
      </c>
      <c r="EK141" s="262">
        <v>15.1</v>
      </c>
      <c r="EL141" s="263">
        <v>59.5</v>
      </c>
    </row>
    <row r="142" spans="1:142" x14ac:dyDescent="0.2">
      <c r="A142" s="236" t="s">
        <v>126</v>
      </c>
      <c r="B142" s="237" t="s">
        <v>580</v>
      </c>
      <c r="C142" s="238" t="s">
        <v>1076</v>
      </c>
      <c r="D142" s="239">
        <v>0.41778399999999999</v>
      </c>
      <c r="E142" s="240">
        <v>76.561093770943828</v>
      </c>
      <c r="F142" s="241">
        <v>23.438906229056165</v>
      </c>
      <c r="G142" s="242">
        <v>1.7790022543273312</v>
      </c>
      <c r="H142" s="243">
        <v>79.27590132827325</v>
      </c>
      <c r="I142" s="251">
        <v>16111.135788961639</v>
      </c>
      <c r="J142" s="249">
        <v>38563.314509319745</v>
      </c>
      <c r="K142" s="253">
        <v>2466.9794533210138</v>
      </c>
      <c r="L142" s="253">
        <v>15.312262807760806</v>
      </c>
      <c r="M142" s="248">
        <v>1030.4392450175665</v>
      </c>
      <c r="N142" s="253">
        <v>6.3958200000000005</v>
      </c>
      <c r="O142" s="248">
        <v>5461.8130165503417</v>
      </c>
      <c r="P142" s="249">
        <f t="shared" si="17"/>
        <v>33.900856451675125</v>
      </c>
      <c r="Q142" s="254">
        <v>3398.5173269075999</v>
      </c>
      <c r="R142" s="253">
        <v>71236.4609375</v>
      </c>
      <c r="S142" s="251">
        <v>5.94</v>
      </c>
      <c r="T142" s="252">
        <v>0</v>
      </c>
      <c r="U142" s="253">
        <v>0.02</v>
      </c>
      <c r="V142" s="252">
        <v>0.4</v>
      </c>
      <c r="W142" s="253">
        <v>30.95</v>
      </c>
      <c r="X142" s="252" t="s">
        <v>992</v>
      </c>
      <c r="Y142" s="254">
        <v>37.31</v>
      </c>
      <c r="Z142" s="253">
        <f t="shared" si="16"/>
        <v>15.920664701152505</v>
      </c>
      <c r="AA142" s="253">
        <f t="shared" si="16"/>
        <v>0</v>
      </c>
      <c r="AB142" s="253">
        <f t="shared" si="16"/>
        <v>5.3604931653712141E-2</v>
      </c>
      <c r="AC142" s="253">
        <f t="shared" si="16"/>
        <v>1.0720986330742428</v>
      </c>
      <c r="AD142" s="253">
        <f t="shared" si="16"/>
        <v>82.95363173411954</v>
      </c>
      <c r="AE142" s="253" t="str">
        <f t="shared" si="16"/>
        <v>---</v>
      </c>
      <c r="AF142" s="251">
        <f t="shared" si="14"/>
        <v>8.3384265891753347E-3</v>
      </c>
      <c r="AG142" s="252">
        <f t="shared" si="14"/>
        <v>0</v>
      </c>
      <c r="AH142" s="253">
        <f t="shared" si="14"/>
        <v>2.8075510401263749E-5</v>
      </c>
      <c r="AI142" s="252">
        <f t="shared" si="14"/>
        <v>5.6151020802527505E-4</v>
      </c>
      <c r="AJ142" s="253">
        <f t="shared" si="14"/>
        <v>4.3446852345955647E-2</v>
      </c>
      <c r="AK142" s="252">
        <f t="shared" si="14"/>
        <v>0</v>
      </c>
      <c r="AL142" s="254">
        <f t="shared" si="13"/>
        <v>5.2374864653557528E-2</v>
      </c>
      <c r="AM142" s="255">
        <v>0.24078027857117554</v>
      </c>
      <c r="AN142" s="249">
        <v>0</v>
      </c>
      <c r="AO142" s="249">
        <v>8.1070800865715663E-4</v>
      </c>
      <c r="AP142" s="249">
        <v>1.6214160173143134E-2</v>
      </c>
      <c r="AQ142" s="249">
        <v>1.2545706433969499</v>
      </c>
      <c r="AR142" s="249" t="s">
        <v>1026</v>
      </c>
      <c r="AS142" s="254">
        <v>1.512375790149926</v>
      </c>
      <c r="AT142" s="255">
        <v>0.57645319980982845</v>
      </c>
      <c r="AU142" s="249">
        <v>0</v>
      </c>
      <c r="AV142" s="249">
        <v>1.9409198646795571E-3</v>
      </c>
      <c r="AW142" s="249">
        <v>3.8818397293591142E-2</v>
      </c>
      <c r="AX142" s="249">
        <v>3.0035734905916147</v>
      </c>
      <c r="AY142" s="249" t="s">
        <v>1026</v>
      </c>
      <c r="AZ142" s="254">
        <v>3.620786007559714</v>
      </c>
      <c r="BA142" s="255">
        <f t="shared" si="15"/>
        <v>0.10875509619243025</v>
      </c>
      <c r="BB142" s="249">
        <f t="shared" si="15"/>
        <v>0</v>
      </c>
      <c r="BC142" s="249">
        <f t="shared" si="15"/>
        <v>3.6617877505868768E-4</v>
      </c>
      <c r="BD142" s="249">
        <f t="shared" si="15"/>
        <v>7.3235755011737541E-3</v>
      </c>
      <c r="BE142" s="249">
        <f t="shared" si="15"/>
        <v>0.56666165440331917</v>
      </c>
      <c r="BF142" s="249" t="str">
        <f t="shared" si="15"/>
        <v>---</v>
      </c>
      <c r="BG142" s="254">
        <f t="shared" si="15"/>
        <v>0.68310650487198188</v>
      </c>
      <c r="BH142" s="255">
        <v>0.17478210138787087</v>
      </c>
      <c r="BI142" s="249">
        <v>0</v>
      </c>
      <c r="BJ142" s="249">
        <v>5.8849192386488511E-4</v>
      </c>
      <c r="BK142" s="249">
        <v>1.1769838477297701E-2</v>
      </c>
      <c r="BL142" s="249">
        <v>0.91069125218090963</v>
      </c>
      <c r="BM142" s="249" t="s">
        <v>1026</v>
      </c>
      <c r="BN142" s="254">
        <v>1.0978316839699431</v>
      </c>
      <c r="BO142" s="251">
        <v>13.43</v>
      </c>
      <c r="BP142" s="253">
        <v>0.02</v>
      </c>
      <c r="BQ142" s="248">
        <v>28.48</v>
      </c>
      <c r="BR142" s="249">
        <v>0.04</v>
      </c>
      <c r="BS142" s="253">
        <v>48.75</v>
      </c>
      <c r="BT142" s="253">
        <v>7.0000000000000007E-2</v>
      </c>
      <c r="BU142" s="248">
        <v>110.77</v>
      </c>
      <c r="BV142" s="249">
        <v>0.16</v>
      </c>
      <c r="BW142" s="253">
        <v>247.46</v>
      </c>
      <c r="BX142" s="253">
        <v>0.35</v>
      </c>
      <c r="BY142" s="248">
        <v>569.13</v>
      </c>
      <c r="BZ142" s="249">
        <v>0.8</v>
      </c>
      <c r="CA142" s="253">
        <v>915.77</v>
      </c>
      <c r="CB142" s="254">
        <v>1.29</v>
      </c>
      <c r="CC142" s="251">
        <v>0</v>
      </c>
      <c r="CD142" s="253">
        <v>0</v>
      </c>
      <c r="CE142" s="248">
        <v>0</v>
      </c>
      <c r="CF142" s="249">
        <v>0</v>
      </c>
      <c r="CG142" s="253">
        <v>0</v>
      </c>
      <c r="CH142" s="253">
        <v>0</v>
      </c>
      <c r="CI142" s="248">
        <v>0</v>
      </c>
      <c r="CJ142" s="249">
        <v>0</v>
      </c>
      <c r="CK142" s="253">
        <v>0</v>
      </c>
      <c r="CL142" s="253">
        <v>0</v>
      </c>
      <c r="CM142" s="248">
        <v>0</v>
      </c>
      <c r="CN142" s="249">
        <v>0</v>
      </c>
      <c r="CO142" s="253">
        <v>0</v>
      </c>
      <c r="CP142" s="254">
        <v>0</v>
      </c>
      <c r="CQ142" s="251">
        <v>0</v>
      </c>
      <c r="CR142" s="253">
        <v>0</v>
      </c>
      <c r="CS142" s="248">
        <v>0</v>
      </c>
      <c r="CT142" s="249">
        <v>0</v>
      </c>
      <c r="CU142" s="253">
        <v>1.18</v>
      </c>
      <c r="CV142" s="253">
        <v>0</v>
      </c>
      <c r="CW142" s="248">
        <v>1.18</v>
      </c>
      <c r="CX142" s="249">
        <v>0</v>
      </c>
      <c r="CY142" s="253">
        <v>1.18</v>
      </c>
      <c r="CZ142" s="253">
        <v>0</v>
      </c>
      <c r="DA142" s="248">
        <v>1.18</v>
      </c>
      <c r="DB142" s="249">
        <v>0</v>
      </c>
      <c r="DC142" s="253">
        <v>1.18</v>
      </c>
      <c r="DD142" s="253">
        <v>0</v>
      </c>
      <c r="DE142" s="251">
        <v>0</v>
      </c>
      <c r="DF142" s="253">
        <v>0</v>
      </c>
      <c r="DG142" s="248">
        <v>0.17</v>
      </c>
      <c r="DH142" s="249">
        <v>0</v>
      </c>
      <c r="DI142" s="253">
        <v>4.09</v>
      </c>
      <c r="DJ142" s="253">
        <v>0.01</v>
      </c>
      <c r="DK142" s="248">
        <v>23.68</v>
      </c>
      <c r="DL142" s="249">
        <v>0.03</v>
      </c>
      <c r="DM142" s="253">
        <v>48.64</v>
      </c>
      <c r="DN142" s="253">
        <v>7.0000000000000007E-2</v>
      </c>
      <c r="DO142" s="248">
        <v>73.22</v>
      </c>
      <c r="DP142" s="249">
        <v>0.1</v>
      </c>
      <c r="DQ142" s="253">
        <v>91.4</v>
      </c>
      <c r="DR142" s="253">
        <v>0.13</v>
      </c>
      <c r="DS142" s="256">
        <v>36.8836061589042</v>
      </c>
      <c r="DT142" s="257">
        <v>45.025300735231937</v>
      </c>
      <c r="DU142" s="258">
        <v>54.382088526951613</v>
      </c>
      <c r="DV142" s="259">
        <v>45.430331807029255</v>
      </c>
      <c r="DW142" s="260">
        <v>135</v>
      </c>
      <c r="DX142" s="261" t="s">
        <v>478</v>
      </c>
      <c r="DY142" s="240">
        <v>78.373463414634145</v>
      </c>
      <c r="DZ142" s="262">
        <v>1.33637000884239</v>
      </c>
      <c r="EA142" s="262">
        <v>0.61238980293273926</v>
      </c>
      <c r="EB142" s="262">
        <v>0.85853230953216553</v>
      </c>
      <c r="EC142" s="262">
        <v>-0.49512064456939697</v>
      </c>
      <c r="ED142" s="262">
        <v>0.72216993570327759</v>
      </c>
      <c r="EE142" s="262">
        <v>5.3691275167785227E-2</v>
      </c>
      <c r="EF142" s="262">
        <v>22.867885432971597</v>
      </c>
      <c r="EG142" s="262">
        <v>1.0823529411764705</v>
      </c>
      <c r="EH142" s="262">
        <v>66.489999999999995</v>
      </c>
      <c r="EI142" s="262" t="s">
        <v>478</v>
      </c>
      <c r="EJ142" s="262">
        <v>-1.5</v>
      </c>
      <c r="EK142" s="262" t="s">
        <v>478</v>
      </c>
      <c r="EL142" s="263" t="s">
        <v>478</v>
      </c>
    </row>
    <row r="143" spans="1:142" x14ac:dyDescent="0.2">
      <c r="A143" s="236" t="s">
        <v>290</v>
      </c>
      <c r="B143" s="237" t="s">
        <v>658</v>
      </c>
      <c r="C143" s="238" t="s">
        <v>42</v>
      </c>
      <c r="D143" s="239">
        <v>35.158304000000001</v>
      </c>
      <c r="E143" s="240">
        <v>81.471998763080265</v>
      </c>
      <c r="F143" s="241">
        <v>18.528001236919735</v>
      </c>
      <c r="G143" s="242">
        <v>1.3756654982320617</v>
      </c>
      <c r="H143" s="243">
        <v>3.8663072894844785</v>
      </c>
      <c r="I143" s="251">
        <v>1825096.3879089807</v>
      </c>
      <c r="J143" s="249">
        <v>51958.3812356821</v>
      </c>
      <c r="K143" s="253">
        <v>433277.80752332951</v>
      </c>
      <c r="L143" s="253">
        <v>23.739995892476529</v>
      </c>
      <c r="M143" s="248">
        <v>438447.83302762179</v>
      </c>
      <c r="N143" s="253">
        <v>24.02327</v>
      </c>
      <c r="O143" s="248">
        <v>376698.29693011352</v>
      </c>
      <c r="P143" s="249">
        <f t="shared" si="17"/>
        <v>20.63991246849697</v>
      </c>
      <c r="Q143" s="254">
        <v>71821.460647179993</v>
      </c>
      <c r="R143" s="199">
        <v>6291916.5</v>
      </c>
      <c r="S143" s="251">
        <v>294.11</v>
      </c>
      <c r="T143" s="252">
        <v>97.47</v>
      </c>
      <c r="U143" s="253">
        <v>0</v>
      </c>
      <c r="V143" s="252">
        <v>2.35</v>
      </c>
      <c r="W143" s="253">
        <v>2817.82</v>
      </c>
      <c r="X143" s="252" t="s">
        <v>992</v>
      </c>
      <c r="Y143" s="254">
        <v>3211.75</v>
      </c>
      <c r="Z143" s="253">
        <f t="shared" si="16"/>
        <v>9.1573129913598503</v>
      </c>
      <c r="AA143" s="253">
        <f t="shared" si="16"/>
        <v>3.0347941153576712</v>
      </c>
      <c r="AB143" s="253">
        <f t="shared" si="16"/>
        <v>0</v>
      </c>
      <c r="AC143" s="253">
        <f t="shared" si="16"/>
        <v>7.3168833190628169E-2</v>
      </c>
      <c r="AD143" s="253">
        <f t="shared" si="16"/>
        <v>87.73472406009185</v>
      </c>
      <c r="AE143" s="253" t="str">
        <f t="shared" si="16"/>
        <v>---</v>
      </c>
      <c r="AF143" s="251">
        <f t="shared" si="14"/>
        <v>4.6744104121534359E-3</v>
      </c>
      <c r="AG143" s="252">
        <f t="shared" si="14"/>
        <v>1.5491305391608424E-3</v>
      </c>
      <c r="AH143" s="253">
        <f t="shared" si="14"/>
        <v>0</v>
      </c>
      <c r="AI143" s="252">
        <f t="shared" si="14"/>
        <v>3.7349510280373238E-5</v>
      </c>
      <c r="AJ143" s="253">
        <f t="shared" si="14"/>
        <v>4.4784764705634604E-2</v>
      </c>
      <c r="AK143" s="252">
        <f t="shared" si="14"/>
        <v>0</v>
      </c>
      <c r="AL143" s="254">
        <f t="shared" si="13"/>
        <v>5.1045655167229254E-2</v>
      </c>
      <c r="AM143" s="255">
        <v>6.7880236396405766E-2</v>
      </c>
      <c r="AN143" s="249">
        <v>2.2495959476242458E-2</v>
      </c>
      <c r="AO143" s="249">
        <v>0</v>
      </c>
      <c r="AP143" s="249">
        <v>5.4237719061423807E-4</v>
      </c>
      <c r="AQ143" s="249">
        <v>0.65034948734323916</v>
      </c>
      <c r="AR143" s="249" t="s">
        <v>1026</v>
      </c>
      <c r="AS143" s="254">
        <v>0.74126806040650162</v>
      </c>
      <c r="AT143" s="255">
        <v>6.707981607961816E-2</v>
      </c>
      <c r="AU143" s="249">
        <v>2.2230694887220365E-2</v>
      </c>
      <c r="AV143" s="249">
        <v>0</v>
      </c>
      <c r="AW143" s="249">
        <v>5.3598166599946504E-4</v>
      </c>
      <c r="AX143" s="249">
        <v>0.64268079067515438</v>
      </c>
      <c r="AY143" s="249" t="s">
        <v>1026</v>
      </c>
      <c r="AZ143" s="254">
        <v>0.73252728330799222</v>
      </c>
      <c r="BA143" s="255">
        <f t="shared" si="15"/>
        <v>7.8075744540614264E-2</v>
      </c>
      <c r="BB143" s="249">
        <f t="shared" si="15"/>
        <v>2.5874818334547182E-2</v>
      </c>
      <c r="BC143" s="249">
        <f t="shared" si="15"/>
        <v>0</v>
      </c>
      <c r="BD143" s="249">
        <f t="shared" si="15"/>
        <v>6.2384141875639564E-4</v>
      </c>
      <c r="BE143" s="249">
        <f t="shared" si="15"/>
        <v>0.74803099004261564</v>
      </c>
      <c r="BF143" s="249" t="str">
        <f t="shared" si="15"/>
        <v>---</v>
      </c>
      <c r="BG143" s="254">
        <f t="shared" si="15"/>
        <v>0.85260539433653337</v>
      </c>
      <c r="BH143" s="255">
        <v>0.4095015575425337</v>
      </c>
      <c r="BI143" s="249">
        <v>0.13571152566614791</v>
      </c>
      <c r="BJ143" s="249">
        <v>0</v>
      </c>
      <c r="BK143" s="249">
        <v>3.2720025168302825E-3</v>
      </c>
      <c r="BL143" s="249">
        <v>3.9233677157339177</v>
      </c>
      <c r="BM143" s="249" t="s">
        <v>1026</v>
      </c>
      <c r="BN143" s="254">
        <v>4.4718528014594288</v>
      </c>
      <c r="BO143" s="251">
        <v>700.03</v>
      </c>
      <c r="BP143" s="253">
        <v>0.01</v>
      </c>
      <c r="BQ143" s="248">
        <v>1889.1</v>
      </c>
      <c r="BR143" s="249">
        <v>0.03</v>
      </c>
      <c r="BS143" s="253">
        <v>4124.5600000000004</v>
      </c>
      <c r="BT143" s="253">
        <v>7.0000000000000007E-2</v>
      </c>
      <c r="BU143" s="248">
        <v>10699.69</v>
      </c>
      <c r="BV143" s="249">
        <v>0.17</v>
      </c>
      <c r="BW143" s="253">
        <v>19504.21</v>
      </c>
      <c r="BX143" s="253">
        <v>0.31</v>
      </c>
      <c r="BY143" s="248">
        <v>32092.87</v>
      </c>
      <c r="BZ143" s="249">
        <v>0.51</v>
      </c>
      <c r="CA143" s="253">
        <v>41279.08</v>
      </c>
      <c r="CB143" s="254">
        <v>0.66</v>
      </c>
      <c r="CC143" s="251">
        <v>529.83000000000004</v>
      </c>
      <c r="CD143" s="253">
        <v>0.01</v>
      </c>
      <c r="CE143" s="248">
        <v>1339.33</v>
      </c>
      <c r="CF143" s="249">
        <v>0.02</v>
      </c>
      <c r="CG143" s="253">
        <v>2167.85</v>
      </c>
      <c r="CH143" s="253">
        <v>0.03</v>
      </c>
      <c r="CI143" s="248">
        <v>2857.12</v>
      </c>
      <c r="CJ143" s="249">
        <v>0.05</v>
      </c>
      <c r="CK143" s="253">
        <v>3472.24</v>
      </c>
      <c r="CL143" s="253">
        <v>0.06</v>
      </c>
      <c r="CM143" s="248">
        <v>3790.75</v>
      </c>
      <c r="CN143" s="249">
        <v>0.06</v>
      </c>
      <c r="CO143" s="253">
        <v>3965.29</v>
      </c>
      <c r="CP143" s="254">
        <v>0.06</v>
      </c>
      <c r="CQ143" s="251">
        <v>0</v>
      </c>
      <c r="CR143" s="253">
        <v>0</v>
      </c>
      <c r="CS143" s="248">
        <v>0</v>
      </c>
      <c r="CT143" s="249">
        <v>0</v>
      </c>
      <c r="CU143" s="253">
        <v>0</v>
      </c>
      <c r="CV143" s="253">
        <v>0</v>
      </c>
      <c r="CW143" s="248">
        <v>0</v>
      </c>
      <c r="CX143" s="249">
        <v>0</v>
      </c>
      <c r="CY143" s="253">
        <v>0</v>
      </c>
      <c r="CZ143" s="253">
        <v>0</v>
      </c>
      <c r="DA143" s="248">
        <v>0</v>
      </c>
      <c r="DB143" s="249">
        <v>0</v>
      </c>
      <c r="DC143" s="253">
        <v>0</v>
      </c>
      <c r="DD143" s="253">
        <v>0</v>
      </c>
      <c r="DE143" s="251">
        <v>0</v>
      </c>
      <c r="DF143" s="253">
        <v>0</v>
      </c>
      <c r="DG143" s="248">
        <v>0</v>
      </c>
      <c r="DH143" s="249">
        <v>0</v>
      </c>
      <c r="DI143" s="253">
        <v>15.16</v>
      </c>
      <c r="DJ143" s="253">
        <v>0</v>
      </c>
      <c r="DK143" s="248">
        <v>89.53</v>
      </c>
      <c r="DL143" s="249">
        <v>0</v>
      </c>
      <c r="DM143" s="253">
        <v>247.63</v>
      </c>
      <c r="DN143" s="253">
        <v>0</v>
      </c>
      <c r="DO143" s="248">
        <v>549.96</v>
      </c>
      <c r="DP143" s="249">
        <v>0.01</v>
      </c>
      <c r="DQ143" s="253">
        <v>767.23</v>
      </c>
      <c r="DR143" s="253">
        <v>0.01</v>
      </c>
      <c r="DS143" s="256">
        <v>40.248906871482006</v>
      </c>
      <c r="DT143" s="257">
        <v>51.235319304641138</v>
      </c>
      <c r="DU143" s="258">
        <v>43.777377369855515</v>
      </c>
      <c r="DV143" s="259">
        <v>45.087201181992889</v>
      </c>
      <c r="DW143" s="260">
        <v>136</v>
      </c>
      <c r="DX143" s="261">
        <v>32.56</v>
      </c>
      <c r="DY143" s="240">
        <v>81.238048780487816</v>
      </c>
      <c r="DZ143" s="262">
        <v>1.1557184377351</v>
      </c>
      <c r="EA143" s="262">
        <v>1.7398825883865356</v>
      </c>
      <c r="EB143" s="262">
        <v>1.7713449001312256</v>
      </c>
      <c r="EC143" s="262">
        <v>1.4583121538162231</v>
      </c>
      <c r="ED143" s="262">
        <v>1.874397873878479</v>
      </c>
      <c r="EE143" s="262">
        <v>3.5288305018330282</v>
      </c>
      <c r="EF143" s="262">
        <v>14.678234088041755</v>
      </c>
      <c r="EG143" s="262">
        <v>1.4807017543859651</v>
      </c>
      <c r="EH143" s="262">
        <v>73.14</v>
      </c>
      <c r="EI143" s="262">
        <v>7.0139040530870496</v>
      </c>
      <c r="EJ143" s="262">
        <v>-3.7</v>
      </c>
      <c r="EK143" s="262" t="s">
        <v>478</v>
      </c>
      <c r="EL143" s="263" t="s">
        <v>478</v>
      </c>
    </row>
    <row r="144" spans="1:142" x14ac:dyDescent="0.2">
      <c r="A144" s="236" t="s">
        <v>350</v>
      </c>
      <c r="B144" s="237" t="s">
        <v>966</v>
      </c>
      <c r="C144" s="238" t="s">
        <v>1075</v>
      </c>
      <c r="D144" s="239">
        <v>49.253126000000002</v>
      </c>
      <c r="E144" s="240">
        <v>30.196000148295155</v>
      </c>
      <c r="F144" s="241">
        <v>69.803999851704845</v>
      </c>
      <c r="G144" s="242">
        <v>5.3857175912689623</v>
      </c>
      <c r="H144" s="243">
        <v>55.602987130277718</v>
      </c>
      <c r="I144" s="251">
        <v>33225.036864862166</v>
      </c>
      <c r="J144" s="249">
        <v>694.77117974230396</v>
      </c>
      <c r="K144" s="253">
        <v>12467.755449368053</v>
      </c>
      <c r="L144" s="253">
        <v>37.525181687769887</v>
      </c>
      <c r="M144" s="248">
        <v>4315.0019877133791</v>
      </c>
      <c r="N144" s="253">
        <v>12.9872</v>
      </c>
      <c r="O144" s="248">
        <v>5263.7905362936281</v>
      </c>
      <c r="P144" s="249">
        <f t="shared" si="17"/>
        <v>15.842843328371023</v>
      </c>
      <c r="Q144" s="254">
        <v>4673.7299443142792</v>
      </c>
      <c r="R144" s="253">
        <v>50142.7890625</v>
      </c>
      <c r="S144" s="251">
        <v>26.08</v>
      </c>
      <c r="T144" s="252">
        <v>0</v>
      </c>
      <c r="U144" s="253">
        <v>0</v>
      </c>
      <c r="V144" s="252">
        <v>0</v>
      </c>
      <c r="W144" s="253">
        <v>37.79</v>
      </c>
      <c r="X144" s="252" t="s">
        <v>992</v>
      </c>
      <c r="Y144" s="254">
        <v>63.87</v>
      </c>
      <c r="Z144" s="253">
        <f t="shared" si="16"/>
        <v>40.832941913261315</v>
      </c>
      <c r="AA144" s="253">
        <f t="shared" si="16"/>
        <v>0</v>
      </c>
      <c r="AB144" s="253">
        <f t="shared" si="16"/>
        <v>0</v>
      </c>
      <c r="AC144" s="253">
        <f t="shared" si="16"/>
        <v>0</v>
      </c>
      <c r="AD144" s="253">
        <f t="shared" si="16"/>
        <v>59.167058086738692</v>
      </c>
      <c r="AE144" s="253" t="str">
        <f t="shared" si="16"/>
        <v>---</v>
      </c>
      <c r="AF144" s="251">
        <f t="shared" si="14"/>
        <v>5.2011466628816422E-2</v>
      </c>
      <c r="AG144" s="252">
        <f t="shared" si="14"/>
        <v>0</v>
      </c>
      <c r="AH144" s="253">
        <f t="shared" si="14"/>
        <v>0</v>
      </c>
      <c r="AI144" s="252">
        <f t="shared" si="14"/>
        <v>0</v>
      </c>
      <c r="AJ144" s="253">
        <f t="shared" si="14"/>
        <v>7.5364774689531164E-2</v>
      </c>
      <c r="AK144" s="252">
        <f t="shared" si="14"/>
        <v>0</v>
      </c>
      <c r="AL144" s="254">
        <f t="shared" si="13"/>
        <v>0.12737624131834757</v>
      </c>
      <c r="AM144" s="255">
        <v>0.20917959215603563</v>
      </c>
      <c r="AN144" s="249">
        <v>0</v>
      </c>
      <c r="AO144" s="249">
        <v>0</v>
      </c>
      <c r="AP144" s="249">
        <v>0</v>
      </c>
      <c r="AQ144" s="249">
        <v>0.30310187068928629</v>
      </c>
      <c r="AR144" s="249" t="s">
        <v>1026</v>
      </c>
      <c r="AS144" s="254">
        <v>0.51228146284532194</v>
      </c>
      <c r="AT144" s="255">
        <v>0.60440296607650934</v>
      </c>
      <c r="AU144" s="249">
        <v>0</v>
      </c>
      <c r="AV144" s="249">
        <v>0</v>
      </c>
      <c r="AW144" s="249">
        <v>0</v>
      </c>
      <c r="AX144" s="249">
        <v>0.8757817518416906</v>
      </c>
      <c r="AY144" s="249" t="s">
        <v>1026</v>
      </c>
      <c r="AZ144" s="254">
        <v>1.4801847179181999</v>
      </c>
      <c r="BA144" s="255">
        <f t="shared" si="15"/>
        <v>0.49546044471525652</v>
      </c>
      <c r="BB144" s="249">
        <f t="shared" si="15"/>
        <v>0</v>
      </c>
      <c r="BC144" s="249">
        <f t="shared" si="15"/>
        <v>0</v>
      </c>
      <c r="BD144" s="249">
        <f t="shared" si="15"/>
        <v>0</v>
      </c>
      <c r="BE144" s="249">
        <f t="shared" si="15"/>
        <v>0.71792370420972185</v>
      </c>
      <c r="BF144" s="249" t="str">
        <f t="shared" si="15"/>
        <v>---</v>
      </c>
      <c r="BG144" s="254">
        <f t="shared" si="15"/>
        <v>1.2133841489249784</v>
      </c>
      <c r="BH144" s="255">
        <v>0.55801255765166824</v>
      </c>
      <c r="BI144" s="249">
        <v>0</v>
      </c>
      <c r="BJ144" s="249">
        <v>0</v>
      </c>
      <c r="BK144" s="249">
        <v>0</v>
      </c>
      <c r="BL144" s="249">
        <v>0.80856190773222947</v>
      </c>
      <c r="BM144" s="249" t="s">
        <v>1026</v>
      </c>
      <c r="BN144" s="254">
        <v>1.3665744653838976</v>
      </c>
      <c r="BO144" s="251">
        <v>72.63</v>
      </c>
      <c r="BP144" s="253">
        <v>0.14000000000000001</v>
      </c>
      <c r="BQ144" s="248">
        <v>195.2</v>
      </c>
      <c r="BR144" s="249">
        <v>0.39</v>
      </c>
      <c r="BS144" s="253">
        <v>360.96</v>
      </c>
      <c r="BT144" s="253">
        <v>0.72</v>
      </c>
      <c r="BU144" s="248">
        <v>696.33</v>
      </c>
      <c r="BV144" s="249">
        <v>1.39</v>
      </c>
      <c r="BW144" s="253">
        <v>1049.94</v>
      </c>
      <c r="BX144" s="253">
        <v>2.09</v>
      </c>
      <c r="BY144" s="248">
        <v>1517.17</v>
      </c>
      <c r="BZ144" s="249">
        <v>3.03</v>
      </c>
      <c r="CA144" s="253">
        <v>1858.88</v>
      </c>
      <c r="CB144" s="254">
        <v>3.71</v>
      </c>
      <c r="CC144" s="251">
        <v>0</v>
      </c>
      <c r="CD144" s="253">
        <v>0</v>
      </c>
      <c r="CE144" s="248">
        <v>0</v>
      </c>
      <c r="CF144" s="249">
        <v>0</v>
      </c>
      <c r="CG144" s="253">
        <v>0</v>
      </c>
      <c r="CH144" s="253">
        <v>0</v>
      </c>
      <c r="CI144" s="248">
        <v>0</v>
      </c>
      <c r="CJ144" s="249">
        <v>0</v>
      </c>
      <c r="CK144" s="253">
        <v>0</v>
      </c>
      <c r="CL144" s="253">
        <v>0</v>
      </c>
      <c r="CM144" s="248">
        <v>0</v>
      </c>
      <c r="CN144" s="249">
        <v>0</v>
      </c>
      <c r="CO144" s="253">
        <v>0</v>
      </c>
      <c r="CP144" s="254">
        <v>0</v>
      </c>
      <c r="CQ144" s="251">
        <v>0</v>
      </c>
      <c r="CR144" s="253">
        <v>0</v>
      </c>
      <c r="CS144" s="248">
        <v>0</v>
      </c>
      <c r="CT144" s="249">
        <v>0</v>
      </c>
      <c r="CU144" s="253">
        <v>0</v>
      </c>
      <c r="CV144" s="253">
        <v>0</v>
      </c>
      <c r="CW144" s="248">
        <v>0</v>
      </c>
      <c r="CX144" s="249">
        <v>0</v>
      </c>
      <c r="CY144" s="253">
        <v>0</v>
      </c>
      <c r="CZ144" s="253">
        <v>0</v>
      </c>
      <c r="DA144" s="248">
        <v>0</v>
      </c>
      <c r="DB144" s="249">
        <v>0</v>
      </c>
      <c r="DC144" s="253">
        <v>0</v>
      </c>
      <c r="DD144" s="253">
        <v>0</v>
      </c>
      <c r="DE144" s="251">
        <v>0</v>
      </c>
      <c r="DF144" s="253">
        <v>0</v>
      </c>
      <c r="DG144" s="248">
        <v>0</v>
      </c>
      <c r="DH144" s="249">
        <v>0</v>
      </c>
      <c r="DI144" s="253">
        <v>0</v>
      </c>
      <c r="DJ144" s="253">
        <v>0</v>
      </c>
      <c r="DK144" s="248">
        <v>0</v>
      </c>
      <c r="DL144" s="249">
        <v>0</v>
      </c>
      <c r="DM144" s="253">
        <v>0</v>
      </c>
      <c r="DN144" s="253">
        <v>0</v>
      </c>
      <c r="DO144" s="248">
        <v>0</v>
      </c>
      <c r="DP144" s="249">
        <v>0</v>
      </c>
      <c r="DQ144" s="253">
        <v>0</v>
      </c>
      <c r="DR144" s="253">
        <v>0</v>
      </c>
      <c r="DS144" s="256">
        <v>44.445798922923409</v>
      </c>
      <c r="DT144" s="257">
        <v>42.250915106382926</v>
      </c>
      <c r="DU144" s="258">
        <v>48.445609911066043</v>
      </c>
      <c r="DV144" s="259">
        <v>45.047441313457455</v>
      </c>
      <c r="DW144" s="260">
        <v>137</v>
      </c>
      <c r="DX144" s="261">
        <v>37.58</v>
      </c>
      <c r="DY144" s="240">
        <v>60.84643902439025</v>
      </c>
      <c r="DZ144" s="262">
        <v>3.03006706935256</v>
      </c>
      <c r="EA144" s="262">
        <v>-0.50403982400894165</v>
      </c>
      <c r="EB144" s="262">
        <v>-0.6721917986869812</v>
      </c>
      <c r="EC144" s="262">
        <v>-0.22595661878585815</v>
      </c>
      <c r="ED144" s="262">
        <v>-0.82216185331344604</v>
      </c>
      <c r="EE144" s="262">
        <v>0</v>
      </c>
      <c r="EF144" s="262">
        <v>0.15222997718870271</v>
      </c>
      <c r="EG144" s="262">
        <v>6.1714285714285717</v>
      </c>
      <c r="EH144" s="262">
        <v>36.19</v>
      </c>
      <c r="EI144" s="262">
        <v>1.1777347974911099</v>
      </c>
      <c r="EJ144" s="262">
        <v>-4</v>
      </c>
      <c r="EK144" s="262">
        <v>0</v>
      </c>
      <c r="EL144" s="263">
        <v>63.5</v>
      </c>
    </row>
    <row r="145" spans="1:142" x14ac:dyDescent="0.2">
      <c r="A145" s="236" t="s">
        <v>424</v>
      </c>
      <c r="B145" s="237" t="s">
        <v>484</v>
      </c>
      <c r="C145" s="238" t="s">
        <v>1075</v>
      </c>
      <c r="D145" s="239">
        <v>1.7042550000000001</v>
      </c>
      <c r="E145" s="240">
        <v>47.747021425784283</v>
      </c>
      <c r="F145" s="241">
        <v>52.252978574215717</v>
      </c>
      <c r="G145" s="242">
        <v>4.1556741335104563</v>
      </c>
      <c r="H145" s="243">
        <v>60.606507823613086</v>
      </c>
      <c r="I145" s="251">
        <v>858.65112136669086</v>
      </c>
      <c r="J145" s="249">
        <v>563.75277143112157</v>
      </c>
      <c r="K145" s="253">
        <v>64.250882685893117</v>
      </c>
      <c r="L145" s="253">
        <v>7.4827693212147439</v>
      </c>
      <c r="M145" s="248">
        <v>91.731159002509898</v>
      </c>
      <c r="N145" s="253">
        <v>10.683169999999999</v>
      </c>
      <c r="O145" s="248">
        <v>38.784220064786332</v>
      </c>
      <c r="P145" s="249">
        <f t="shared" si="17"/>
        <v>4.5168775885431298</v>
      </c>
      <c r="Q145" s="254">
        <v>186.251183205883</v>
      </c>
      <c r="R145" s="253">
        <v>2029.35009765625</v>
      </c>
      <c r="S145" s="251">
        <v>0.06</v>
      </c>
      <c r="T145" s="252">
        <v>0</v>
      </c>
      <c r="U145" s="253">
        <v>0</v>
      </c>
      <c r="V145" s="252">
        <v>0</v>
      </c>
      <c r="W145" s="253">
        <v>0.77</v>
      </c>
      <c r="X145" s="252" t="s">
        <v>992</v>
      </c>
      <c r="Y145" s="254">
        <v>0.83000000000000007</v>
      </c>
      <c r="Z145" s="253">
        <f t="shared" si="16"/>
        <v>7.2289156626506017</v>
      </c>
      <c r="AA145" s="253">
        <f t="shared" si="16"/>
        <v>0</v>
      </c>
      <c r="AB145" s="253">
        <f t="shared" si="16"/>
        <v>0</v>
      </c>
      <c r="AC145" s="253">
        <f t="shared" si="16"/>
        <v>0</v>
      </c>
      <c r="AD145" s="253">
        <f t="shared" si="16"/>
        <v>92.771084337349393</v>
      </c>
      <c r="AE145" s="253" t="str">
        <f t="shared" si="16"/>
        <v>---</v>
      </c>
      <c r="AF145" s="251">
        <f t="shared" si="14"/>
        <v>2.9566115806876092E-3</v>
      </c>
      <c r="AG145" s="252">
        <f t="shared" si="14"/>
        <v>0</v>
      </c>
      <c r="AH145" s="253">
        <f t="shared" si="14"/>
        <v>0</v>
      </c>
      <c r="AI145" s="252">
        <f t="shared" si="14"/>
        <v>0</v>
      </c>
      <c r="AJ145" s="253">
        <f t="shared" si="14"/>
        <v>3.7943181952157658E-2</v>
      </c>
      <c r="AK145" s="252">
        <f t="shared" si="14"/>
        <v>0</v>
      </c>
      <c r="AL145" s="254">
        <f t="shared" si="13"/>
        <v>4.0899793532845272E-2</v>
      </c>
      <c r="AM145" s="255">
        <v>9.3383931071150186E-2</v>
      </c>
      <c r="AN145" s="249">
        <v>0</v>
      </c>
      <c r="AO145" s="249">
        <v>0</v>
      </c>
      <c r="AP145" s="249">
        <v>0</v>
      </c>
      <c r="AQ145" s="249">
        <v>1.1984271154130941</v>
      </c>
      <c r="AR145" s="249" t="s">
        <v>1026</v>
      </c>
      <c r="AS145" s="254">
        <v>1.2918110464842445</v>
      </c>
      <c r="AT145" s="255">
        <v>6.5408527105122821E-2</v>
      </c>
      <c r="AU145" s="249">
        <v>0</v>
      </c>
      <c r="AV145" s="249">
        <v>0</v>
      </c>
      <c r="AW145" s="249">
        <v>0</v>
      </c>
      <c r="AX145" s="249">
        <v>0.83940943118240952</v>
      </c>
      <c r="AY145" s="249" t="s">
        <v>1026</v>
      </c>
      <c r="AZ145" s="254">
        <v>0.90481795828753242</v>
      </c>
      <c r="BA145" s="255">
        <f t="shared" si="15"/>
        <v>0.15470209249992442</v>
      </c>
      <c r="BB145" s="249">
        <f t="shared" si="15"/>
        <v>0</v>
      </c>
      <c r="BC145" s="249">
        <f t="shared" si="15"/>
        <v>0</v>
      </c>
      <c r="BD145" s="249">
        <f t="shared" si="15"/>
        <v>0</v>
      </c>
      <c r="BE145" s="249">
        <f t="shared" si="15"/>
        <v>1.9853435204156968</v>
      </c>
      <c r="BF145" s="249" t="str">
        <f t="shared" si="15"/>
        <v>---</v>
      </c>
      <c r="BG145" s="254">
        <f t="shared" si="15"/>
        <v>2.1400456129156216</v>
      </c>
      <c r="BH145" s="255">
        <v>3.2214560448550651E-2</v>
      </c>
      <c r="BI145" s="249">
        <v>0</v>
      </c>
      <c r="BJ145" s="249">
        <v>0</v>
      </c>
      <c r="BK145" s="249">
        <v>0</v>
      </c>
      <c r="BL145" s="249">
        <v>0.41342019242306671</v>
      </c>
      <c r="BM145" s="249" t="s">
        <v>1026</v>
      </c>
      <c r="BN145" s="254">
        <v>0.44563475287161747</v>
      </c>
      <c r="BO145" s="251">
        <v>0</v>
      </c>
      <c r="BP145" s="253">
        <v>0</v>
      </c>
      <c r="BQ145" s="248">
        <v>0.27</v>
      </c>
      <c r="BR145" s="249">
        <v>0.01</v>
      </c>
      <c r="BS145" s="253">
        <v>0.83</v>
      </c>
      <c r="BT145" s="253">
        <v>0.04</v>
      </c>
      <c r="BU145" s="248">
        <v>2.12</v>
      </c>
      <c r="BV145" s="249">
        <v>0.1</v>
      </c>
      <c r="BW145" s="253">
        <v>4.0599999999999996</v>
      </c>
      <c r="BX145" s="253">
        <v>0.2</v>
      </c>
      <c r="BY145" s="248">
        <v>8.5399999999999991</v>
      </c>
      <c r="BZ145" s="249">
        <v>0.42</v>
      </c>
      <c r="CA145" s="253">
        <v>13.4</v>
      </c>
      <c r="CB145" s="254">
        <v>0.66</v>
      </c>
      <c r="CC145" s="251">
        <v>0</v>
      </c>
      <c r="CD145" s="253">
        <v>0</v>
      </c>
      <c r="CE145" s="248">
        <v>0</v>
      </c>
      <c r="CF145" s="249">
        <v>0</v>
      </c>
      <c r="CG145" s="253">
        <v>0</v>
      </c>
      <c r="CH145" s="253">
        <v>0</v>
      </c>
      <c r="CI145" s="248">
        <v>0</v>
      </c>
      <c r="CJ145" s="249">
        <v>0</v>
      </c>
      <c r="CK145" s="253">
        <v>0</v>
      </c>
      <c r="CL145" s="253">
        <v>0</v>
      </c>
      <c r="CM145" s="248">
        <v>0</v>
      </c>
      <c r="CN145" s="249">
        <v>0</v>
      </c>
      <c r="CO145" s="253">
        <v>0</v>
      </c>
      <c r="CP145" s="254">
        <v>0</v>
      </c>
      <c r="CQ145" s="251">
        <v>0</v>
      </c>
      <c r="CR145" s="253">
        <v>0</v>
      </c>
      <c r="CS145" s="248">
        <v>0</v>
      </c>
      <c r="CT145" s="249">
        <v>0</v>
      </c>
      <c r="CU145" s="253">
        <v>0</v>
      </c>
      <c r="CV145" s="253">
        <v>0</v>
      </c>
      <c r="CW145" s="248">
        <v>0</v>
      </c>
      <c r="CX145" s="249">
        <v>0</v>
      </c>
      <c r="CY145" s="253">
        <v>0</v>
      </c>
      <c r="CZ145" s="253">
        <v>0</v>
      </c>
      <c r="DA145" s="248">
        <v>0</v>
      </c>
      <c r="DB145" s="249">
        <v>0</v>
      </c>
      <c r="DC145" s="253">
        <v>0</v>
      </c>
      <c r="DD145" s="253">
        <v>0</v>
      </c>
      <c r="DE145" s="251">
        <v>0</v>
      </c>
      <c r="DF145" s="253">
        <v>0</v>
      </c>
      <c r="DG145" s="248">
        <v>0</v>
      </c>
      <c r="DH145" s="249">
        <v>0</v>
      </c>
      <c r="DI145" s="253">
        <v>0</v>
      </c>
      <c r="DJ145" s="253">
        <v>0</v>
      </c>
      <c r="DK145" s="248">
        <v>0</v>
      </c>
      <c r="DL145" s="249">
        <v>0</v>
      </c>
      <c r="DM145" s="253">
        <v>0</v>
      </c>
      <c r="DN145" s="253">
        <v>0</v>
      </c>
      <c r="DO145" s="248">
        <v>0</v>
      </c>
      <c r="DP145" s="249">
        <v>0</v>
      </c>
      <c r="DQ145" s="253">
        <v>0</v>
      </c>
      <c r="DR145" s="253">
        <v>0</v>
      </c>
      <c r="DS145" s="256">
        <v>50.510087501387638</v>
      </c>
      <c r="DT145" s="257">
        <v>39.013918744464704</v>
      </c>
      <c r="DU145" s="258">
        <v>45.179218962264549</v>
      </c>
      <c r="DV145" s="259">
        <v>44.901075069372297</v>
      </c>
      <c r="DW145" s="260">
        <v>138</v>
      </c>
      <c r="DX145" s="261">
        <v>35.520000000000003</v>
      </c>
      <c r="DY145" s="240">
        <v>54.03363414634147</v>
      </c>
      <c r="DZ145" s="262">
        <v>2.4169382983871799</v>
      </c>
      <c r="EA145" s="262">
        <v>-1.6227242946624756</v>
      </c>
      <c r="EB145" s="262">
        <v>-1.4385969638824463</v>
      </c>
      <c r="EC145" s="262">
        <v>-1.4141944646835327</v>
      </c>
      <c r="ED145" s="262">
        <v>-1.3298572301864624</v>
      </c>
      <c r="EE145" s="262" t="s">
        <v>478</v>
      </c>
      <c r="EF145" s="262">
        <v>0.15022777923439956</v>
      </c>
      <c r="EG145" s="262">
        <v>1.09375</v>
      </c>
      <c r="EH145" s="262">
        <v>35.979999999999997</v>
      </c>
      <c r="EI145" s="262">
        <v>0.96173650690839896</v>
      </c>
      <c r="EJ145" s="262">
        <v>-4.2</v>
      </c>
      <c r="EK145" s="262">
        <v>25</v>
      </c>
      <c r="EL145" s="263">
        <v>83.1</v>
      </c>
    </row>
    <row r="146" spans="1:142" x14ac:dyDescent="0.2">
      <c r="A146" s="236" t="s">
        <v>370</v>
      </c>
      <c r="B146" s="237" t="s">
        <v>512</v>
      </c>
      <c r="C146" s="238" t="s">
        <v>1075</v>
      </c>
      <c r="D146" s="239">
        <v>14.149647999999999</v>
      </c>
      <c r="E146" s="240">
        <v>32.653999590661201</v>
      </c>
      <c r="F146" s="241">
        <v>67.346000409338799</v>
      </c>
      <c r="G146" s="242">
        <v>2.502336189749836</v>
      </c>
      <c r="H146" s="243">
        <v>36.576574899831975</v>
      </c>
      <c r="I146" s="251">
        <v>12801.9649928206</v>
      </c>
      <c r="J146" s="249">
        <v>953.38060706527824</v>
      </c>
      <c r="K146" s="253">
        <v>2688.3174736422498</v>
      </c>
      <c r="L146" s="253">
        <v>20.999256560612924</v>
      </c>
      <c r="M146" s="248">
        <v>1037.1268701598749</v>
      </c>
      <c r="N146" s="253">
        <v>8.1013100000000016</v>
      </c>
      <c r="O146" s="248">
        <v>1246.3859957048753</v>
      </c>
      <c r="P146" s="249">
        <f t="shared" si="17"/>
        <v>9.7358959847480779</v>
      </c>
      <c r="Q146" s="254">
        <v>474.48273097000003</v>
      </c>
      <c r="R146" s="253">
        <v>22038.052734375</v>
      </c>
      <c r="S146" s="251">
        <v>4.18</v>
      </c>
      <c r="T146" s="252">
        <v>0.06</v>
      </c>
      <c r="U146" s="253">
        <v>0</v>
      </c>
      <c r="V146" s="252">
        <v>0</v>
      </c>
      <c r="W146" s="253">
        <v>9.92</v>
      </c>
      <c r="X146" s="252" t="s">
        <v>992</v>
      </c>
      <c r="Y146" s="254">
        <v>14.16</v>
      </c>
      <c r="Z146" s="253">
        <f t="shared" si="16"/>
        <v>29.519774011299436</v>
      </c>
      <c r="AA146" s="253">
        <f t="shared" si="16"/>
        <v>0.42372881355932202</v>
      </c>
      <c r="AB146" s="253">
        <f t="shared" si="16"/>
        <v>0</v>
      </c>
      <c r="AC146" s="253">
        <f t="shared" si="16"/>
        <v>0</v>
      </c>
      <c r="AD146" s="253">
        <f t="shared" si="16"/>
        <v>70.056497175141246</v>
      </c>
      <c r="AE146" s="253" t="str">
        <f t="shared" si="16"/>
        <v>---</v>
      </c>
      <c r="AF146" s="251">
        <f t="shared" si="14"/>
        <v>1.8967193020098489E-2</v>
      </c>
      <c r="AG146" s="252">
        <f t="shared" si="14"/>
        <v>2.7225635914016977E-4</v>
      </c>
      <c r="AH146" s="253">
        <f t="shared" si="14"/>
        <v>0</v>
      </c>
      <c r="AI146" s="252">
        <f t="shared" si="14"/>
        <v>0</v>
      </c>
      <c r="AJ146" s="253">
        <f t="shared" si="14"/>
        <v>4.5013051377841402E-2</v>
      </c>
      <c r="AK146" s="252">
        <f t="shared" si="14"/>
        <v>0</v>
      </c>
      <c r="AL146" s="254">
        <f t="shared" si="13"/>
        <v>6.4252500757080069E-2</v>
      </c>
      <c r="AM146" s="255">
        <v>0.15548758809117708</v>
      </c>
      <c r="AN146" s="249">
        <v>2.231879254897279E-3</v>
      </c>
      <c r="AO146" s="249">
        <v>0</v>
      </c>
      <c r="AP146" s="249">
        <v>0</v>
      </c>
      <c r="AQ146" s="249">
        <v>0.36900403680968347</v>
      </c>
      <c r="AR146" s="249" t="s">
        <v>1026</v>
      </c>
      <c r="AS146" s="254">
        <v>0.52672350415575786</v>
      </c>
      <c r="AT146" s="255">
        <v>0.40303651561507087</v>
      </c>
      <c r="AU146" s="249">
        <v>5.7852131428000608E-3</v>
      </c>
      <c r="AV146" s="249">
        <v>0</v>
      </c>
      <c r="AW146" s="249">
        <v>0</v>
      </c>
      <c r="AX146" s="249">
        <v>0.95648857294294343</v>
      </c>
      <c r="AY146" s="249" t="s">
        <v>1026</v>
      </c>
      <c r="AZ146" s="254">
        <v>1.3653103017008144</v>
      </c>
      <c r="BA146" s="255">
        <f t="shared" si="15"/>
        <v>0.33536962180292001</v>
      </c>
      <c r="BB146" s="249">
        <f t="shared" si="15"/>
        <v>4.8139180163098575E-3</v>
      </c>
      <c r="BC146" s="249">
        <f t="shared" si="15"/>
        <v>0</v>
      </c>
      <c r="BD146" s="249">
        <f t="shared" si="15"/>
        <v>0</v>
      </c>
      <c r="BE146" s="249">
        <f t="shared" si="15"/>
        <v>0.79590111202989633</v>
      </c>
      <c r="BF146" s="249" t="str">
        <f t="shared" si="15"/>
        <v>---</v>
      </c>
      <c r="BG146" s="254">
        <f t="shared" si="15"/>
        <v>1.1360846518491265</v>
      </c>
      <c r="BH146" s="255">
        <v>0.88095935366387168</v>
      </c>
      <c r="BI146" s="249">
        <v>1.264534957412256E-2</v>
      </c>
      <c r="BJ146" s="249">
        <v>0</v>
      </c>
      <c r="BK146" s="249">
        <v>0</v>
      </c>
      <c r="BL146" s="249">
        <v>2.09069779625493</v>
      </c>
      <c r="BM146" s="249" t="s">
        <v>1026</v>
      </c>
      <c r="BN146" s="254">
        <v>2.9843024994929248</v>
      </c>
      <c r="BO146" s="251">
        <v>11.64</v>
      </c>
      <c r="BP146" s="253">
        <v>0.05</v>
      </c>
      <c r="BQ146" s="248">
        <v>27.32</v>
      </c>
      <c r="BR146" s="249">
        <v>0.12</v>
      </c>
      <c r="BS146" s="253">
        <v>54.08</v>
      </c>
      <c r="BT146" s="253">
        <v>0.25</v>
      </c>
      <c r="BU146" s="248">
        <v>126.99</v>
      </c>
      <c r="BV146" s="249">
        <v>0.57999999999999996</v>
      </c>
      <c r="BW146" s="253">
        <v>223.44</v>
      </c>
      <c r="BX146" s="253">
        <v>1.01</v>
      </c>
      <c r="BY146" s="248">
        <v>362.48</v>
      </c>
      <c r="BZ146" s="249">
        <v>1.64</v>
      </c>
      <c r="CA146" s="253">
        <v>462.12</v>
      </c>
      <c r="CB146" s="254">
        <v>2.1</v>
      </c>
      <c r="CC146" s="251">
        <v>0</v>
      </c>
      <c r="CD146" s="253">
        <v>0</v>
      </c>
      <c r="CE146" s="248">
        <v>1.46</v>
      </c>
      <c r="CF146" s="249">
        <v>0.01</v>
      </c>
      <c r="CG146" s="253">
        <v>2.31</v>
      </c>
      <c r="CH146" s="253">
        <v>0.01</v>
      </c>
      <c r="CI146" s="248">
        <v>3.18</v>
      </c>
      <c r="CJ146" s="249">
        <v>0.01</v>
      </c>
      <c r="CK146" s="253">
        <v>3.58</v>
      </c>
      <c r="CL146" s="253">
        <v>0.02</v>
      </c>
      <c r="CM146" s="248">
        <v>4.29</v>
      </c>
      <c r="CN146" s="249">
        <v>0.02</v>
      </c>
      <c r="CO146" s="253">
        <v>4.4000000000000004</v>
      </c>
      <c r="CP146" s="254">
        <v>0.02</v>
      </c>
      <c r="CQ146" s="251">
        <v>0</v>
      </c>
      <c r="CR146" s="253">
        <v>0</v>
      </c>
      <c r="CS146" s="248">
        <v>0</v>
      </c>
      <c r="CT146" s="249">
        <v>0</v>
      </c>
      <c r="CU146" s="253">
        <v>0</v>
      </c>
      <c r="CV146" s="253">
        <v>0</v>
      </c>
      <c r="CW146" s="248">
        <v>0</v>
      </c>
      <c r="CX146" s="249">
        <v>0</v>
      </c>
      <c r="CY146" s="253">
        <v>0</v>
      </c>
      <c r="CZ146" s="253">
        <v>0</v>
      </c>
      <c r="DA146" s="248">
        <v>0</v>
      </c>
      <c r="DB146" s="249">
        <v>0</v>
      </c>
      <c r="DC146" s="253">
        <v>0</v>
      </c>
      <c r="DD146" s="253">
        <v>0</v>
      </c>
      <c r="DE146" s="251">
        <v>0</v>
      </c>
      <c r="DF146" s="253">
        <v>0</v>
      </c>
      <c r="DG146" s="248">
        <v>0</v>
      </c>
      <c r="DH146" s="249">
        <v>0</v>
      </c>
      <c r="DI146" s="253">
        <v>0</v>
      </c>
      <c r="DJ146" s="253">
        <v>0</v>
      </c>
      <c r="DK146" s="248">
        <v>0</v>
      </c>
      <c r="DL146" s="249">
        <v>0</v>
      </c>
      <c r="DM146" s="253">
        <v>0</v>
      </c>
      <c r="DN146" s="253">
        <v>0</v>
      </c>
      <c r="DO146" s="248">
        <v>0</v>
      </c>
      <c r="DP146" s="249">
        <v>0</v>
      </c>
      <c r="DQ146" s="253">
        <v>0</v>
      </c>
      <c r="DR146" s="253">
        <v>0</v>
      </c>
      <c r="DS146" s="256">
        <v>39.456552842791218</v>
      </c>
      <c r="DT146" s="257">
        <v>47.279480689295099</v>
      </c>
      <c r="DU146" s="258">
        <v>47.909482047396153</v>
      </c>
      <c r="DV146" s="259">
        <v>44.881838526494157</v>
      </c>
      <c r="DW146" s="260">
        <v>139</v>
      </c>
      <c r="DX146" s="261">
        <v>50.1</v>
      </c>
      <c r="DY146" s="240">
        <v>58.045975609756098</v>
      </c>
      <c r="DZ146" s="262">
        <v>3.0520524503201298</v>
      </c>
      <c r="EA146" s="262">
        <v>-1.5678373575210571</v>
      </c>
      <c r="EB146" s="262">
        <v>-1.1385077238082886</v>
      </c>
      <c r="EC146" s="262">
        <v>-1.385584831237793</v>
      </c>
      <c r="ED146" s="262">
        <v>-1.3651399612426758</v>
      </c>
      <c r="EE146" s="262">
        <v>0.76190476190476186</v>
      </c>
      <c r="EF146" s="262">
        <v>0.72095074259511638</v>
      </c>
      <c r="EG146" s="262">
        <v>34.298531810766725</v>
      </c>
      <c r="EH146" s="262">
        <v>49.54</v>
      </c>
      <c r="EI146" s="262">
        <v>1.24876020586535</v>
      </c>
      <c r="EJ146" s="262">
        <v>-2.7</v>
      </c>
      <c r="EK146" s="262">
        <v>0</v>
      </c>
      <c r="EL146" s="263">
        <v>24.1</v>
      </c>
    </row>
    <row r="147" spans="1:142" x14ac:dyDescent="0.2">
      <c r="A147" s="236" t="s">
        <v>146</v>
      </c>
      <c r="B147" s="237" t="s">
        <v>581</v>
      </c>
      <c r="C147" s="238" t="s">
        <v>1077</v>
      </c>
      <c r="D147" s="239">
        <v>7.2651149999999998</v>
      </c>
      <c r="E147" s="240">
        <v>73.299995939499922</v>
      </c>
      <c r="F147" s="241">
        <v>26.700004060500078</v>
      </c>
      <c r="G147" s="242">
        <v>-0.10981083182022272</v>
      </c>
      <c r="H147" s="243">
        <v>66.922577376565954</v>
      </c>
      <c r="I147" s="251">
        <v>53009.839847991308</v>
      </c>
      <c r="J147" s="249">
        <v>7498.8314844144134</v>
      </c>
      <c r="K147" s="253">
        <v>10973.398479913138</v>
      </c>
      <c r="L147" s="253">
        <v>20.700682196701543</v>
      </c>
      <c r="M147" s="248">
        <v>11286.791488626492</v>
      </c>
      <c r="N147" s="253">
        <v>21.291879999999999</v>
      </c>
      <c r="O147" s="248">
        <v>11158.539968174779</v>
      </c>
      <c r="P147" s="249">
        <f t="shared" si="17"/>
        <v>21.049940916955261</v>
      </c>
      <c r="Q147" s="254">
        <v>18334.7279351</v>
      </c>
      <c r="R147" s="253">
        <v>163821.5625</v>
      </c>
      <c r="S147" s="251">
        <v>83.36</v>
      </c>
      <c r="T147" s="252">
        <v>0</v>
      </c>
      <c r="U147" s="253">
        <v>0</v>
      </c>
      <c r="V147" s="252">
        <v>0</v>
      </c>
      <c r="W147" s="253">
        <v>58.23</v>
      </c>
      <c r="X147" s="252" t="s">
        <v>992</v>
      </c>
      <c r="Y147" s="254">
        <v>141.59</v>
      </c>
      <c r="Z147" s="253">
        <f t="shared" si="16"/>
        <v>58.874214280669534</v>
      </c>
      <c r="AA147" s="253">
        <f t="shared" si="16"/>
        <v>0</v>
      </c>
      <c r="AB147" s="253">
        <f t="shared" si="16"/>
        <v>0</v>
      </c>
      <c r="AC147" s="253">
        <f t="shared" si="16"/>
        <v>0</v>
      </c>
      <c r="AD147" s="253">
        <f t="shared" si="16"/>
        <v>41.125785719330459</v>
      </c>
      <c r="AE147" s="253" t="str">
        <f t="shared" si="16"/>
        <v>---</v>
      </c>
      <c r="AF147" s="251">
        <f t="shared" si="14"/>
        <v>5.0884632479317245E-2</v>
      </c>
      <c r="AG147" s="252">
        <f t="shared" si="14"/>
        <v>0</v>
      </c>
      <c r="AH147" s="253">
        <f t="shared" si="14"/>
        <v>0</v>
      </c>
      <c r="AI147" s="252">
        <f t="shared" si="14"/>
        <v>0</v>
      </c>
      <c r="AJ147" s="253">
        <f t="shared" si="14"/>
        <v>3.5544771464379114E-2</v>
      </c>
      <c r="AK147" s="252">
        <f t="shared" si="14"/>
        <v>0</v>
      </c>
      <c r="AL147" s="254">
        <f t="shared" si="13"/>
        <v>8.6429403943696359E-2</v>
      </c>
      <c r="AM147" s="255">
        <v>0.75965527136001587</v>
      </c>
      <c r="AN147" s="249">
        <v>0</v>
      </c>
      <c r="AO147" s="249">
        <v>0</v>
      </c>
      <c r="AP147" s="249">
        <v>0</v>
      </c>
      <c r="AQ147" s="249">
        <v>0.53064691040419532</v>
      </c>
      <c r="AR147" s="249" t="s">
        <v>1026</v>
      </c>
      <c r="AS147" s="254">
        <v>1.2903021817642113</v>
      </c>
      <c r="AT147" s="255">
        <v>0.73856241682147183</v>
      </c>
      <c r="AU147" s="249">
        <v>0</v>
      </c>
      <c r="AV147" s="249">
        <v>0</v>
      </c>
      <c r="AW147" s="249">
        <v>0</v>
      </c>
      <c r="AX147" s="249">
        <v>0.51591278228783954</v>
      </c>
      <c r="AY147" s="249" t="s">
        <v>1026</v>
      </c>
      <c r="AZ147" s="254">
        <v>1.2544751991093115</v>
      </c>
      <c r="BA147" s="255">
        <f t="shared" si="15"/>
        <v>0.7470511396450672</v>
      </c>
      <c r="BB147" s="249">
        <f t="shared" si="15"/>
        <v>0</v>
      </c>
      <c r="BC147" s="249">
        <f t="shared" si="15"/>
        <v>0</v>
      </c>
      <c r="BD147" s="249">
        <f t="shared" si="15"/>
        <v>0</v>
      </c>
      <c r="BE147" s="249">
        <f t="shared" si="15"/>
        <v>0.52184246474966722</v>
      </c>
      <c r="BF147" s="249" t="str">
        <f t="shared" si="15"/>
        <v>---</v>
      </c>
      <c r="BG147" s="254">
        <f t="shared" si="15"/>
        <v>1.2688936043947345</v>
      </c>
      <c r="BH147" s="255">
        <v>0.45465632375387272</v>
      </c>
      <c r="BI147" s="249">
        <v>0</v>
      </c>
      <c r="BJ147" s="249">
        <v>0</v>
      </c>
      <c r="BK147" s="249">
        <v>0</v>
      </c>
      <c r="BL147" s="249">
        <v>0.3175940226989924</v>
      </c>
      <c r="BM147" s="249" t="s">
        <v>1026</v>
      </c>
      <c r="BN147" s="254">
        <v>0.77225034645286517</v>
      </c>
      <c r="BO147" s="251">
        <v>212.93</v>
      </c>
      <c r="BP147" s="253">
        <v>0.13</v>
      </c>
      <c r="BQ147" s="248">
        <v>520.4</v>
      </c>
      <c r="BR147" s="249">
        <v>0.32</v>
      </c>
      <c r="BS147" s="253">
        <v>956.95</v>
      </c>
      <c r="BT147" s="253">
        <v>0.57999999999999996</v>
      </c>
      <c r="BU147" s="248">
        <v>1986.08</v>
      </c>
      <c r="BV147" s="249">
        <v>1.21</v>
      </c>
      <c r="BW147" s="253">
        <v>3169.52</v>
      </c>
      <c r="BX147" s="253">
        <v>1.93</v>
      </c>
      <c r="BY147" s="248">
        <v>4718.1400000000003</v>
      </c>
      <c r="BZ147" s="249">
        <v>2.88</v>
      </c>
      <c r="CA147" s="253">
        <v>5773.91</v>
      </c>
      <c r="CB147" s="254">
        <v>3.52</v>
      </c>
      <c r="CC147" s="251">
        <v>0</v>
      </c>
      <c r="CD147" s="253">
        <v>0</v>
      </c>
      <c r="CE147" s="248">
        <v>0</v>
      </c>
      <c r="CF147" s="249">
        <v>0</v>
      </c>
      <c r="CG147" s="253">
        <v>0</v>
      </c>
      <c r="CH147" s="253">
        <v>0</v>
      </c>
      <c r="CI147" s="248">
        <v>0</v>
      </c>
      <c r="CJ147" s="249">
        <v>0</v>
      </c>
      <c r="CK147" s="253">
        <v>0</v>
      </c>
      <c r="CL147" s="253">
        <v>0</v>
      </c>
      <c r="CM147" s="248">
        <v>0</v>
      </c>
      <c r="CN147" s="249">
        <v>0</v>
      </c>
      <c r="CO147" s="253">
        <v>0</v>
      </c>
      <c r="CP147" s="254">
        <v>0</v>
      </c>
      <c r="CQ147" s="251">
        <v>0</v>
      </c>
      <c r="CR147" s="253">
        <v>0</v>
      </c>
      <c r="CS147" s="248">
        <v>0</v>
      </c>
      <c r="CT147" s="249">
        <v>0</v>
      </c>
      <c r="CU147" s="253">
        <v>0</v>
      </c>
      <c r="CV147" s="253">
        <v>0</v>
      </c>
      <c r="CW147" s="248">
        <v>0</v>
      </c>
      <c r="CX147" s="249">
        <v>0</v>
      </c>
      <c r="CY147" s="253">
        <v>0</v>
      </c>
      <c r="CZ147" s="253">
        <v>0</v>
      </c>
      <c r="DA147" s="248">
        <v>0</v>
      </c>
      <c r="DB147" s="249">
        <v>0</v>
      </c>
      <c r="DC147" s="253">
        <v>0</v>
      </c>
      <c r="DD147" s="253">
        <v>0</v>
      </c>
      <c r="DE147" s="251">
        <v>0</v>
      </c>
      <c r="DF147" s="253">
        <v>0</v>
      </c>
      <c r="DG147" s="248">
        <v>0</v>
      </c>
      <c r="DH147" s="249">
        <v>0</v>
      </c>
      <c r="DI147" s="253">
        <v>0</v>
      </c>
      <c r="DJ147" s="253">
        <v>0</v>
      </c>
      <c r="DK147" s="248">
        <v>0</v>
      </c>
      <c r="DL147" s="249">
        <v>0</v>
      </c>
      <c r="DM147" s="253">
        <v>0</v>
      </c>
      <c r="DN147" s="253">
        <v>0</v>
      </c>
      <c r="DO147" s="248">
        <v>0</v>
      </c>
      <c r="DP147" s="249">
        <v>0</v>
      </c>
      <c r="DQ147" s="253">
        <v>0</v>
      </c>
      <c r="DR147" s="253">
        <v>0</v>
      </c>
      <c r="DS147" s="256">
        <v>45.083328372260766</v>
      </c>
      <c r="DT147" s="257">
        <v>41.961727006242171</v>
      </c>
      <c r="DU147" s="258">
        <v>47.34760965367493</v>
      </c>
      <c r="DV147" s="259">
        <v>44.797555010725951</v>
      </c>
      <c r="DW147" s="260">
        <v>140</v>
      </c>
      <c r="DX147" s="261">
        <v>28.19</v>
      </c>
      <c r="DY147" s="240">
        <v>74.31463414634149</v>
      </c>
      <c r="DZ147" s="262">
        <v>-0.55964721741085899</v>
      </c>
      <c r="EA147" s="262">
        <v>-0.13734309375286102</v>
      </c>
      <c r="EB147" s="262">
        <v>0.15302065014839172</v>
      </c>
      <c r="EC147" s="262">
        <v>0.31791785359382629</v>
      </c>
      <c r="ED147" s="262">
        <v>-0.29260116815567017</v>
      </c>
      <c r="EE147" s="262">
        <v>2.0350638706195152</v>
      </c>
      <c r="EF147" s="262">
        <v>6.0412588621962877</v>
      </c>
      <c r="EG147" s="262">
        <v>29.138095238095236</v>
      </c>
      <c r="EH147" s="262">
        <v>64.010000000000005</v>
      </c>
      <c r="EI147" s="262">
        <v>4.0730157657071597</v>
      </c>
      <c r="EJ147" s="262">
        <v>-9.9999999999999895E-2</v>
      </c>
      <c r="EK147" s="262" t="s">
        <v>478</v>
      </c>
      <c r="EL147" s="263" t="s">
        <v>478</v>
      </c>
    </row>
    <row r="148" spans="1:142" x14ac:dyDescent="0.2">
      <c r="A148" s="236" t="s">
        <v>176</v>
      </c>
      <c r="B148" s="237" t="s">
        <v>586</v>
      </c>
      <c r="C148" s="238" t="s">
        <v>1077</v>
      </c>
      <c r="D148" s="239">
        <v>10.521468</v>
      </c>
      <c r="E148" s="240">
        <v>73.060004554497525</v>
      </c>
      <c r="F148" s="241">
        <v>26.939995445502475</v>
      </c>
      <c r="G148" s="242">
        <v>2.6346698634614311E-2</v>
      </c>
      <c r="H148" s="243">
        <v>136.23550433769262</v>
      </c>
      <c r="I148" s="251">
        <v>198449.88439281777</v>
      </c>
      <c r="J148" s="249">
        <v>19844.761647883512</v>
      </c>
      <c r="K148" s="253">
        <v>43860.879636529375</v>
      </c>
      <c r="L148" s="253">
        <v>22.101741087291245</v>
      </c>
      <c r="M148" s="248">
        <v>50035.526561753053</v>
      </c>
      <c r="N148" s="253">
        <v>25.213180000000001</v>
      </c>
      <c r="O148" s="248">
        <v>50632.196180543382</v>
      </c>
      <c r="P148" s="249">
        <f t="shared" si="17"/>
        <v>25.513845138009987</v>
      </c>
      <c r="Q148" s="254">
        <v>55797.600727237601</v>
      </c>
      <c r="R148" s="253">
        <v>1007263.1875</v>
      </c>
      <c r="S148" s="251">
        <v>149.9</v>
      </c>
      <c r="T148" s="252">
        <v>0</v>
      </c>
      <c r="U148" s="253">
        <v>0</v>
      </c>
      <c r="V148" s="252">
        <v>0</v>
      </c>
      <c r="W148" s="253">
        <v>419.82</v>
      </c>
      <c r="X148" s="252" t="s">
        <v>992</v>
      </c>
      <c r="Y148" s="254">
        <v>569.72</v>
      </c>
      <c r="Z148" s="253">
        <f t="shared" si="16"/>
        <v>26.311170399494486</v>
      </c>
      <c r="AA148" s="253">
        <f t="shared" si="16"/>
        <v>0</v>
      </c>
      <c r="AB148" s="253">
        <f t="shared" si="16"/>
        <v>0</v>
      </c>
      <c r="AC148" s="253">
        <f t="shared" si="16"/>
        <v>0</v>
      </c>
      <c r="AD148" s="253">
        <f t="shared" si="16"/>
        <v>73.688829600505514</v>
      </c>
      <c r="AE148" s="253" t="str">
        <f t="shared" si="16"/>
        <v>---</v>
      </c>
      <c r="AF148" s="251">
        <f t="shared" si="14"/>
        <v>1.4881909898052341E-2</v>
      </c>
      <c r="AG148" s="252">
        <f t="shared" si="14"/>
        <v>0</v>
      </c>
      <c r="AH148" s="253">
        <f t="shared" si="14"/>
        <v>0</v>
      </c>
      <c r="AI148" s="252">
        <f t="shared" ref="AI148:AL211" si="18">IFERROR(V148/$R148*100,0)</f>
        <v>0</v>
      </c>
      <c r="AJ148" s="253">
        <f t="shared" si="18"/>
        <v>4.1679275606406489E-2</v>
      </c>
      <c r="AK148" s="252">
        <f t="shared" si="18"/>
        <v>0</v>
      </c>
      <c r="AL148" s="254">
        <f t="shared" si="13"/>
        <v>5.6561185504458836E-2</v>
      </c>
      <c r="AM148" s="255">
        <v>0.34176241161191012</v>
      </c>
      <c r="AN148" s="249">
        <v>0</v>
      </c>
      <c r="AO148" s="249">
        <v>0</v>
      </c>
      <c r="AP148" s="249">
        <v>0</v>
      </c>
      <c r="AQ148" s="249">
        <v>0.95716274611682539</v>
      </c>
      <c r="AR148" s="249" t="s">
        <v>1026</v>
      </c>
      <c r="AS148" s="254">
        <v>1.2989251577287355</v>
      </c>
      <c r="AT148" s="255">
        <v>0.29958713398368214</v>
      </c>
      <c r="AU148" s="249">
        <v>0</v>
      </c>
      <c r="AV148" s="249">
        <v>0</v>
      </c>
      <c r="AW148" s="249">
        <v>0</v>
      </c>
      <c r="AX148" s="249">
        <v>0.83904383314896225</v>
      </c>
      <c r="AY148" s="249" t="s">
        <v>1026</v>
      </c>
      <c r="AZ148" s="254">
        <v>1.1386309671326444</v>
      </c>
      <c r="BA148" s="255">
        <f t="shared" si="15"/>
        <v>0.29605668192920026</v>
      </c>
      <c r="BB148" s="249">
        <f t="shared" si="15"/>
        <v>0</v>
      </c>
      <c r="BC148" s="249">
        <f t="shared" si="15"/>
        <v>0</v>
      </c>
      <c r="BD148" s="249">
        <f t="shared" si="15"/>
        <v>0</v>
      </c>
      <c r="BE148" s="249">
        <f t="shared" si="15"/>
        <v>0.82915621219157332</v>
      </c>
      <c r="BF148" s="249" t="str">
        <f t="shared" si="15"/>
        <v>---</v>
      </c>
      <c r="BG148" s="254">
        <f t="shared" si="15"/>
        <v>1.1252128941207737</v>
      </c>
      <c r="BH148" s="255">
        <v>0.26864954414935321</v>
      </c>
      <c r="BI148" s="249">
        <v>0</v>
      </c>
      <c r="BJ148" s="249">
        <v>0</v>
      </c>
      <c r="BK148" s="249">
        <v>0</v>
      </c>
      <c r="BL148" s="249">
        <v>0.75239794279373884</v>
      </c>
      <c r="BM148" s="249" t="s">
        <v>1026</v>
      </c>
      <c r="BN148" s="254">
        <v>1.0210474869430921</v>
      </c>
      <c r="BO148" s="251">
        <v>376.54</v>
      </c>
      <c r="BP148" s="253">
        <v>0.04</v>
      </c>
      <c r="BQ148" s="248">
        <v>699.14</v>
      </c>
      <c r="BR148" s="249">
        <v>7.0000000000000007E-2</v>
      </c>
      <c r="BS148" s="253">
        <v>1165.73</v>
      </c>
      <c r="BT148" s="253">
        <v>0.12</v>
      </c>
      <c r="BU148" s="248">
        <v>2545.33</v>
      </c>
      <c r="BV148" s="249">
        <v>0.25</v>
      </c>
      <c r="BW148" s="253">
        <v>4557.63</v>
      </c>
      <c r="BX148" s="253">
        <v>0.45</v>
      </c>
      <c r="BY148" s="248">
        <v>7667.18</v>
      </c>
      <c r="BZ148" s="249">
        <v>0.76</v>
      </c>
      <c r="CA148" s="253">
        <v>9988.6</v>
      </c>
      <c r="CB148" s="254">
        <v>0.99</v>
      </c>
      <c r="CC148" s="251">
        <v>0</v>
      </c>
      <c r="CD148" s="253">
        <v>0</v>
      </c>
      <c r="CE148" s="248">
        <v>0</v>
      </c>
      <c r="CF148" s="249">
        <v>0</v>
      </c>
      <c r="CG148" s="253">
        <v>0</v>
      </c>
      <c r="CH148" s="253">
        <v>0</v>
      </c>
      <c r="CI148" s="248">
        <v>0</v>
      </c>
      <c r="CJ148" s="249">
        <v>0</v>
      </c>
      <c r="CK148" s="253">
        <v>0</v>
      </c>
      <c r="CL148" s="253">
        <v>0</v>
      </c>
      <c r="CM148" s="248">
        <v>0</v>
      </c>
      <c r="CN148" s="249">
        <v>0</v>
      </c>
      <c r="CO148" s="253">
        <v>0</v>
      </c>
      <c r="CP148" s="254">
        <v>0</v>
      </c>
      <c r="CQ148" s="251">
        <v>0</v>
      </c>
      <c r="CR148" s="253">
        <v>0</v>
      </c>
      <c r="CS148" s="248">
        <v>0</v>
      </c>
      <c r="CT148" s="249">
        <v>0</v>
      </c>
      <c r="CU148" s="253">
        <v>0</v>
      </c>
      <c r="CV148" s="253">
        <v>0</v>
      </c>
      <c r="CW148" s="248">
        <v>0</v>
      </c>
      <c r="CX148" s="249">
        <v>0</v>
      </c>
      <c r="CY148" s="253">
        <v>0</v>
      </c>
      <c r="CZ148" s="253">
        <v>0</v>
      </c>
      <c r="DA148" s="248">
        <v>0</v>
      </c>
      <c r="DB148" s="249">
        <v>0</v>
      </c>
      <c r="DC148" s="253">
        <v>0</v>
      </c>
      <c r="DD148" s="253">
        <v>0</v>
      </c>
      <c r="DE148" s="251">
        <v>0</v>
      </c>
      <c r="DF148" s="253">
        <v>0</v>
      </c>
      <c r="DG148" s="248">
        <v>0</v>
      </c>
      <c r="DH148" s="249">
        <v>0</v>
      </c>
      <c r="DI148" s="253">
        <v>0</v>
      </c>
      <c r="DJ148" s="253">
        <v>0</v>
      </c>
      <c r="DK148" s="248">
        <v>0</v>
      </c>
      <c r="DL148" s="249">
        <v>0</v>
      </c>
      <c r="DM148" s="253">
        <v>0</v>
      </c>
      <c r="DN148" s="253">
        <v>0</v>
      </c>
      <c r="DO148" s="248">
        <v>0</v>
      </c>
      <c r="DP148" s="249">
        <v>0</v>
      </c>
      <c r="DQ148" s="253">
        <v>0</v>
      </c>
      <c r="DR148" s="253">
        <v>0</v>
      </c>
      <c r="DS148" s="256">
        <v>43.352992071426655</v>
      </c>
      <c r="DT148" s="257">
        <v>44.212036447473203</v>
      </c>
      <c r="DU148" s="258">
        <v>46.704598053835852</v>
      </c>
      <c r="DV148" s="259">
        <v>44.756542190911908</v>
      </c>
      <c r="DW148" s="260">
        <v>141</v>
      </c>
      <c r="DX148" s="261">
        <v>25.82</v>
      </c>
      <c r="DY148" s="240">
        <v>78.075609756097577</v>
      </c>
      <c r="DZ148" s="262">
        <v>0.101586843014195</v>
      </c>
      <c r="EA148" s="262">
        <v>1.0022605657577515</v>
      </c>
      <c r="EB148" s="262">
        <v>0.87627589702606201</v>
      </c>
      <c r="EC148" s="262">
        <v>0.9577755331993103</v>
      </c>
      <c r="ED148" s="262">
        <v>0.1902933269739151</v>
      </c>
      <c r="EE148" s="262">
        <v>6.8044441885901792</v>
      </c>
      <c r="EF148" s="262">
        <v>10.669032909729522</v>
      </c>
      <c r="EG148" s="262">
        <v>12.920152091254753</v>
      </c>
      <c r="EH148" s="262">
        <v>81.47</v>
      </c>
      <c r="EI148" s="262">
        <v>5.7321864176284398</v>
      </c>
      <c r="EJ148" s="262">
        <v>-1</v>
      </c>
      <c r="EK148" s="262" t="s">
        <v>478</v>
      </c>
      <c r="EL148" s="263" t="s">
        <v>478</v>
      </c>
    </row>
    <row r="149" spans="1:142" x14ac:dyDescent="0.2">
      <c r="A149" s="236" t="s">
        <v>198</v>
      </c>
      <c r="B149" s="237" t="s">
        <v>609</v>
      </c>
      <c r="C149" s="238" t="s">
        <v>1077</v>
      </c>
      <c r="D149" s="239">
        <v>143.49986100000001</v>
      </c>
      <c r="E149" s="240">
        <v>73.850999758111271</v>
      </c>
      <c r="F149" s="241">
        <v>26.149000241888736</v>
      </c>
      <c r="G149" s="242">
        <v>0.31259907342385018</v>
      </c>
      <c r="H149" s="243">
        <v>8.7623496431247236</v>
      </c>
      <c r="I149" s="251">
        <v>2096777.0305712516</v>
      </c>
      <c r="J149" s="249">
        <v>14611.70077768404</v>
      </c>
      <c r="K149" s="253">
        <v>450238.87225909397</v>
      </c>
      <c r="L149" s="253">
        <v>21.472901777087365</v>
      </c>
      <c r="M149" s="248">
        <v>420943.71471490798</v>
      </c>
      <c r="N149" s="253">
        <v>20.075749999999999</v>
      </c>
      <c r="O149" s="248">
        <v>567367.76506140421</v>
      </c>
      <c r="P149" s="249">
        <f t="shared" si="17"/>
        <v>27.059041413994741</v>
      </c>
      <c r="Q149" s="254">
        <v>469602.70799302001</v>
      </c>
      <c r="R149" s="253">
        <v>6455098.5</v>
      </c>
      <c r="S149" s="251">
        <v>296.92</v>
      </c>
      <c r="T149" s="252">
        <v>2.0099999999999998</v>
      </c>
      <c r="U149" s="253">
        <v>12.4</v>
      </c>
      <c r="V149" s="252">
        <v>2.54</v>
      </c>
      <c r="W149" s="253">
        <v>4987.01</v>
      </c>
      <c r="X149" s="252">
        <v>87.5</v>
      </c>
      <c r="Y149" s="254">
        <v>5300.88</v>
      </c>
      <c r="Z149" s="253">
        <f t="shared" si="16"/>
        <v>5.6013341181086913</v>
      </c>
      <c r="AA149" s="253">
        <f t="shared" si="16"/>
        <v>3.7918232444424313E-2</v>
      </c>
      <c r="AB149" s="253">
        <f t="shared" si="16"/>
        <v>0.23392342403525451</v>
      </c>
      <c r="AC149" s="253">
        <f t="shared" si="16"/>
        <v>4.7916572342705362E-2</v>
      </c>
      <c r="AD149" s="253">
        <f t="shared" si="16"/>
        <v>94.078907653068924</v>
      </c>
      <c r="AE149" s="253">
        <f t="shared" si="16"/>
        <v>1.6506693228294169</v>
      </c>
      <c r="AF149" s="251">
        <f t="shared" ref="AF149:AL212" si="19">IFERROR(S149/$R149*100,0)</f>
        <v>4.5997748911190128E-3</v>
      </c>
      <c r="AG149" s="252">
        <f t="shared" si="19"/>
        <v>3.1138177054927976E-5</v>
      </c>
      <c r="AH149" s="253">
        <f t="shared" si="19"/>
        <v>1.9209621665726716E-4</v>
      </c>
      <c r="AI149" s="252">
        <f t="shared" si="18"/>
        <v>3.9348741153988588E-5</v>
      </c>
      <c r="AJ149" s="253">
        <f t="shared" si="18"/>
        <v>7.7256915599351425E-2</v>
      </c>
      <c r="AK149" s="252">
        <f t="shared" si="18"/>
        <v>1.35551765786378E-3</v>
      </c>
      <c r="AL149" s="254">
        <f t="shared" si="13"/>
        <v>8.2119273625336622E-2</v>
      </c>
      <c r="AM149" s="255">
        <v>6.5947215643596138E-2</v>
      </c>
      <c r="AN149" s="249">
        <v>4.4642968962558329E-4</v>
      </c>
      <c r="AO149" s="249">
        <v>2.754093607640415E-3</v>
      </c>
      <c r="AP149" s="249">
        <v>5.6414498091989147E-4</v>
      </c>
      <c r="AQ149" s="249">
        <v>1.1076364808257118</v>
      </c>
      <c r="AR149" s="249">
        <v>1.9434128279720669E-2</v>
      </c>
      <c r="AS149" s="254">
        <v>1.1773483647474938</v>
      </c>
      <c r="AT149" s="255">
        <v>7.0536746272858511E-2</v>
      </c>
      <c r="AU149" s="249">
        <v>4.7749851814780269E-4</v>
      </c>
      <c r="AV149" s="249">
        <v>2.945762002503858E-3</v>
      </c>
      <c r="AW149" s="249">
        <v>6.0340608760966119E-4</v>
      </c>
      <c r="AX149" s="249">
        <v>1.1847213358150617</v>
      </c>
      <c r="AY149" s="249">
        <v>2.0786627033797384E-2</v>
      </c>
      <c r="AZ149" s="254">
        <v>1.2592847486961816</v>
      </c>
      <c r="BA149" s="255">
        <f t="shared" si="15"/>
        <v>5.2332899097266371E-2</v>
      </c>
      <c r="BB149" s="249">
        <f t="shared" si="15"/>
        <v>3.5426757101409605E-4</v>
      </c>
      <c r="BC149" s="249">
        <f t="shared" si="15"/>
        <v>2.1855312838680555E-3</v>
      </c>
      <c r="BD149" s="249">
        <f t="shared" si="15"/>
        <v>4.4768140814716625E-4</v>
      </c>
      <c r="BE149" s="249">
        <f t="shared" si="15"/>
        <v>0.87897309419055092</v>
      </c>
      <c r="BF149" s="249">
        <f t="shared" si="15"/>
        <v>1.5422095753101196E-2</v>
      </c>
      <c r="BG149" s="254">
        <f t="shared" si="15"/>
        <v>0.93429347355084658</v>
      </c>
      <c r="BH149" s="255">
        <v>6.3227914776933805E-2</v>
      </c>
      <c r="BI149" s="249">
        <v>4.2802138185921097E-4</v>
      </c>
      <c r="BJ149" s="249">
        <v>2.6405299179374214E-3</v>
      </c>
      <c r="BK149" s="249">
        <v>5.4088274125492345E-4</v>
      </c>
      <c r="BL149" s="249">
        <v>1.0619636375849275</v>
      </c>
      <c r="BM149" s="249">
        <v>1.8632771598348738E-2</v>
      </c>
      <c r="BN149" s="254">
        <v>1.1288009864029127</v>
      </c>
      <c r="BO149" s="251">
        <v>771.35</v>
      </c>
      <c r="BP149" s="253">
        <v>0.01</v>
      </c>
      <c r="BQ149" s="248">
        <v>1652.89</v>
      </c>
      <c r="BR149" s="249">
        <v>0.03</v>
      </c>
      <c r="BS149" s="253">
        <v>2623.62</v>
      </c>
      <c r="BT149" s="253">
        <v>0.04</v>
      </c>
      <c r="BU149" s="248">
        <v>4361.08</v>
      </c>
      <c r="BV149" s="249">
        <v>7.0000000000000007E-2</v>
      </c>
      <c r="BW149" s="253">
        <v>5991.27</v>
      </c>
      <c r="BX149" s="253">
        <v>0.09</v>
      </c>
      <c r="BY149" s="248">
        <v>7901.44</v>
      </c>
      <c r="BZ149" s="249">
        <v>0.12</v>
      </c>
      <c r="CA149" s="253">
        <v>9189.73</v>
      </c>
      <c r="CB149" s="254">
        <v>0.15</v>
      </c>
      <c r="CC149" s="251">
        <v>18.850000000000001</v>
      </c>
      <c r="CD149" s="253">
        <v>0</v>
      </c>
      <c r="CE149" s="248">
        <v>31.02</v>
      </c>
      <c r="CF149" s="249">
        <v>0</v>
      </c>
      <c r="CG149" s="253">
        <v>34.74</v>
      </c>
      <c r="CH149" s="253">
        <v>0</v>
      </c>
      <c r="CI149" s="248">
        <v>42.12</v>
      </c>
      <c r="CJ149" s="249">
        <v>0</v>
      </c>
      <c r="CK149" s="253">
        <v>43.71</v>
      </c>
      <c r="CL149" s="253">
        <v>0</v>
      </c>
      <c r="CM149" s="248">
        <v>46.88</v>
      </c>
      <c r="CN149" s="249">
        <v>0</v>
      </c>
      <c r="CO149" s="253">
        <v>50.05</v>
      </c>
      <c r="CP149" s="254">
        <v>0</v>
      </c>
      <c r="CQ149" s="251">
        <v>43.8</v>
      </c>
      <c r="CR149" s="253">
        <v>0</v>
      </c>
      <c r="CS149" s="248">
        <v>83.19</v>
      </c>
      <c r="CT149" s="249">
        <v>0</v>
      </c>
      <c r="CU149" s="253">
        <v>217.02</v>
      </c>
      <c r="CV149" s="253">
        <v>0</v>
      </c>
      <c r="CW149" s="248">
        <v>277.8</v>
      </c>
      <c r="CX149" s="249">
        <v>0</v>
      </c>
      <c r="CY149" s="253">
        <v>316.85000000000002</v>
      </c>
      <c r="CZ149" s="253">
        <v>0</v>
      </c>
      <c r="DA149" s="248">
        <v>347.96</v>
      </c>
      <c r="DB149" s="249">
        <v>0.01</v>
      </c>
      <c r="DC149" s="253">
        <v>352.59</v>
      </c>
      <c r="DD149" s="253">
        <v>0.01</v>
      </c>
      <c r="DE149" s="251">
        <v>0</v>
      </c>
      <c r="DF149" s="253">
        <v>0</v>
      </c>
      <c r="DG149" s="248">
        <v>0</v>
      </c>
      <c r="DH149" s="249">
        <v>0</v>
      </c>
      <c r="DI149" s="253">
        <v>24.9</v>
      </c>
      <c r="DJ149" s="253">
        <v>0</v>
      </c>
      <c r="DK149" s="248">
        <v>136.63999999999999</v>
      </c>
      <c r="DL149" s="249">
        <v>0</v>
      </c>
      <c r="DM149" s="253">
        <v>295.49</v>
      </c>
      <c r="DN149" s="253">
        <v>0</v>
      </c>
      <c r="DO149" s="248">
        <v>592.66</v>
      </c>
      <c r="DP149" s="249">
        <v>0.01</v>
      </c>
      <c r="DQ149" s="253">
        <v>777.72</v>
      </c>
      <c r="DR149" s="253">
        <v>0.01</v>
      </c>
      <c r="DS149" s="256">
        <v>42.715299225894235</v>
      </c>
      <c r="DT149" s="257">
        <v>43.969173320320877</v>
      </c>
      <c r="DU149" s="258">
        <v>47.3730046364823</v>
      </c>
      <c r="DV149" s="259">
        <v>44.685825727565806</v>
      </c>
      <c r="DW149" s="260">
        <v>142</v>
      </c>
      <c r="DX149" s="261">
        <v>40.11</v>
      </c>
      <c r="DY149" s="240">
        <v>70.460975609756105</v>
      </c>
      <c r="DZ149" s="262">
        <v>0.22454551189572899</v>
      </c>
      <c r="EA149" s="262">
        <v>-0.7835966944694519</v>
      </c>
      <c r="EB149" s="262">
        <v>-0.36124679446220398</v>
      </c>
      <c r="EC149" s="262">
        <v>-1.0131485462188721</v>
      </c>
      <c r="ED149" s="262">
        <v>-0.99341022968292236</v>
      </c>
      <c r="EE149" s="262">
        <v>5.3371269353020556E-2</v>
      </c>
      <c r="EF149" s="262">
        <v>12.225795160368936</v>
      </c>
      <c r="EG149" s="262">
        <v>1.5348945049849294</v>
      </c>
      <c r="EH149" s="262">
        <v>53.45</v>
      </c>
      <c r="EI149" s="262">
        <v>4.4085473976466405</v>
      </c>
      <c r="EJ149" s="262">
        <v>-1.6</v>
      </c>
      <c r="EK149" s="262">
        <v>0</v>
      </c>
      <c r="EL149" s="263" t="s">
        <v>478</v>
      </c>
    </row>
    <row r="150" spans="1:142" x14ac:dyDescent="0.2">
      <c r="A150" s="236" t="s">
        <v>230</v>
      </c>
      <c r="B150" s="237" t="s">
        <v>981</v>
      </c>
      <c r="C150" s="238" t="s">
        <v>1076</v>
      </c>
      <c r="D150" s="239">
        <v>0.19037200000000001</v>
      </c>
      <c r="E150" s="240">
        <v>19.439833588973169</v>
      </c>
      <c r="F150" s="241">
        <v>80.560166411026842</v>
      </c>
      <c r="G150" s="242">
        <v>-0.23750416000763258</v>
      </c>
      <c r="H150" s="243">
        <v>67.269257950530033</v>
      </c>
      <c r="I150" s="251">
        <v>694.37655914919685</v>
      </c>
      <c r="J150" s="249">
        <v>4212.3634651919319</v>
      </c>
      <c r="K150" s="253" t="s">
        <v>1026</v>
      </c>
      <c r="L150" s="253" t="s">
        <v>478</v>
      </c>
      <c r="M150" s="248">
        <v>78.551070503129253</v>
      </c>
      <c r="N150" s="253">
        <v>11.312460000000002</v>
      </c>
      <c r="O150" s="248">
        <v>0</v>
      </c>
      <c r="P150" s="249">
        <f t="shared" si="17"/>
        <v>0</v>
      </c>
      <c r="Q150" s="254">
        <v>170.85305792</v>
      </c>
      <c r="R150" s="253">
        <v>1930.4876708984375</v>
      </c>
      <c r="S150" s="251">
        <v>0.4</v>
      </c>
      <c r="T150" s="252">
        <v>14.29</v>
      </c>
      <c r="U150" s="253">
        <v>0</v>
      </c>
      <c r="V150" s="252">
        <v>0.01</v>
      </c>
      <c r="W150" s="253">
        <v>0</v>
      </c>
      <c r="X150" s="252">
        <v>0</v>
      </c>
      <c r="Y150" s="254">
        <v>14.7</v>
      </c>
      <c r="Z150" s="253">
        <f t="shared" si="16"/>
        <v>2.7210884353741496</v>
      </c>
      <c r="AA150" s="253">
        <f t="shared" si="16"/>
        <v>97.210884353741505</v>
      </c>
      <c r="AB150" s="253">
        <f t="shared" si="16"/>
        <v>0</v>
      </c>
      <c r="AC150" s="253">
        <f t="shared" si="16"/>
        <v>6.8027210884353748E-2</v>
      </c>
      <c r="AD150" s="253">
        <f t="shared" si="16"/>
        <v>0</v>
      </c>
      <c r="AE150" s="253">
        <f t="shared" si="16"/>
        <v>0</v>
      </c>
      <c r="AF150" s="251">
        <f t="shared" si="19"/>
        <v>2.0720153048884402E-2</v>
      </c>
      <c r="AG150" s="252">
        <f t="shared" si="19"/>
        <v>0.74022746767139513</v>
      </c>
      <c r="AH150" s="253">
        <f t="shared" si="19"/>
        <v>0</v>
      </c>
      <c r="AI150" s="252">
        <f t="shared" si="18"/>
        <v>5.1800382622211E-4</v>
      </c>
      <c r="AJ150" s="253">
        <f t="shared" si="18"/>
        <v>0</v>
      </c>
      <c r="AK150" s="252">
        <f t="shared" si="18"/>
        <v>0</v>
      </c>
      <c r="AL150" s="254">
        <f t="shared" si="13"/>
        <v>0.76146562454650157</v>
      </c>
      <c r="AM150" s="255" t="s">
        <v>1026</v>
      </c>
      <c r="AN150" s="249" t="s">
        <v>1026</v>
      </c>
      <c r="AO150" s="249" t="s">
        <v>1026</v>
      </c>
      <c r="AP150" s="249" t="s">
        <v>1026</v>
      </c>
      <c r="AQ150" s="249" t="s">
        <v>1026</v>
      </c>
      <c r="AR150" s="249" t="s">
        <v>1026</v>
      </c>
      <c r="AS150" s="254" t="s">
        <v>1026</v>
      </c>
      <c r="AT150" s="255">
        <v>0.50922285009987878</v>
      </c>
      <c r="AU150" s="249">
        <v>18.19198631981817</v>
      </c>
      <c r="AV150" s="249">
        <v>0</v>
      </c>
      <c r="AW150" s="249">
        <v>1.2730571252496973E-2</v>
      </c>
      <c r="AX150" s="249">
        <v>0</v>
      </c>
      <c r="AY150" s="249">
        <v>0</v>
      </c>
      <c r="AZ150" s="254">
        <v>18.713939741170545</v>
      </c>
      <c r="BA150" s="255" t="str">
        <f t="shared" si="15"/>
        <v>---</v>
      </c>
      <c r="BB150" s="249" t="str">
        <f t="shared" si="15"/>
        <v>---</v>
      </c>
      <c r="BC150" s="249" t="str">
        <f t="shared" si="15"/>
        <v>---</v>
      </c>
      <c r="BD150" s="249" t="str">
        <f t="shared" si="15"/>
        <v>---</v>
      </c>
      <c r="BE150" s="249" t="str">
        <f t="shared" si="15"/>
        <v>---</v>
      </c>
      <c r="BF150" s="249" t="str">
        <f t="shared" si="15"/>
        <v>---</v>
      </c>
      <c r="BG150" s="254" t="str">
        <f t="shared" si="15"/>
        <v>---</v>
      </c>
      <c r="BH150" s="255">
        <v>0.23411930981492612</v>
      </c>
      <c r="BI150" s="249">
        <v>8.3639123431382352</v>
      </c>
      <c r="BJ150" s="249">
        <v>0</v>
      </c>
      <c r="BK150" s="249">
        <v>5.8529827453731535E-3</v>
      </c>
      <c r="BL150" s="249">
        <v>0</v>
      </c>
      <c r="BM150" s="249">
        <v>0</v>
      </c>
      <c r="BN150" s="254">
        <v>8.6038846356985346</v>
      </c>
      <c r="BO150" s="251">
        <v>0.39</v>
      </c>
      <c r="BP150" s="253">
        <v>0.02</v>
      </c>
      <c r="BQ150" s="248">
        <v>2.46</v>
      </c>
      <c r="BR150" s="249">
        <v>0.13</v>
      </c>
      <c r="BS150" s="253">
        <v>7.18</v>
      </c>
      <c r="BT150" s="253">
        <v>0.37</v>
      </c>
      <c r="BU150" s="248">
        <v>21.09</v>
      </c>
      <c r="BV150" s="249">
        <v>1.0900000000000001</v>
      </c>
      <c r="BW150" s="253">
        <v>39.03</v>
      </c>
      <c r="BX150" s="253">
        <v>2.02</v>
      </c>
      <c r="BY150" s="248">
        <v>63.67</v>
      </c>
      <c r="BZ150" s="249">
        <v>3.3</v>
      </c>
      <c r="CA150" s="253">
        <v>81.13</v>
      </c>
      <c r="CB150" s="254">
        <v>4.2</v>
      </c>
      <c r="CC150" s="251">
        <v>30.27</v>
      </c>
      <c r="CD150" s="253">
        <v>1.57</v>
      </c>
      <c r="CE150" s="248">
        <v>378.56</v>
      </c>
      <c r="CF150" s="249">
        <v>19.61</v>
      </c>
      <c r="CG150" s="253">
        <v>496.65</v>
      </c>
      <c r="CH150" s="253">
        <v>25.73</v>
      </c>
      <c r="CI150" s="248">
        <v>554.09</v>
      </c>
      <c r="CJ150" s="249">
        <v>28.7</v>
      </c>
      <c r="CK150" s="253">
        <v>647.04</v>
      </c>
      <c r="CL150" s="253">
        <v>33.520000000000003</v>
      </c>
      <c r="CM150" s="248">
        <v>649.54999999999995</v>
      </c>
      <c r="CN150" s="249">
        <v>33.65</v>
      </c>
      <c r="CO150" s="253">
        <v>652.05999999999995</v>
      </c>
      <c r="CP150" s="254">
        <v>33.78</v>
      </c>
      <c r="CQ150" s="251">
        <v>0</v>
      </c>
      <c r="CR150" s="253">
        <v>0</v>
      </c>
      <c r="CS150" s="248">
        <v>0</v>
      </c>
      <c r="CT150" s="249">
        <v>0</v>
      </c>
      <c r="CU150" s="253">
        <v>0</v>
      </c>
      <c r="CV150" s="253">
        <v>0</v>
      </c>
      <c r="CW150" s="248">
        <v>0</v>
      </c>
      <c r="CX150" s="249">
        <v>0</v>
      </c>
      <c r="CY150" s="253">
        <v>0</v>
      </c>
      <c r="CZ150" s="253">
        <v>0</v>
      </c>
      <c r="DA150" s="248">
        <v>0</v>
      </c>
      <c r="DB150" s="249">
        <v>0</v>
      </c>
      <c r="DC150" s="253">
        <v>0</v>
      </c>
      <c r="DD150" s="253">
        <v>0</v>
      </c>
      <c r="DE150" s="251">
        <v>0</v>
      </c>
      <c r="DF150" s="253">
        <v>0</v>
      </c>
      <c r="DG150" s="248">
        <v>0</v>
      </c>
      <c r="DH150" s="249">
        <v>0</v>
      </c>
      <c r="DI150" s="253">
        <v>0.2</v>
      </c>
      <c r="DJ150" s="253">
        <v>0.01</v>
      </c>
      <c r="DK150" s="248">
        <v>0.45</v>
      </c>
      <c r="DL150" s="249">
        <v>0.02</v>
      </c>
      <c r="DM150" s="253">
        <v>0.75</v>
      </c>
      <c r="DN150" s="253">
        <v>0.04</v>
      </c>
      <c r="DO150" s="248">
        <v>1.01</v>
      </c>
      <c r="DP150" s="249">
        <v>0.05</v>
      </c>
      <c r="DQ150" s="253">
        <v>1.33</v>
      </c>
      <c r="DR150" s="253">
        <v>7.0000000000000007E-2</v>
      </c>
      <c r="DS150" s="256">
        <v>40.619238813972352</v>
      </c>
      <c r="DT150" s="257">
        <v>28.062512548057221</v>
      </c>
      <c r="DU150" s="258">
        <v>65.282996601352068</v>
      </c>
      <c r="DV150" s="259">
        <v>44.654915987793878</v>
      </c>
      <c r="DW150" s="260">
        <v>143</v>
      </c>
      <c r="DX150" s="261" t="s">
        <v>478</v>
      </c>
      <c r="DY150" s="240">
        <v>72.982048780487816</v>
      </c>
      <c r="DZ150" s="262">
        <v>0.78205117763173004</v>
      </c>
      <c r="EA150" s="262">
        <v>0.71896731853485107</v>
      </c>
      <c r="EB150" s="262">
        <v>0.13573737442493439</v>
      </c>
      <c r="EC150" s="262">
        <v>0.47094151377677917</v>
      </c>
      <c r="ED150" s="262">
        <v>0.19516046345233917</v>
      </c>
      <c r="EE150" s="262" t="s">
        <v>478</v>
      </c>
      <c r="EF150" s="262">
        <v>0.86732713716678589</v>
      </c>
      <c r="EG150" s="262" t="s">
        <v>478</v>
      </c>
      <c r="EH150" s="262" t="s">
        <v>478</v>
      </c>
      <c r="EI150" s="262" t="s">
        <v>478</v>
      </c>
      <c r="EJ150" s="262" t="s">
        <v>1069</v>
      </c>
      <c r="EK150" s="262">
        <v>0</v>
      </c>
      <c r="EL150" s="263" t="s">
        <v>478</v>
      </c>
    </row>
    <row r="151" spans="1:142" x14ac:dyDescent="0.2">
      <c r="A151" s="236" t="s">
        <v>142</v>
      </c>
      <c r="B151" s="237" t="s">
        <v>594</v>
      </c>
      <c r="C151" s="238" t="s">
        <v>1077</v>
      </c>
      <c r="D151" s="239">
        <v>0.32300200000000001</v>
      </c>
      <c r="E151" s="240">
        <v>93.942142773109765</v>
      </c>
      <c r="F151" s="241">
        <v>6.0578572268902366</v>
      </c>
      <c r="G151" s="242">
        <v>0.81900539700444031</v>
      </c>
      <c r="H151" s="243">
        <v>3.2219650872817955</v>
      </c>
      <c r="I151" s="251">
        <v>14619.878414274588</v>
      </c>
      <c r="J151" s="249">
        <v>47461.185587546453</v>
      </c>
      <c r="K151" s="253">
        <v>1991.4944497006954</v>
      </c>
      <c r="L151" s="253">
        <v>13.621826346765209</v>
      </c>
      <c r="M151" s="248">
        <v>3811.3964546500192</v>
      </c>
      <c r="N151" s="253">
        <v>26.069959999999998</v>
      </c>
      <c r="O151" s="248">
        <v>1698.5544169524228</v>
      </c>
      <c r="P151" s="249">
        <f t="shared" si="17"/>
        <v>11.618115888665562</v>
      </c>
      <c r="Q151" s="254">
        <v>4160.8051786582801</v>
      </c>
      <c r="R151" s="253">
        <v>57291.67578125</v>
      </c>
      <c r="S151" s="251">
        <v>31.5</v>
      </c>
      <c r="T151" s="252">
        <v>0</v>
      </c>
      <c r="U151" s="253">
        <v>0</v>
      </c>
      <c r="V151" s="252">
        <v>0</v>
      </c>
      <c r="W151" s="253">
        <v>0</v>
      </c>
      <c r="X151" s="252" t="s">
        <v>992</v>
      </c>
      <c r="Y151" s="254">
        <v>31.5</v>
      </c>
      <c r="Z151" s="253">
        <f t="shared" si="16"/>
        <v>100</v>
      </c>
      <c r="AA151" s="253">
        <f t="shared" si="16"/>
        <v>0</v>
      </c>
      <c r="AB151" s="253">
        <f t="shared" si="16"/>
        <v>0</v>
      </c>
      <c r="AC151" s="253">
        <f t="shared" si="16"/>
        <v>0</v>
      </c>
      <c r="AD151" s="253">
        <f t="shared" si="16"/>
        <v>0</v>
      </c>
      <c r="AE151" s="253" t="str">
        <f t="shared" si="16"/>
        <v>---</v>
      </c>
      <c r="AF151" s="251">
        <f t="shared" si="19"/>
        <v>5.4981809434712134E-2</v>
      </c>
      <c r="AG151" s="252">
        <f t="shared" si="19"/>
        <v>0</v>
      </c>
      <c r="AH151" s="253">
        <f t="shared" si="19"/>
        <v>0</v>
      </c>
      <c r="AI151" s="252">
        <f t="shared" si="18"/>
        <v>0</v>
      </c>
      <c r="AJ151" s="253">
        <f t="shared" si="18"/>
        <v>0</v>
      </c>
      <c r="AK151" s="252">
        <f t="shared" si="18"/>
        <v>0</v>
      </c>
      <c r="AL151" s="254">
        <f t="shared" si="13"/>
        <v>5.4981809434712134E-2</v>
      </c>
      <c r="AM151" s="255">
        <v>1.5817267281229019</v>
      </c>
      <c r="AN151" s="249">
        <v>0</v>
      </c>
      <c r="AO151" s="249">
        <v>0</v>
      </c>
      <c r="AP151" s="249">
        <v>0</v>
      </c>
      <c r="AQ151" s="249">
        <v>0</v>
      </c>
      <c r="AR151" s="249" t="s">
        <v>1026</v>
      </c>
      <c r="AS151" s="254">
        <v>1.5817267281229019</v>
      </c>
      <c r="AT151" s="255">
        <v>0.82646873330558535</v>
      </c>
      <c r="AU151" s="249">
        <v>0</v>
      </c>
      <c r="AV151" s="249">
        <v>0</v>
      </c>
      <c r="AW151" s="249">
        <v>0</v>
      </c>
      <c r="AX151" s="249">
        <v>0</v>
      </c>
      <c r="AY151" s="249" t="s">
        <v>1026</v>
      </c>
      <c r="AZ151" s="254">
        <v>0.82646873330558535</v>
      </c>
      <c r="BA151" s="255">
        <f t="shared" si="15"/>
        <v>1.8545181529431287</v>
      </c>
      <c r="BB151" s="249">
        <f t="shared" si="15"/>
        <v>0</v>
      </c>
      <c r="BC151" s="249">
        <f t="shared" si="15"/>
        <v>0</v>
      </c>
      <c r="BD151" s="249">
        <f t="shared" si="15"/>
        <v>0</v>
      </c>
      <c r="BE151" s="249">
        <f t="shared" si="15"/>
        <v>0</v>
      </c>
      <c r="BF151" s="249" t="str">
        <f t="shared" si="15"/>
        <v>---</v>
      </c>
      <c r="BG151" s="254">
        <f t="shared" si="15"/>
        <v>1.8545181529431287</v>
      </c>
      <c r="BH151" s="255">
        <v>0.75706500658984688</v>
      </c>
      <c r="BI151" s="249">
        <v>0</v>
      </c>
      <c r="BJ151" s="249">
        <v>0</v>
      </c>
      <c r="BK151" s="249">
        <v>0</v>
      </c>
      <c r="BL151" s="249">
        <v>0</v>
      </c>
      <c r="BM151" s="249" t="s">
        <v>1026</v>
      </c>
      <c r="BN151" s="254">
        <v>0.75706500658984688</v>
      </c>
      <c r="BO151" s="251">
        <v>88.89</v>
      </c>
      <c r="BP151" s="253">
        <v>0.16</v>
      </c>
      <c r="BQ151" s="248">
        <v>249.54</v>
      </c>
      <c r="BR151" s="249">
        <v>0.44</v>
      </c>
      <c r="BS151" s="253">
        <v>499.33</v>
      </c>
      <c r="BT151" s="253">
        <v>0.87</v>
      </c>
      <c r="BU151" s="248">
        <v>1038.8399999999999</v>
      </c>
      <c r="BV151" s="249">
        <v>1.81</v>
      </c>
      <c r="BW151" s="253">
        <v>1626.35</v>
      </c>
      <c r="BX151" s="253">
        <v>2.84</v>
      </c>
      <c r="BY151" s="248">
        <v>2337.64</v>
      </c>
      <c r="BZ151" s="249">
        <v>4.08</v>
      </c>
      <c r="CA151" s="253">
        <v>2840.91</v>
      </c>
      <c r="CB151" s="254">
        <v>4.96</v>
      </c>
      <c r="CC151" s="251">
        <v>0</v>
      </c>
      <c r="CD151" s="253">
        <v>0</v>
      </c>
      <c r="CE151" s="248">
        <v>0</v>
      </c>
      <c r="CF151" s="249">
        <v>0</v>
      </c>
      <c r="CG151" s="253">
        <v>0</v>
      </c>
      <c r="CH151" s="253">
        <v>0</v>
      </c>
      <c r="CI151" s="248">
        <v>0.13</v>
      </c>
      <c r="CJ151" s="249">
        <v>0</v>
      </c>
      <c r="CK151" s="253">
        <v>0.19</v>
      </c>
      <c r="CL151" s="253">
        <v>0</v>
      </c>
      <c r="CM151" s="248">
        <v>0.24</v>
      </c>
      <c r="CN151" s="249">
        <v>0</v>
      </c>
      <c r="CO151" s="253">
        <v>0.28000000000000003</v>
      </c>
      <c r="CP151" s="254">
        <v>0</v>
      </c>
      <c r="CQ151" s="251">
        <v>0</v>
      </c>
      <c r="CR151" s="253">
        <v>0</v>
      </c>
      <c r="CS151" s="248">
        <v>0</v>
      </c>
      <c r="CT151" s="249">
        <v>0</v>
      </c>
      <c r="CU151" s="253">
        <v>0</v>
      </c>
      <c r="CV151" s="253">
        <v>0</v>
      </c>
      <c r="CW151" s="248">
        <v>0</v>
      </c>
      <c r="CX151" s="249">
        <v>0</v>
      </c>
      <c r="CY151" s="253">
        <v>0</v>
      </c>
      <c r="CZ151" s="253">
        <v>0</v>
      </c>
      <c r="DA151" s="248">
        <v>0</v>
      </c>
      <c r="DB151" s="249">
        <v>0</v>
      </c>
      <c r="DC151" s="253">
        <v>0</v>
      </c>
      <c r="DD151" s="253">
        <v>0</v>
      </c>
      <c r="DE151" s="251">
        <v>0</v>
      </c>
      <c r="DF151" s="253">
        <v>0</v>
      </c>
      <c r="DG151" s="248">
        <v>0</v>
      </c>
      <c r="DH151" s="249">
        <v>0</v>
      </c>
      <c r="DI151" s="253">
        <v>0</v>
      </c>
      <c r="DJ151" s="253">
        <v>0</v>
      </c>
      <c r="DK151" s="248">
        <v>0</v>
      </c>
      <c r="DL151" s="249">
        <v>0</v>
      </c>
      <c r="DM151" s="253">
        <v>0</v>
      </c>
      <c r="DN151" s="253">
        <v>0</v>
      </c>
      <c r="DO151" s="248">
        <v>0</v>
      </c>
      <c r="DP151" s="249">
        <v>0</v>
      </c>
      <c r="DQ151" s="253">
        <v>0</v>
      </c>
      <c r="DR151" s="253">
        <v>0</v>
      </c>
      <c r="DS151" s="256">
        <v>46.034255335149219</v>
      </c>
      <c r="DT151" s="257">
        <v>43.073569776531961</v>
      </c>
      <c r="DU151" s="258">
        <v>44.578143158544542</v>
      </c>
      <c r="DV151" s="259">
        <v>44.561989423408569</v>
      </c>
      <c r="DW151" s="260">
        <v>144</v>
      </c>
      <c r="DX151" s="261" t="s">
        <v>478</v>
      </c>
      <c r="DY151" s="240">
        <v>82.917073170731712</v>
      </c>
      <c r="DZ151" s="262">
        <v>0.71025188356138702</v>
      </c>
      <c r="EA151" s="262">
        <v>1.6451395750045776</v>
      </c>
      <c r="EB151" s="262">
        <v>1.4831475019454956</v>
      </c>
      <c r="EC151" s="262">
        <v>1.4578932523727417</v>
      </c>
      <c r="ED151" s="262">
        <v>1.8996330499649048</v>
      </c>
      <c r="EE151" s="262">
        <v>29.682602997321784</v>
      </c>
      <c r="EF151" s="262">
        <v>6.1685285859370333</v>
      </c>
      <c r="EG151" s="262">
        <v>9.7058823529411767E-2</v>
      </c>
      <c r="EH151" s="262">
        <v>76.5</v>
      </c>
      <c r="EI151" s="262" t="s">
        <v>478</v>
      </c>
      <c r="EJ151" s="262">
        <v>0</v>
      </c>
      <c r="EK151" s="262">
        <v>0</v>
      </c>
      <c r="EL151" s="263" t="s">
        <v>478</v>
      </c>
    </row>
    <row r="152" spans="1:142" x14ac:dyDescent="0.2">
      <c r="A152" s="236" t="s">
        <v>190</v>
      </c>
      <c r="B152" s="237" t="s">
        <v>595</v>
      </c>
      <c r="C152" s="238" t="s">
        <v>1077</v>
      </c>
      <c r="D152" s="239">
        <v>4.5952809999999999</v>
      </c>
      <c r="E152" s="240">
        <v>62.66700556505684</v>
      </c>
      <c r="F152" s="241">
        <v>37.332994434943153</v>
      </c>
      <c r="G152" s="242">
        <v>0.63201847220747098</v>
      </c>
      <c r="H152" s="243">
        <v>66.704616054579759</v>
      </c>
      <c r="I152" s="251">
        <v>217815.84020211414</v>
      </c>
      <c r="J152" s="249">
        <v>50503.422802646397</v>
      </c>
      <c r="K152" s="253">
        <v>23282.445539610195</v>
      </c>
      <c r="L152" s="253">
        <v>10.689050676023431</v>
      </c>
      <c r="M152" s="248">
        <v>65080.497883301039</v>
      </c>
      <c r="N152" s="253">
        <v>29.878680000000003</v>
      </c>
      <c r="O152" s="248">
        <v>40223.447617607089</v>
      </c>
      <c r="P152" s="249">
        <f t="shared" si="17"/>
        <v>18.466722888603158</v>
      </c>
      <c r="Q152" s="254">
        <v>1403.4820886800001</v>
      </c>
      <c r="R152" s="253">
        <v>778821.625</v>
      </c>
      <c r="S152" s="251">
        <v>12.72</v>
      </c>
      <c r="T152" s="252">
        <v>2.84</v>
      </c>
      <c r="U152" s="253">
        <v>0</v>
      </c>
      <c r="V152" s="252">
        <v>0.03</v>
      </c>
      <c r="W152" s="253">
        <v>199.25</v>
      </c>
      <c r="X152" s="252" t="s">
        <v>992</v>
      </c>
      <c r="Y152" s="254">
        <v>214.84</v>
      </c>
      <c r="Z152" s="253">
        <f t="shared" si="16"/>
        <v>5.9206851610500841</v>
      </c>
      <c r="AA152" s="253">
        <f t="shared" si="16"/>
        <v>1.3219139824986037</v>
      </c>
      <c r="AB152" s="253">
        <f t="shared" si="16"/>
        <v>0</v>
      </c>
      <c r="AC152" s="253">
        <f t="shared" si="16"/>
        <v>1.3963880096816235E-2</v>
      </c>
      <c r="AD152" s="253">
        <f t="shared" si="16"/>
        <v>92.743436976354488</v>
      </c>
      <c r="AE152" s="253" t="str">
        <f t="shared" si="16"/>
        <v>---</v>
      </c>
      <c r="AF152" s="251">
        <f t="shared" si="19"/>
        <v>1.6332366220570725E-3</v>
      </c>
      <c r="AG152" s="252">
        <f t="shared" si="19"/>
        <v>3.6465345964167335E-4</v>
      </c>
      <c r="AH152" s="253">
        <f t="shared" si="19"/>
        <v>0</v>
      </c>
      <c r="AI152" s="252">
        <f t="shared" si="18"/>
        <v>3.8519731652289442E-6</v>
      </c>
      <c r="AJ152" s="253">
        <f t="shared" si="18"/>
        <v>2.5583521772395573E-2</v>
      </c>
      <c r="AK152" s="252">
        <f t="shared" si="18"/>
        <v>0</v>
      </c>
      <c r="AL152" s="254">
        <f t="shared" si="13"/>
        <v>2.7585263827259548E-2</v>
      </c>
      <c r="AM152" s="255">
        <v>5.463343607251047E-2</v>
      </c>
      <c r="AN152" s="249">
        <v>1.2198031324365545E-2</v>
      </c>
      <c r="AO152" s="249">
        <v>0</v>
      </c>
      <c r="AP152" s="249">
        <v>1.2885244356724166E-4</v>
      </c>
      <c r="AQ152" s="249">
        <v>0.85579497935909676</v>
      </c>
      <c r="AR152" s="249" t="s">
        <v>1026</v>
      </c>
      <c r="AS152" s="254">
        <v>0.92275529919953991</v>
      </c>
      <c r="AT152" s="255">
        <v>1.9545025643179378E-2</v>
      </c>
      <c r="AU152" s="249">
        <v>4.3638264800809302E-3</v>
      </c>
      <c r="AV152" s="249">
        <v>0</v>
      </c>
      <c r="AW152" s="249">
        <v>4.6096758592404192E-5</v>
      </c>
      <c r="AX152" s="249">
        <v>0.30615930498455118</v>
      </c>
      <c r="AY152" s="249" t="s">
        <v>1026</v>
      </c>
      <c r="AZ152" s="254">
        <v>0.33011425386640392</v>
      </c>
      <c r="BA152" s="255">
        <f t="shared" si="15"/>
        <v>3.1623345967072329E-2</v>
      </c>
      <c r="BB152" s="249">
        <f t="shared" si="15"/>
        <v>7.0605583762960219E-3</v>
      </c>
      <c r="BC152" s="249">
        <f t="shared" si="15"/>
        <v>0</v>
      </c>
      <c r="BD152" s="249">
        <f t="shared" si="15"/>
        <v>7.4583363129887556E-5</v>
      </c>
      <c r="BE152" s="249">
        <f t="shared" si="15"/>
        <v>0.49535783678766987</v>
      </c>
      <c r="BF152" s="249" t="str">
        <f t="shared" si="15"/>
        <v>---</v>
      </c>
      <c r="BG152" s="254">
        <f t="shared" si="15"/>
        <v>0.53411632449416813</v>
      </c>
      <c r="BH152" s="255">
        <v>0.90631723073597514</v>
      </c>
      <c r="BI152" s="249">
        <v>0.20235384711400703</v>
      </c>
      <c r="BJ152" s="249">
        <v>0</v>
      </c>
      <c r="BK152" s="249">
        <v>2.1375406385282431E-3</v>
      </c>
      <c r="BL152" s="249">
        <v>14.196832407558416</v>
      </c>
      <c r="BM152" s="249" t="s">
        <v>1026</v>
      </c>
      <c r="BN152" s="254">
        <v>15.307641026046928</v>
      </c>
      <c r="BO152" s="251">
        <v>37.119999999999997</v>
      </c>
      <c r="BP152" s="253">
        <v>0</v>
      </c>
      <c r="BQ152" s="248">
        <v>159.47999999999999</v>
      </c>
      <c r="BR152" s="249">
        <v>0.02</v>
      </c>
      <c r="BS152" s="253">
        <v>304.19</v>
      </c>
      <c r="BT152" s="253">
        <v>0.04</v>
      </c>
      <c r="BU152" s="248">
        <v>589.58000000000004</v>
      </c>
      <c r="BV152" s="249">
        <v>0.08</v>
      </c>
      <c r="BW152" s="253">
        <v>867.77</v>
      </c>
      <c r="BX152" s="253">
        <v>0.11</v>
      </c>
      <c r="BY152" s="248">
        <v>1225.58</v>
      </c>
      <c r="BZ152" s="249">
        <v>0.16</v>
      </c>
      <c r="CA152" s="253">
        <v>1489.36</v>
      </c>
      <c r="CB152" s="254">
        <v>0.19</v>
      </c>
      <c r="CC152" s="251">
        <v>0</v>
      </c>
      <c r="CD152" s="253">
        <v>0</v>
      </c>
      <c r="CE152" s="248">
        <v>4.38</v>
      </c>
      <c r="CF152" s="249">
        <v>0</v>
      </c>
      <c r="CG152" s="253">
        <v>98.01</v>
      </c>
      <c r="CH152" s="253">
        <v>0.01</v>
      </c>
      <c r="CI152" s="248">
        <v>280.12</v>
      </c>
      <c r="CJ152" s="249">
        <v>0.04</v>
      </c>
      <c r="CK152" s="253">
        <v>355.95</v>
      </c>
      <c r="CL152" s="253">
        <v>0.05</v>
      </c>
      <c r="CM152" s="248">
        <v>418.79</v>
      </c>
      <c r="CN152" s="249">
        <v>0.05</v>
      </c>
      <c r="CO152" s="253">
        <v>449.83</v>
      </c>
      <c r="CP152" s="254">
        <v>0.06</v>
      </c>
      <c r="CQ152" s="251">
        <v>0</v>
      </c>
      <c r="CR152" s="253">
        <v>0</v>
      </c>
      <c r="CS152" s="248">
        <v>0</v>
      </c>
      <c r="CT152" s="249">
        <v>0</v>
      </c>
      <c r="CU152" s="253">
        <v>0</v>
      </c>
      <c r="CV152" s="253">
        <v>0</v>
      </c>
      <c r="CW152" s="248">
        <v>0</v>
      </c>
      <c r="CX152" s="249">
        <v>0</v>
      </c>
      <c r="CY152" s="253">
        <v>0</v>
      </c>
      <c r="CZ152" s="253">
        <v>0</v>
      </c>
      <c r="DA152" s="248">
        <v>0</v>
      </c>
      <c r="DB152" s="249">
        <v>0</v>
      </c>
      <c r="DC152" s="253">
        <v>0</v>
      </c>
      <c r="DD152" s="253">
        <v>0</v>
      </c>
      <c r="DE152" s="251">
        <v>0</v>
      </c>
      <c r="DF152" s="253">
        <v>0</v>
      </c>
      <c r="DG152" s="248">
        <v>0</v>
      </c>
      <c r="DH152" s="249">
        <v>0</v>
      </c>
      <c r="DI152" s="253">
        <v>0</v>
      </c>
      <c r="DJ152" s="253">
        <v>0</v>
      </c>
      <c r="DK152" s="248">
        <v>0</v>
      </c>
      <c r="DL152" s="249">
        <v>0</v>
      </c>
      <c r="DM152" s="253">
        <v>0</v>
      </c>
      <c r="DN152" s="253">
        <v>0</v>
      </c>
      <c r="DO152" s="248">
        <v>0</v>
      </c>
      <c r="DP152" s="249">
        <v>0</v>
      </c>
      <c r="DQ152" s="253">
        <v>1.29</v>
      </c>
      <c r="DR152" s="253">
        <v>0</v>
      </c>
      <c r="DS152" s="256">
        <v>35.647323203942648</v>
      </c>
      <c r="DT152" s="257">
        <v>58.93650809992581</v>
      </c>
      <c r="DU152" s="258">
        <v>38.487705024693248</v>
      </c>
      <c r="DV152" s="259">
        <v>44.357178776187233</v>
      </c>
      <c r="DW152" s="260">
        <v>145</v>
      </c>
      <c r="DX152" s="261">
        <v>34.28</v>
      </c>
      <c r="DY152" s="240">
        <v>80.895121951219522</v>
      </c>
      <c r="DZ152" s="262">
        <v>0.18261467660335401</v>
      </c>
      <c r="EA152" s="262">
        <v>1.7208665609359741</v>
      </c>
      <c r="EB152" s="262">
        <v>1.4648195505142212</v>
      </c>
      <c r="EC152" s="262">
        <v>1.312080979347229</v>
      </c>
      <c r="ED152" s="262">
        <v>1.537993311882019</v>
      </c>
      <c r="EE152" s="262">
        <v>16.16128563118092</v>
      </c>
      <c r="EF152" s="262">
        <v>8.7715518441807347</v>
      </c>
      <c r="EG152" s="262">
        <v>1.6122448979591835</v>
      </c>
      <c r="EH152" s="262">
        <v>74.67</v>
      </c>
      <c r="EI152" s="262">
        <v>6.2927529555375807</v>
      </c>
      <c r="EJ152" s="262">
        <v>8.1999999999999993</v>
      </c>
      <c r="EK152" s="262">
        <v>0</v>
      </c>
      <c r="EL152" s="263" t="s">
        <v>478</v>
      </c>
    </row>
    <row r="153" spans="1:142" x14ac:dyDescent="0.2">
      <c r="A153" s="236" t="s">
        <v>346</v>
      </c>
      <c r="B153" s="237" t="s">
        <v>476</v>
      </c>
      <c r="C153" s="238" t="s">
        <v>1079</v>
      </c>
      <c r="D153" s="239">
        <v>82.056377999999995</v>
      </c>
      <c r="E153" s="240">
        <v>43.025000445425462</v>
      </c>
      <c r="F153" s="241">
        <v>56.974999554574538</v>
      </c>
      <c r="G153" s="242">
        <v>1.6931689401335739</v>
      </c>
      <c r="H153" s="243">
        <v>82.431441056808481</v>
      </c>
      <c r="I153" s="251">
        <v>271972.82288338034</v>
      </c>
      <c r="J153" s="249">
        <v>3314.4629279564397</v>
      </c>
      <c r="K153" s="253">
        <v>37477.119722024006</v>
      </c>
      <c r="L153" s="253">
        <v>13.779729652654993</v>
      </c>
      <c r="M153" s="248">
        <v>44412.699623057109</v>
      </c>
      <c r="N153" s="253">
        <v>16.329829999999998</v>
      </c>
      <c r="O153" s="248">
        <v>34252.62187838852</v>
      </c>
      <c r="P153" s="249">
        <f t="shared" si="17"/>
        <v>12.59413404444302</v>
      </c>
      <c r="Q153" s="254">
        <v>13608.098009559999</v>
      </c>
      <c r="R153" s="253">
        <v>617149.1875</v>
      </c>
      <c r="S153" s="251">
        <v>176.9</v>
      </c>
      <c r="T153" s="252">
        <v>0</v>
      </c>
      <c r="U153" s="253">
        <v>0</v>
      </c>
      <c r="V153" s="252">
        <v>8.52</v>
      </c>
      <c r="W153" s="253">
        <v>161.27000000000001</v>
      </c>
      <c r="X153" s="252" t="s">
        <v>992</v>
      </c>
      <c r="Y153" s="254">
        <v>346.69000000000005</v>
      </c>
      <c r="Z153" s="253">
        <f t="shared" si="16"/>
        <v>51.025411751132125</v>
      </c>
      <c r="AA153" s="253">
        <f t="shared" si="16"/>
        <v>0</v>
      </c>
      <c r="AB153" s="253">
        <f t="shared" si="16"/>
        <v>0</v>
      </c>
      <c r="AC153" s="253">
        <f t="shared" si="16"/>
        <v>2.4575268972280706</v>
      </c>
      <c r="AD153" s="253">
        <f t="shared" si="16"/>
        <v>46.517061351639789</v>
      </c>
      <c r="AE153" s="253" t="str">
        <f t="shared" si="16"/>
        <v>---</v>
      </c>
      <c r="AF153" s="251">
        <f t="shared" si="19"/>
        <v>2.8664057829615147E-2</v>
      </c>
      <c r="AG153" s="252">
        <f t="shared" si="19"/>
        <v>0</v>
      </c>
      <c r="AH153" s="253">
        <f t="shared" si="19"/>
        <v>0</v>
      </c>
      <c r="AI153" s="252">
        <f t="shared" si="18"/>
        <v>1.3805413946202433E-3</v>
      </c>
      <c r="AJ153" s="253">
        <f t="shared" si="18"/>
        <v>2.6131444919061813E-2</v>
      </c>
      <c r="AK153" s="252">
        <f t="shared" si="18"/>
        <v>0</v>
      </c>
      <c r="AL153" s="254">
        <f t="shared" si="13"/>
        <v>5.6176044143297209E-2</v>
      </c>
      <c r="AM153" s="255">
        <v>0.47202133278145708</v>
      </c>
      <c r="AN153" s="249">
        <v>0</v>
      </c>
      <c r="AO153" s="249">
        <v>0</v>
      </c>
      <c r="AP153" s="249">
        <v>2.2733870860927156E-2</v>
      </c>
      <c r="AQ153" s="249">
        <v>0.43031588658940412</v>
      </c>
      <c r="AR153" s="249" t="s">
        <v>1026</v>
      </c>
      <c r="AS153" s="254">
        <v>0.92507109023178846</v>
      </c>
      <c r="AT153" s="255">
        <v>0.39830949593562048</v>
      </c>
      <c r="AU153" s="249">
        <v>0</v>
      </c>
      <c r="AV153" s="249">
        <v>0</v>
      </c>
      <c r="AW153" s="249">
        <v>1.91837021219417E-2</v>
      </c>
      <c r="AX153" s="249">
        <v>0.36311685929642462</v>
      </c>
      <c r="AY153" s="249" t="s">
        <v>1026</v>
      </c>
      <c r="AZ153" s="254">
        <v>0.78061005735398703</v>
      </c>
      <c r="BA153" s="255">
        <f t="shared" si="15"/>
        <v>0.51645681497921758</v>
      </c>
      <c r="BB153" s="249">
        <f t="shared" si="15"/>
        <v>0</v>
      </c>
      <c r="BC153" s="249">
        <f t="shared" si="15"/>
        <v>0</v>
      </c>
      <c r="BD153" s="249">
        <f t="shared" si="15"/>
        <v>2.4874008273730545E-2</v>
      </c>
      <c r="BE153" s="249">
        <f t="shared" si="15"/>
        <v>0.47082527163198656</v>
      </c>
      <c r="BF153" s="249" t="str">
        <f t="shared" si="15"/>
        <v>---</v>
      </c>
      <c r="BG153" s="254">
        <f t="shared" si="15"/>
        <v>1.0121560948849349</v>
      </c>
      <c r="BH153" s="255">
        <v>1.2999612427521003</v>
      </c>
      <c r="BI153" s="249">
        <v>0</v>
      </c>
      <c r="BJ153" s="249">
        <v>0</v>
      </c>
      <c r="BK153" s="249">
        <v>6.2609778339445421E-2</v>
      </c>
      <c r="BL153" s="249">
        <v>1.1851031634744558</v>
      </c>
      <c r="BM153" s="249" t="s">
        <v>1026</v>
      </c>
      <c r="BN153" s="254">
        <v>2.5476741845660023</v>
      </c>
      <c r="BO153" s="251">
        <v>425.3</v>
      </c>
      <c r="BP153" s="253">
        <v>7.0000000000000007E-2</v>
      </c>
      <c r="BQ153" s="248">
        <v>924.7</v>
      </c>
      <c r="BR153" s="249">
        <v>0.15</v>
      </c>
      <c r="BS153" s="253">
        <v>1714.93</v>
      </c>
      <c r="BT153" s="253">
        <v>0.28000000000000003</v>
      </c>
      <c r="BU153" s="248">
        <v>3944.56</v>
      </c>
      <c r="BV153" s="249">
        <v>0.64</v>
      </c>
      <c r="BW153" s="253">
        <v>7356.98</v>
      </c>
      <c r="BX153" s="253">
        <v>1.19</v>
      </c>
      <c r="BY153" s="248">
        <v>13086.94</v>
      </c>
      <c r="BZ153" s="249">
        <v>2.12</v>
      </c>
      <c r="CA153" s="253">
        <v>17691.64</v>
      </c>
      <c r="CB153" s="254">
        <v>2.87</v>
      </c>
      <c r="CC153" s="251">
        <v>0</v>
      </c>
      <c r="CD153" s="253">
        <v>0</v>
      </c>
      <c r="CE153" s="248">
        <v>0</v>
      </c>
      <c r="CF153" s="249">
        <v>0</v>
      </c>
      <c r="CG153" s="253">
        <v>0</v>
      </c>
      <c r="CH153" s="253">
        <v>0</v>
      </c>
      <c r="CI153" s="248">
        <v>0</v>
      </c>
      <c r="CJ153" s="249">
        <v>0</v>
      </c>
      <c r="CK153" s="253">
        <v>0</v>
      </c>
      <c r="CL153" s="253">
        <v>0</v>
      </c>
      <c r="CM153" s="248">
        <v>0</v>
      </c>
      <c r="CN153" s="249">
        <v>0</v>
      </c>
      <c r="CO153" s="253">
        <v>0</v>
      </c>
      <c r="CP153" s="254">
        <v>0</v>
      </c>
      <c r="CQ153" s="251">
        <v>0</v>
      </c>
      <c r="CR153" s="253">
        <v>0</v>
      </c>
      <c r="CS153" s="248">
        <v>0</v>
      </c>
      <c r="CT153" s="249">
        <v>0</v>
      </c>
      <c r="CU153" s="253">
        <v>0</v>
      </c>
      <c r="CV153" s="253">
        <v>0</v>
      </c>
      <c r="CW153" s="248">
        <v>0</v>
      </c>
      <c r="CX153" s="249">
        <v>0</v>
      </c>
      <c r="CY153" s="253">
        <v>0</v>
      </c>
      <c r="CZ153" s="253">
        <v>0</v>
      </c>
      <c r="DA153" s="248">
        <v>0</v>
      </c>
      <c r="DB153" s="249">
        <v>0</v>
      </c>
      <c r="DC153" s="253">
        <v>0</v>
      </c>
      <c r="DD153" s="253">
        <v>0</v>
      </c>
      <c r="DE153" s="251">
        <v>0</v>
      </c>
      <c r="DF153" s="253">
        <v>0</v>
      </c>
      <c r="DG153" s="248">
        <v>0</v>
      </c>
      <c r="DH153" s="249">
        <v>0</v>
      </c>
      <c r="DI153" s="253">
        <v>0</v>
      </c>
      <c r="DJ153" s="253">
        <v>0</v>
      </c>
      <c r="DK153" s="248">
        <v>4.2300000000000004</v>
      </c>
      <c r="DL153" s="249">
        <v>0</v>
      </c>
      <c r="DM153" s="253">
        <v>212.81</v>
      </c>
      <c r="DN153" s="253">
        <v>0.03</v>
      </c>
      <c r="DO153" s="248">
        <v>1760</v>
      </c>
      <c r="DP153" s="249">
        <v>0.28999999999999998</v>
      </c>
      <c r="DQ153" s="253">
        <v>3688.43</v>
      </c>
      <c r="DR153" s="253">
        <v>0.6</v>
      </c>
      <c r="DS153" s="256">
        <v>41.461203223146114</v>
      </c>
      <c r="DT153" s="257">
        <v>47.388918603997105</v>
      </c>
      <c r="DU153" s="258">
        <v>44.199291624606531</v>
      </c>
      <c r="DV153" s="259">
        <v>44.349804483916586</v>
      </c>
      <c r="DW153" s="260">
        <v>146</v>
      </c>
      <c r="DX153" s="261">
        <v>30.77</v>
      </c>
      <c r="DY153" s="240">
        <v>70.907243902439035</v>
      </c>
      <c r="DZ153" s="262">
        <v>1.6396955773253801</v>
      </c>
      <c r="EA153" s="262">
        <v>-0.60204219818115234</v>
      </c>
      <c r="EB153" s="262">
        <v>-0.89306080341339111</v>
      </c>
      <c r="EC153" s="262">
        <v>-1.0403258800506592</v>
      </c>
      <c r="ED153" s="262">
        <v>-0.59902602434158325</v>
      </c>
      <c r="EE153" s="262">
        <v>1.2504310730205765</v>
      </c>
      <c r="EF153" s="262">
        <v>2.6227913151728823</v>
      </c>
      <c r="EG153" s="262">
        <v>3794.4444444444443</v>
      </c>
      <c r="EH153" s="262">
        <v>61.11</v>
      </c>
      <c r="EI153" s="262">
        <v>1.65955774746258</v>
      </c>
      <c r="EJ153" s="262">
        <v>29.4</v>
      </c>
      <c r="EK153" s="262">
        <v>3.6</v>
      </c>
      <c r="EL153" s="263">
        <v>13.1</v>
      </c>
    </row>
    <row r="154" spans="1:142" x14ac:dyDescent="0.2">
      <c r="A154" s="236" t="s">
        <v>300</v>
      </c>
      <c r="B154" s="237" t="s">
        <v>630</v>
      </c>
      <c r="C154" s="238" t="s">
        <v>1074</v>
      </c>
      <c r="D154" s="239">
        <v>200.36192500000001</v>
      </c>
      <c r="E154" s="240">
        <v>85.170999929253028</v>
      </c>
      <c r="F154" s="241">
        <v>14.829000070746975</v>
      </c>
      <c r="G154" s="242">
        <v>1.1725700660982175</v>
      </c>
      <c r="H154" s="243">
        <v>23.972070939228107</v>
      </c>
      <c r="I154" s="251">
        <v>2245673.0323537593</v>
      </c>
      <c r="J154" s="249">
        <v>11208.082735049382</v>
      </c>
      <c r="K154" s="253">
        <v>408331.78826365067</v>
      </c>
      <c r="L154" s="253">
        <v>18.183047237097803</v>
      </c>
      <c r="M154" s="248">
        <v>608856.59712141496</v>
      </c>
      <c r="N154" s="253">
        <v>27.112433036756624</v>
      </c>
      <c r="O154" s="248">
        <v>329125.68857384281</v>
      </c>
      <c r="P154" s="249">
        <f t="shared" si="17"/>
        <v>14.655993273823839</v>
      </c>
      <c r="Q154" s="254">
        <v>356214.15249332704</v>
      </c>
      <c r="R154" s="199">
        <v>6817409</v>
      </c>
      <c r="S154" s="251">
        <v>64.47</v>
      </c>
      <c r="T154" s="252">
        <v>0</v>
      </c>
      <c r="U154" s="253">
        <v>0</v>
      </c>
      <c r="V154" s="252">
        <v>0.55000000000000004</v>
      </c>
      <c r="W154" s="253">
        <v>4443.29</v>
      </c>
      <c r="X154" s="252" t="s">
        <v>992</v>
      </c>
      <c r="Y154" s="254">
        <v>4508.3100000000004</v>
      </c>
      <c r="Z154" s="253">
        <f t="shared" si="16"/>
        <v>1.4300258855313852</v>
      </c>
      <c r="AA154" s="253">
        <f t="shared" si="16"/>
        <v>0</v>
      </c>
      <c r="AB154" s="253">
        <f t="shared" si="16"/>
        <v>0</v>
      </c>
      <c r="AC154" s="253">
        <f t="shared" si="16"/>
        <v>1.2199693454975367E-2</v>
      </c>
      <c r="AD154" s="253">
        <f t="shared" si="16"/>
        <v>98.557774421013633</v>
      </c>
      <c r="AE154" s="253" t="str">
        <f t="shared" si="16"/>
        <v>---</v>
      </c>
      <c r="AF154" s="251">
        <f t="shared" si="19"/>
        <v>9.4566718822356127E-4</v>
      </c>
      <c r="AG154" s="252">
        <f t="shared" si="19"/>
        <v>0</v>
      </c>
      <c r="AH154" s="253">
        <f t="shared" si="19"/>
        <v>0</v>
      </c>
      <c r="AI154" s="252">
        <f t="shared" si="18"/>
        <v>8.0675811000924266E-6</v>
      </c>
      <c r="AJ154" s="253">
        <f t="shared" si="18"/>
        <v>6.5175640774963031E-2</v>
      </c>
      <c r="AK154" s="252">
        <f t="shared" si="18"/>
        <v>0</v>
      </c>
      <c r="AL154" s="254">
        <f t="shared" si="13"/>
        <v>6.6129375544286703E-2</v>
      </c>
      <c r="AM154" s="255">
        <v>1.5788631170290657E-2</v>
      </c>
      <c r="AN154" s="249">
        <v>0</v>
      </c>
      <c r="AO154" s="249">
        <v>0</v>
      </c>
      <c r="AP154" s="249">
        <v>1.3469438721358559E-4</v>
      </c>
      <c r="AQ154" s="249">
        <v>1.0881567704768229</v>
      </c>
      <c r="AR154" s="249" t="s">
        <v>1026</v>
      </c>
      <c r="AS154" s="254">
        <v>1.1040800960343273</v>
      </c>
      <c r="AT154" s="255">
        <v>1.0588700246462754E-2</v>
      </c>
      <c r="AU154" s="249">
        <v>0</v>
      </c>
      <c r="AV154" s="249">
        <v>0</v>
      </c>
      <c r="AW154" s="249">
        <v>9.0333257880479521E-5</v>
      </c>
      <c r="AX154" s="249">
        <v>0.72977611165046508</v>
      </c>
      <c r="AY154" s="249" t="s">
        <v>1026</v>
      </c>
      <c r="AZ154" s="254">
        <v>0.74045514515480837</v>
      </c>
      <c r="BA154" s="255">
        <f t="shared" si="15"/>
        <v>1.9588261335467125E-2</v>
      </c>
      <c r="BB154" s="249">
        <f t="shared" si="15"/>
        <v>0</v>
      </c>
      <c r="BC154" s="249">
        <f t="shared" si="15"/>
        <v>0</v>
      </c>
      <c r="BD154" s="249">
        <f t="shared" si="15"/>
        <v>1.6710941111380365E-4</v>
      </c>
      <c r="BE154" s="249">
        <f t="shared" si="15"/>
        <v>1.35002831874155</v>
      </c>
      <c r="BF154" s="249" t="str">
        <f t="shared" si="15"/>
        <v>---</v>
      </c>
      <c r="BG154" s="254">
        <f t="shared" si="15"/>
        <v>1.369783689488131</v>
      </c>
      <c r="BH154" s="255">
        <v>1.8098663275656266E-2</v>
      </c>
      <c r="BI154" s="249">
        <v>0</v>
      </c>
      <c r="BJ154" s="249">
        <v>0</v>
      </c>
      <c r="BK154" s="249">
        <v>1.5440150149854115E-4</v>
      </c>
      <c r="BL154" s="249">
        <v>1.2473648138062781</v>
      </c>
      <c r="BM154" s="249" t="s">
        <v>1026</v>
      </c>
      <c r="BN154" s="254">
        <v>1.2656178785834329</v>
      </c>
      <c r="BO154" s="251">
        <v>121.09</v>
      </c>
      <c r="BP154" s="253">
        <v>0</v>
      </c>
      <c r="BQ154" s="248">
        <v>460.33</v>
      </c>
      <c r="BR154" s="249">
        <v>0.01</v>
      </c>
      <c r="BS154" s="253">
        <v>1057.54</v>
      </c>
      <c r="BT154" s="253">
        <v>0.02</v>
      </c>
      <c r="BU154" s="248">
        <v>2849.66</v>
      </c>
      <c r="BV154" s="249">
        <v>0.04</v>
      </c>
      <c r="BW154" s="253">
        <v>5571.17</v>
      </c>
      <c r="BX154" s="253">
        <v>0.08</v>
      </c>
      <c r="BY154" s="248">
        <v>9709.56</v>
      </c>
      <c r="BZ154" s="249">
        <v>0.14000000000000001</v>
      </c>
      <c r="CA154" s="253">
        <v>12709.85</v>
      </c>
      <c r="CB154" s="254">
        <v>0.19</v>
      </c>
      <c r="CC154" s="251">
        <v>0</v>
      </c>
      <c r="CD154" s="253">
        <v>0</v>
      </c>
      <c r="CE154" s="248">
        <v>0</v>
      </c>
      <c r="CF154" s="249">
        <v>0</v>
      </c>
      <c r="CG154" s="253">
        <v>0</v>
      </c>
      <c r="CH154" s="253">
        <v>0</v>
      </c>
      <c r="CI154" s="248">
        <v>0</v>
      </c>
      <c r="CJ154" s="249">
        <v>0</v>
      </c>
      <c r="CK154" s="253">
        <v>0</v>
      </c>
      <c r="CL154" s="253">
        <v>0</v>
      </c>
      <c r="CM154" s="248">
        <v>0</v>
      </c>
      <c r="CN154" s="249">
        <v>0</v>
      </c>
      <c r="CO154" s="253">
        <v>0</v>
      </c>
      <c r="CP154" s="254">
        <v>0</v>
      </c>
      <c r="CQ154" s="251">
        <v>0</v>
      </c>
      <c r="CR154" s="253">
        <v>0</v>
      </c>
      <c r="CS154" s="248">
        <v>0</v>
      </c>
      <c r="CT154" s="249">
        <v>0</v>
      </c>
      <c r="CU154" s="253">
        <v>0</v>
      </c>
      <c r="CV154" s="253">
        <v>0</v>
      </c>
      <c r="CW154" s="248">
        <v>0</v>
      </c>
      <c r="CX154" s="249">
        <v>0</v>
      </c>
      <c r="CY154" s="253">
        <v>0</v>
      </c>
      <c r="CZ154" s="253">
        <v>0</v>
      </c>
      <c r="DA154" s="248">
        <v>0</v>
      </c>
      <c r="DB154" s="249">
        <v>0</v>
      </c>
      <c r="DC154" s="253">
        <v>0</v>
      </c>
      <c r="DD154" s="253">
        <v>0</v>
      </c>
      <c r="DE154" s="251">
        <v>0</v>
      </c>
      <c r="DF154" s="253">
        <v>0</v>
      </c>
      <c r="DG154" s="248">
        <v>0</v>
      </c>
      <c r="DH154" s="249">
        <v>0</v>
      </c>
      <c r="DI154" s="253">
        <v>0</v>
      </c>
      <c r="DJ154" s="253">
        <v>0</v>
      </c>
      <c r="DK154" s="248">
        <v>0</v>
      </c>
      <c r="DL154" s="249">
        <v>0</v>
      </c>
      <c r="DM154" s="253">
        <v>5.87</v>
      </c>
      <c r="DN154" s="253">
        <v>0</v>
      </c>
      <c r="DO154" s="248">
        <v>43.99</v>
      </c>
      <c r="DP154" s="249">
        <v>0</v>
      </c>
      <c r="DQ154" s="253">
        <v>87.85</v>
      </c>
      <c r="DR154" s="253">
        <v>0</v>
      </c>
      <c r="DS154" s="256">
        <v>44.082009431721218</v>
      </c>
      <c r="DT154" s="257">
        <v>44.894540880612375</v>
      </c>
      <c r="DU154" s="258">
        <v>43.848815403125627</v>
      </c>
      <c r="DV154" s="259">
        <v>44.275121905153071</v>
      </c>
      <c r="DW154" s="260">
        <v>147</v>
      </c>
      <c r="DX154" s="261">
        <v>54.69</v>
      </c>
      <c r="DY154" s="240">
        <v>73.617878048780497</v>
      </c>
      <c r="DZ154" s="262">
        <v>0.85505748260325398</v>
      </c>
      <c r="EA154" s="262">
        <v>-0.11938825249671936</v>
      </c>
      <c r="EB154" s="262">
        <v>-7.9037651419639587E-2</v>
      </c>
      <c r="EC154" s="262">
        <v>0.36718088388442993</v>
      </c>
      <c r="ED154" s="262">
        <v>-0.11527151614427567</v>
      </c>
      <c r="EE154" s="262">
        <v>6.5706580813076618</v>
      </c>
      <c r="EF154" s="262">
        <v>2.1502680439461157</v>
      </c>
      <c r="EG154" s="262">
        <v>1.3218512630277335</v>
      </c>
      <c r="EH154" s="262">
        <v>52.97</v>
      </c>
      <c r="EI154" s="262">
        <v>2.9056159773174701</v>
      </c>
      <c r="EJ154" s="262">
        <v>-4.8</v>
      </c>
      <c r="EK154" s="262" t="s">
        <v>478</v>
      </c>
      <c r="EL154" s="263">
        <v>26.9</v>
      </c>
    </row>
    <row r="155" spans="1:142" x14ac:dyDescent="0.2">
      <c r="A155" s="236" t="s">
        <v>436</v>
      </c>
      <c r="B155" s="237" t="s">
        <v>503</v>
      </c>
      <c r="C155" s="238" t="s">
        <v>1075</v>
      </c>
      <c r="D155" s="239">
        <v>6.0920750000000004</v>
      </c>
      <c r="E155" s="240">
        <v>39.225994427186137</v>
      </c>
      <c r="F155" s="241">
        <v>60.774005572813863</v>
      </c>
      <c r="G155" s="242">
        <v>2.7512152558649019</v>
      </c>
      <c r="H155" s="243">
        <v>84.401149903020226</v>
      </c>
      <c r="I155" s="251">
        <v>4929.2140796306985</v>
      </c>
      <c r="J155" s="249">
        <v>678.96090445979905</v>
      </c>
      <c r="K155" s="253">
        <v>1989.9303490252919</v>
      </c>
      <c r="L155" s="253">
        <v>40.370134404354765</v>
      </c>
      <c r="M155" s="248">
        <v>243.72252556030006</v>
      </c>
      <c r="N155" s="253">
        <v>4.9444499999999998</v>
      </c>
      <c r="O155" s="248">
        <v>458.02908617485525</v>
      </c>
      <c r="P155" s="249">
        <f t="shared" si="17"/>
        <v>9.2921321487658179</v>
      </c>
      <c r="Q155" s="254">
        <v>532.53810585999997</v>
      </c>
      <c r="R155" s="253">
        <v>3031.822265625</v>
      </c>
      <c r="S155" s="251">
        <v>0.1</v>
      </c>
      <c r="T155" s="252">
        <v>0</v>
      </c>
      <c r="U155" s="253">
        <v>0</v>
      </c>
      <c r="V155" s="252">
        <v>0</v>
      </c>
      <c r="W155" s="253">
        <v>5.09</v>
      </c>
      <c r="X155" s="252" t="s">
        <v>992</v>
      </c>
      <c r="Y155" s="254">
        <v>5.1899999999999995</v>
      </c>
      <c r="Z155" s="253">
        <f t="shared" si="16"/>
        <v>1.9267822736030831</v>
      </c>
      <c r="AA155" s="253">
        <f t="shared" si="16"/>
        <v>0</v>
      </c>
      <c r="AB155" s="253">
        <f t="shared" si="16"/>
        <v>0</v>
      </c>
      <c r="AC155" s="253">
        <f t="shared" si="16"/>
        <v>0</v>
      </c>
      <c r="AD155" s="253">
        <f t="shared" si="16"/>
        <v>98.073217726396933</v>
      </c>
      <c r="AE155" s="253" t="str">
        <f t="shared" si="16"/>
        <v>---</v>
      </c>
      <c r="AF155" s="251">
        <f t="shared" si="19"/>
        <v>3.2983463817719983E-3</v>
      </c>
      <c r="AG155" s="252">
        <f t="shared" si="19"/>
        <v>0</v>
      </c>
      <c r="AH155" s="253">
        <f t="shared" si="19"/>
        <v>0</v>
      </c>
      <c r="AI155" s="252">
        <f t="shared" si="18"/>
        <v>0</v>
      </c>
      <c r="AJ155" s="253">
        <f t="shared" si="18"/>
        <v>0.16788583083219469</v>
      </c>
      <c r="AK155" s="252">
        <f t="shared" si="18"/>
        <v>0</v>
      </c>
      <c r="AL155" s="254">
        <f t="shared" si="13"/>
        <v>0.17118417721396667</v>
      </c>
      <c r="AM155" s="255">
        <v>5.025301516155177E-3</v>
      </c>
      <c r="AN155" s="249">
        <v>0</v>
      </c>
      <c r="AO155" s="249">
        <v>0</v>
      </c>
      <c r="AP155" s="249">
        <v>0</v>
      </c>
      <c r="AQ155" s="249">
        <v>0.25578784717229847</v>
      </c>
      <c r="AR155" s="249" t="s">
        <v>1026</v>
      </c>
      <c r="AS155" s="254">
        <v>0.26081314868845368</v>
      </c>
      <c r="AT155" s="255">
        <v>4.1030265778720043E-2</v>
      </c>
      <c r="AU155" s="249">
        <v>0</v>
      </c>
      <c r="AV155" s="249">
        <v>0</v>
      </c>
      <c r="AW155" s="249">
        <v>0</v>
      </c>
      <c r="AX155" s="249">
        <v>2.0884405281368501</v>
      </c>
      <c r="AY155" s="249" t="s">
        <v>1026</v>
      </c>
      <c r="AZ155" s="254">
        <v>2.1294707939155701</v>
      </c>
      <c r="BA155" s="255">
        <f t="shared" si="15"/>
        <v>2.1832674609189431E-2</v>
      </c>
      <c r="BB155" s="249">
        <f t="shared" si="15"/>
        <v>0</v>
      </c>
      <c r="BC155" s="249">
        <f t="shared" si="15"/>
        <v>0</v>
      </c>
      <c r="BD155" s="249">
        <f t="shared" si="15"/>
        <v>0</v>
      </c>
      <c r="BE155" s="249">
        <f t="shared" si="15"/>
        <v>1.1112831376077419</v>
      </c>
      <c r="BF155" s="249" t="str">
        <f t="shared" si="15"/>
        <v>---</v>
      </c>
      <c r="BG155" s="254">
        <f t="shared" si="15"/>
        <v>1.1331158122169314</v>
      </c>
      <c r="BH155" s="255">
        <v>1.8777998963756634E-2</v>
      </c>
      <c r="BI155" s="249">
        <v>0</v>
      </c>
      <c r="BJ155" s="249">
        <v>0</v>
      </c>
      <c r="BK155" s="249">
        <v>0</v>
      </c>
      <c r="BL155" s="249">
        <v>0.95580014725521256</v>
      </c>
      <c r="BM155" s="249" t="s">
        <v>1026</v>
      </c>
      <c r="BN155" s="254">
        <v>0.9745781462189691</v>
      </c>
      <c r="BO155" s="251">
        <v>0</v>
      </c>
      <c r="BP155" s="253">
        <v>0</v>
      </c>
      <c r="BQ155" s="248">
        <v>0.73</v>
      </c>
      <c r="BR155" s="249">
        <v>0.02</v>
      </c>
      <c r="BS155" s="253">
        <v>1.72</v>
      </c>
      <c r="BT155" s="253">
        <v>0.06</v>
      </c>
      <c r="BU155" s="248">
        <v>3.9</v>
      </c>
      <c r="BV155" s="249">
        <v>0.13</v>
      </c>
      <c r="BW155" s="253">
        <v>7.16</v>
      </c>
      <c r="BX155" s="253">
        <v>0.24</v>
      </c>
      <c r="BY155" s="248">
        <v>14.07</v>
      </c>
      <c r="BZ155" s="249">
        <v>0.46</v>
      </c>
      <c r="CA155" s="253">
        <v>20.67</v>
      </c>
      <c r="CB155" s="254">
        <v>0.68</v>
      </c>
      <c r="CC155" s="251">
        <v>0</v>
      </c>
      <c r="CD155" s="253">
        <v>0</v>
      </c>
      <c r="CE155" s="248">
        <v>0</v>
      </c>
      <c r="CF155" s="249">
        <v>0</v>
      </c>
      <c r="CG155" s="253">
        <v>0</v>
      </c>
      <c r="CH155" s="253">
        <v>0</v>
      </c>
      <c r="CI155" s="248">
        <v>0</v>
      </c>
      <c r="CJ155" s="249">
        <v>0</v>
      </c>
      <c r="CK155" s="253">
        <v>0</v>
      </c>
      <c r="CL155" s="253">
        <v>0</v>
      </c>
      <c r="CM155" s="248">
        <v>0</v>
      </c>
      <c r="CN155" s="249">
        <v>0</v>
      </c>
      <c r="CO155" s="253">
        <v>0</v>
      </c>
      <c r="CP155" s="254">
        <v>0</v>
      </c>
      <c r="CQ155" s="251">
        <v>0</v>
      </c>
      <c r="CR155" s="253">
        <v>0</v>
      </c>
      <c r="CS155" s="248">
        <v>0</v>
      </c>
      <c r="CT155" s="249">
        <v>0</v>
      </c>
      <c r="CU155" s="253">
        <v>0</v>
      </c>
      <c r="CV155" s="253">
        <v>0</v>
      </c>
      <c r="CW155" s="248">
        <v>0</v>
      </c>
      <c r="CX155" s="249">
        <v>0</v>
      </c>
      <c r="CY155" s="253">
        <v>0</v>
      </c>
      <c r="CZ155" s="253">
        <v>0</v>
      </c>
      <c r="DA155" s="248">
        <v>0</v>
      </c>
      <c r="DB155" s="249">
        <v>0</v>
      </c>
      <c r="DC155" s="253">
        <v>0</v>
      </c>
      <c r="DD155" s="253">
        <v>0</v>
      </c>
      <c r="DE155" s="251">
        <v>0</v>
      </c>
      <c r="DF155" s="253">
        <v>0</v>
      </c>
      <c r="DG155" s="248">
        <v>0</v>
      </c>
      <c r="DH155" s="249">
        <v>0</v>
      </c>
      <c r="DI155" s="253">
        <v>0</v>
      </c>
      <c r="DJ155" s="253">
        <v>0</v>
      </c>
      <c r="DK155" s="248">
        <v>0</v>
      </c>
      <c r="DL155" s="249">
        <v>0</v>
      </c>
      <c r="DM155" s="253">
        <v>0</v>
      </c>
      <c r="DN155" s="253">
        <v>0</v>
      </c>
      <c r="DO155" s="248">
        <v>0</v>
      </c>
      <c r="DP155" s="249">
        <v>0</v>
      </c>
      <c r="DQ155" s="253">
        <v>0</v>
      </c>
      <c r="DR155" s="253">
        <v>0</v>
      </c>
      <c r="DS155" s="256">
        <v>44.629621110059929</v>
      </c>
      <c r="DT155" s="257">
        <v>37.331997481313074</v>
      </c>
      <c r="DU155" s="258">
        <v>50.859335986793553</v>
      </c>
      <c r="DV155" s="259">
        <v>44.273651526055517</v>
      </c>
      <c r="DW155" s="260">
        <v>148</v>
      </c>
      <c r="DX155" s="261">
        <v>35.35</v>
      </c>
      <c r="DY155" s="240">
        <v>45.329048780487817</v>
      </c>
      <c r="DZ155" s="262">
        <v>1.8781077137978901</v>
      </c>
      <c r="EA155" s="262">
        <v>-0.87730908393859863</v>
      </c>
      <c r="EB155" s="262">
        <v>-1.144575834274292</v>
      </c>
      <c r="EC155" s="262">
        <v>-0.38529446721076965</v>
      </c>
      <c r="ED155" s="262">
        <v>-0.89972198009490967</v>
      </c>
      <c r="EE155" s="262" t="s">
        <v>478</v>
      </c>
      <c r="EF155" s="262">
        <v>0.11985376851363774</v>
      </c>
      <c r="EG155" s="262">
        <v>0.13262499999999999</v>
      </c>
      <c r="EH155" s="262">
        <v>21.74</v>
      </c>
      <c r="EI155" s="262">
        <v>1.0503438843911199</v>
      </c>
      <c r="EJ155" s="262">
        <v>-3.4</v>
      </c>
      <c r="EK155" s="262">
        <v>0</v>
      </c>
      <c r="EL155" s="263">
        <v>97</v>
      </c>
    </row>
    <row r="156" spans="1:142" x14ac:dyDescent="0.2">
      <c r="A156" s="236" t="s">
        <v>57</v>
      </c>
      <c r="B156" s="237" t="s">
        <v>584</v>
      </c>
      <c r="C156" s="238" t="s">
        <v>1077</v>
      </c>
      <c r="D156" s="239">
        <v>1.1411659999999999</v>
      </c>
      <c r="E156" s="240">
        <v>67.133002560538955</v>
      </c>
      <c r="F156" s="241">
        <v>32.866997439461045</v>
      </c>
      <c r="G156" s="242">
        <v>0.88183114287119324</v>
      </c>
      <c r="H156" s="243">
        <v>123.50281385281386</v>
      </c>
      <c r="I156" s="251">
        <v>22766.912959999987</v>
      </c>
      <c r="J156" s="249">
        <v>25248.9810656095</v>
      </c>
      <c r="K156" s="253">
        <v>4193.5962778310877</v>
      </c>
      <c r="L156" s="253">
        <v>18.419696535928999</v>
      </c>
      <c r="M156" s="248">
        <v>6507.3369599529242</v>
      </c>
      <c r="N156" s="253">
        <v>28.582429999999999</v>
      </c>
      <c r="O156" s="248">
        <v>1798.8381260900558</v>
      </c>
      <c r="P156" s="249">
        <f t="shared" si="17"/>
        <v>7.9011068793142902</v>
      </c>
      <c r="Q156" s="254">
        <v>379.05500513999999</v>
      </c>
      <c r="R156" s="253">
        <v>71610.53125</v>
      </c>
      <c r="S156" s="251">
        <v>28.55</v>
      </c>
      <c r="T156" s="252">
        <v>0</v>
      </c>
      <c r="U156" s="253">
        <v>0</v>
      </c>
      <c r="V156" s="252">
        <v>0.55000000000000004</v>
      </c>
      <c r="W156" s="253">
        <v>0.46</v>
      </c>
      <c r="X156" s="252" t="s">
        <v>992</v>
      </c>
      <c r="Y156" s="254">
        <v>29.560000000000002</v>
      </c>
      <c r="Z156" s="253">
        <f t="shared" si="16"/>
        <v>96.583220568335577</v>
      </c>
      <c r="AA156" s="253">
        <f t="shared" si="16"/>
        <v>0</v>
      </c>
      <c r="AB156" s="253">
        <f t="shared" si="16"/>
        <v>0</v>
      </c>
      <c r="AC156" s="253">
        <f t="shared" si="16"/>
        <v>1.8606224627875509</v>
      </c>
      <c r="AD156" s="253">
        <f t="shared" si="16"/>
        <v>1.5561569688768606</v>
      </c>
      <c r="AE156" s="253" t="str">
        <f t="shared" si="16"/>
        <v>---</v>
      </c>
      <c r="AF156" s="251">
        <f t="shared" si="19"/>
        <v>3.9868437646871951E-2</v>
      </c>
      <c r="AG156" s="252">
        <f t="shared" si="19"/>
        <v>0</v>
      </c>
      <c r="AH156" s="253">
        <f t="shared" si="19"/>
        <v>0</v>
      </c>
      <c r="AI156" s="252">
        <f t="shared" si="18"/>
        <v>7.680434572952565E-4</v>
      </c>
      <c r="AJ156" s="253">
        <f t="shared" si="18"/>
        <v>6.423636188287599E-4</v>
      </c>
      <c r="AK156" s="252">
        <f t="shared" si="18"/>
        <v>0</v>
      </c>
      <c r="AL156" s="254">
        <f t="shared" si="13"/>
        <v>4.1278844722995964E-2</v>
      </c>
      <c r="AM156" s="255">
        <v>0.68079991750579183</v>
      </c>
      <c r="AN156" s="249">
        <v>0</v>
      </c>
      <c r="AO156" s="249">
        <v>0</v>
      </c>
      <c r="AP156" s="249">
        <v>1.3115234838115081E-2</v>
      </c>
      <c r="AQ156" s="249">
        <v>1.0969105500968974E-2</v>
      </c>
      <c r="AR156" s="249" t="s">
        <v>1026</v>
      </c>
      <c r="AS156" s="254">
        <v>0.70488425784487585</v>
      </c>
      <c r="AT156" s="255">
        <v>0.43873554075500865</v>
      </c>
      <c r="AU156" s="249">
        <v>0</v>
      </c>
      <c r="AV156" s="249">
        <v>0</v>
      </c>
      <c r="AW156" s="249">
        <v>8.4519981581525315E-3</v>
      </c>
      <c r="AX156" s="249">
        <v>7.0689439140912066E-3</v>
      </c>
      <c r="AY156" s="249" t="s">
        <v>1026</v>
      </c>
      <c r="AZ156" s="254">
        <v>0.45425648282725239</v>
      </c>
      <c r="BA156" s="255">
        <f t="shared" si="15"/>
        <v>1.5871355841259667</v>
      </c>
      <c r="BB156" s="249">
        <f t="shared" si="15"/>
        <v>0</v>
      </c>
      <c r="BC156" s="249">
        <f t="shared" si="15"/>
        <v>0</v>
      </c>
      <c r="BD156" s="249">
        <f t="shared" ref="BD156:BG219" si="20">IFERROR(V156/$O156*100,"---")</f>
        <v>3.0575291463022129E-2</v>
      </c>
      <c r="BE156" s="249">
        <f t="shared" si="20"/>
        <v>2.5572061950891234E-2</v>
      </c>
      <c r="BF156" s="249" t="str">
        <f t="shared" si="20"/>
        <v>---</v>
      </c>
      <c r="BG156" s="254">
        <f t="shared" si="20"/>
        <v>1.6432829375398801</v>
      </c>
      <c r="BH156" s="255">
        <v>7.5318884100884924</v>
      </c>
      <c r="BI156" s="249">
        <v>0</v>
      </c>
      <c r="BJ156" s="249">
        <v>0</v>
      </c>
      <c r="BK156" s="249">
        <v>0.14509767515056643</v>
      </c>
      <c r="BL156" s="249">
        <v>0.12135441921683737</v>
      </c>
      <c r="BM156" s="249" t="s">
        <v>1026</v>
      </c>
      <c r="BN156" s="254">
        <v>7.7983405044558971</v>
      </c>
      <c r="BO156" s="251">
        <v>66.87</v>
      </c>
      <c r="BP156" s="253">
        <v>0.09</v>
      </c>
      <c r="BQ156" s="248">
        <v>198</v>
      </c>
      <c r="BR156" s="249">
        <v>0.28000000000000003</v>
      </c>
      <c r="BS156" s="253">
        <v>407.84</v>
      </c>
      <c r="BT156" s="253">
        <v>0.56999999999999995</v>
      </c>
      <c r="BU156" s="248">
        <v>924.8</v>
      </c>
      <c r="BV156" s="249">
        <v>1.29</v>
      </c>
      <c r="BW156" s="253">
        <v>1552.31</v>
      </c>
      <c r="BX156" s="253">
        <v>2.17</v>
      </c>
      <c r="BY156" s="248">
        <v>2401.4699999999998</v>
      </c>
      <c r="BZ156" s="249">
        <v>3.35</v>
      </c>
      <c r="CA156" s="253">
        <v>2989.74</v>
      </c>
      <c r="CB156" s="254">
        <v>4.18</v>
      </c>
      <c r="CC156" s="251">
        <v>0</v>
      </c>
      <c r="CD156" s="253">
        <v>0</v>
      </c>
      <c r="CE156" s="248">
        <v>0</v>
      </c>
      <c r="CF156" s="249">
        <v>0</v>
      </c>
      <c r="CG156" s="253">
        <v>0</v>
      </c>
      <c r="CH156" s="253">
        <v>0</v>
      </c>
      <c r="CI156" s="248">
        <v>0</v>
      </c>
      <c r="CJ156" s="249">
        <v>0</v>
      </c>
      <c r="CK156" s="253">
        <v>0</v>
      </c>
      <c r="CL156" s="253">
        <v>0</v>
      </c>
      <c r="CM156" s="248">
        <v>0</v>
      </c>
      <c r="CN156" s="249">
        <v>0</v>
      </c>
      <c r="CO156" s="253">
        <v>0</v>
      </c>
      <c r="CP156" s="254">
        <v>0</v>
      </c>
      <c r="CQ156" s="251">
        <v>0</v>
      </c>
      <c r="CR156" s="253">
        <v>0</v>
      </c>
      <c r="CS156" s="248">
        <v>0</v>
      </c>
      <c r="CT156" s="249">
        <v>0</v>
      </c>
      <c r="CU156" s="253">
        <v>0</v>
      </c>
      <c r="CV156" s="253">
        <v>0</v>
      </c>
      <c r="CW156" s="248">
        <v>0</v>
      </c>
      <c r="CX156" s="249">
        <v>0</v>
      </c>
      <c r="CY156" s="253">
        <v>0</v>
      </c>
      <c r="CZ156" s="253">
        <v>0</v>
      </c>
      <c r="DA156" s="248">
        <v>0</v>
      </c>
      <c r="DB156" s="249">
        <v>0</v>
      </c>
      <c r="DC156" s="253">
        <v>0</v>
      </c>
      <c r="DD156" s="253">
        <v>0</v>
      </c>
      <c r="DE156" s="251">
        <v>0</v>
      </c>
      <c r="DF156" s="253">
        <v>0</v>
      </c>
      <c r="DG156" s="248">
        <v>0</v>
      </c>
      <c r="DH156" s="249">
        <v>0</v>
      </c>
      <c r="DI156" s="253">
        <v>0</v>
      </c>
      <c r="DJ156" s="253">
        <v>0</v>
      </c>
      <c r="DK156" s="248">
        <v>0.05</v>
      </c>
      <c r="DL156" s="249">
        <v>0</v>
      </c>
      <c r="DM156" s="253">
        <v>1.4</v>
      </c>
      <c r="DN156" s="253">
        <v>0</v>
      </c>
      <c r="DO156" s="248">
        <v>21.19</v>
      </c>
      <c r="DP156" s="249">
        <v>0.03</v>
      </c>
      <c r="DQ156" s="253">
        <v>74.2</v>
      </c>
      <c r="DR156" s="253">
        <v>0.1</v>
      </c>
      <c r="DS156" s="256">
        <v>43.034026577630378</v>
      </c>
      <c r="DT156" s="257">
        <v>48.980686052414349</v>
      </c>
      <c r="DU156" s="258">
        <v>40.606218280934016</v>
      </c>
      <c r="DV156" s="259">
        <v>44.206976970326252</v>
      </c>
      <c r="DW156" s="260">
        <v>149</v>
      </c>
      <c r="DX156" s="261" t="s">
        <v>478</v>
      </c>
      <c r="DY156" s="240">
        <v>79.637121951219527</v>
      </c>
      <c r="DZ156" s="262">
        <v>1.07235759973935</v>
      </c>
      <c r="EA156" s="262">
        <v>0.99828946590423584</v>
      </c>
      <c r="EB156" s="262">
        <v>1.3510664701461792</v>
      </c>
      <c r="EC156" s="262">
        <v>0.96630054712295532</v>
      </c>
      <c r="ED156" s="262">
        <v>1.2355309724807739</v>
      </c>
      <c r="EE156" s="262">
        <v>3.6112801785351998</v>
      </c>
      <c r="EF156" s="262">
        <v>6.9839075460842537</v>
      </c>
      <c r="EG156" s="262">
        <v>23.589743589743588</v>
      </c>
      <c r="EH156" s="262">
        <v>66.23</v>
      </c>
      <c r="EI156" s="262" t="s">
        <v>478</v>
      </c>
      <c r="EJ156" s="262">
        <v>-1.6</v>
      </c>
      <c r="EK156" s="262" t="s">
        <v>478</v>
      </c>
      <c r="EL156" s="263" t="s">
        <v>478</v>
      </c>
    </row>
    <row r="157" spans="1:142" x14ac:dyDescent="0.2">
      <c r="A157" s="236" t="s">
        <v>228</v>
      </c>
      <c r="B157" s="237" t="s">
        <v>601</v>
      </c>
      <c r="C157" s="238" t="s">
        <v>1079</v>
      </c>
      <c r="D157" s="239">
        <v>0.42328199999999999</v>
      </c>
      <c r="E157" s="240">
        <v>95.138938107455544</v>
      </c>
      <c r="F157" s="241">
        <v>4.8610618925444502</v>
      </c>
      <c r="G157" s="242">
        <v>1.0639805795999748</v>
      </c>
      <c r="H157" s="243">
        <v>1322.7562499999999</v>
      </c>
      <c r="I157" s="251">
        <v>8740.9739175125269</v>
      </c>
      <c r="J157" s="249">
        <v>22779.910497993245</v>
      </c>
      <c r="K157" s="253">
        <v>1273.7462220087971</v>
      </c>
      <c r="L157" s="253">
        <v>14.572131595734986</v>
      </c>
      <c r="M157" s="248">
        <v>2314.7487874328663</v>
      </c>
      <c r="N157" s="253">
        <v>26.481589</v>
      </c>
      <c r="O157" s="248">
        <v>1124.9880881907125</v>
      </c>
      <c r="P157" s="249">
        <f t="shared" si="17"/>
        <v>12.870283092102593</v>
      </c>
      <c r="Q157" s="254">
        <v>584.88840860000005</v>
      </c>
      <c r="R157" s="253">
        <v>36990.21484375</v>
      </c>
      <c r="S157" s="251">
        <v>13.32</v>
      </c>
      <c r="T157" s="252">
        <v>0</v>
      </c>
      <c r="U157" s="253">
        <v>0</v>
      </c>
      <c r="V157" s="252">
        <v>0.14000000000000001</v>
      </c>
      <c r="W157" s="253">
        <v>0</v>
      </c>
      <c r="X157" s="252" t="s">
        <v>992</v>
      </c>
      <c r="Y157" s="254">
        <v>13.46</v>
      </c>
      <c r="Z157" s="253">
        <f t="shared" si="16"/>
        <v>98.959881129271906</v>
      </c>
      <c r="AA157" s="253">
        <f t="shared" si="16"/>
        <v>0</v>
      </c>
      <c r="AB157" s="253">
        <f t="shared" si="16"/>
        <v>0</v>
      </c>
      <c r="AC157" s="253">
        <f t="shared" si="16"/>
        <v>1.0401188707280833</v>
      </c>
      <c r="AD157" s="253">
        <f t="shared" si="16"/>
        <v>0</v>
      </c>
      <c r="AE157" s="253" t="str">
        <f t="shared" si="16"/>
        <v>---</v>
      </c>
      <c r="AF157" s="251">
        <f t="shared" si="19"/>
        <v>3.6009523211111047E-2</v>
      </c>
      <c r="AG157" s="252">
        <f t="shared" si="19"/>
        <v>0</v>
      </c>
      <c r="AH157" s="253">
        <f t="shared" si="19"/>
        <v>0</v>
      </c>
      <c r="AI157" s="252">
        <f t="shared" si="18"/>
        <v>3.7847847218885487E-4</v>
      </c>
      <c r="AJ157" s="253">
        <f t="shared" si="18"/>
        <v>0</v>
      </c>
      <c r="AK157" s="252">
        <f t="shared" si="18"/>
        <v>0</v>
      </c>
      <c r="AL157" s="254">
        <f t="shared" si="13"/>
        <v>3.6388001683299906E-2</v>
      </c>
      <c r="AM157" s="255">
        <v>1.0457342106179772</v>
      </c>
      <c r="AN157" s="249">
        <v>0</v>
      </c>
      <c r="AO157" s="249">
        <v>0</v>
      </c>
      <c r="AP157" s="249">
        <v>1.0991200411900661E-2</v>
      </c>
      <c r="AQ157" s="249">
        <v>0</v>
      </c>
      <c r="AR157" s="249" t="s">
        <v>1026</v>
      </c>
      <c r="AS157" s="254">
        <v>1.0567254110298778</v>
      </c>
      <c r="AT157" s="255">
        <v>0.57544041376396293</v>
      </c>
      <c r="AU157" s="249">
        <v>0</v>
      </c>
      <c r="AV157" s="249">
        <v>0</v>
      </c>
      <c r="AW157" s="249">
        <v>6.0481725170386498E-3</v>
      </c>
      <c r="AX157" s="249">
        <v>0</v>
      </c>
      <c r="AY157" s="249" t="s">
        <v>1026</v>
      </c>
      <c r="AZ157" s="254">
        <v>0.58148858628100153</v>
      </c>
      <c r="BA157" s="255">
        <f t="shared" ref="BA157:BF220" si="21">IFERROR(S157/$O157*100,"---")</f>
        <v>1.1840125366502494</v>
      </c>
      <c r="BB157" s="249">
        <f t="shared" si="21"/>
        <v>0</v>
      </c>
      <c r="BC157" s="249">
        <f t="shared" si="21"/>
        <v>0</v>
      </c>
      <c r="BD157" s="249">
        <f t="shared" si="20"/>
        <v>1.2444576211038659E-2</v>
      </c>
      <c r="BE157" s="249">
        <f t="shared" si="20"/>
        <v>0</v>
      </c>
      <c r="BF157" s="249" t="str">
        <f t="shared" si="20"/>
        <v>---</v>
      </c>
      <c r="BG157" s="254">
        <f t="shared" si="20"/>
        <v>1.1964571128612882</v>
      </c>
      <c r="BH157" s="255">
        <v>2.2773574931811358</v>
      </c>
      <c r="BI157" s="249">
        <v>0</v>
      </c>
      <c r="BJ157" s="249">
        <v>0</v>
      </c>
      <c r="BK157" s="249">
        <v>2.3936189868270199E-2</v>
      </c>
      <c r="BL157" s="249">
        <v>0</v>
      </c>
      <c r="BM157" s="249" t="s">
        <v>1026</v>
      </c>
      <c r="BN157" s="254">
        <v>2.3012936830494062</v>
      </c>
      <c r="BO157" s="251">
        <v>26.6</v>
      </c>
      <c r="BP157" s="253">
        <v>7.0000000000000007E-2</v>
      </c>
      <c r="BQ157" s="248">
        <v>59.47</v>
      </c>
      <c r="BR157" s="249">
        <v>0.16</v>
      </c>
      <c r="BS157" s="253">
        <v>122.15</v>
      </c>
      <c r="BT157" s="253">
        <v>0.33</v>
      </c>
      <c r="BU157" s="248">
        <v>348.63</v>
      </c>
      <c r="BV157" s="249">
        <v>0.94</v>
      </c>
      <c r="BW157" s="253">
        <v>721.54</v>
      </c>
      <c r="BX157" s="253">
        <v>1.95</v>
      </c>
      <c r="BY157" s="248">
        <v>1434.19</v>
      </c>
      <c r="BZ157" s="249">
        <v>3.88</v>
      </c>
      <c r="CA157" s="253">
        <v>2086.9</v>
      </c>
      <c r="CB157" s="254">
        <v>5.64</v>
      </c>
      <c r="CC157" s="251">
        <v>0</v>
      </c>
      <c r="CD157" s="253">
        <v>0</v>
      </c>
      <c r="CE157" s="248">
        <v>0</v>
      </c>
      <c r="CF157" s="249">
        <v>0</v>
      </c>
      <c r="CG157" s="253">
        <v>0</v>
      </c>
      <c r="CH157" s="253">
        <v>0</v>
      </c>
      <c r="CI157" s="248">
        <v>0</v>
      </c>
      <c r="CJ157" s="249">
        <v>0</v>
      </c>
      <c r="CK157" s="253">
        <v>0</v>
      </c>
      <c r="CL157" s="253">
        <v>0</v>
      </c>
      <c r="CM157" s="248">
        <v>0</v>
      </c>
      <c r="CN157" s="249">
        <v>0</v>
      </c>
      <c r="CO157" s="253">
        <v>0</v>
      </c>
      <c r="CP157" s="254">
        <v>0</v>
      </c>
      <c r="CQ157" s="251">
        <v>0</v>
      </c>
      <c r="CR157" s="253">
        <v>0</v>
      </c>
      <c r="CS157" s="248">
        <v>0</v>
      </c>
      <c r="CT157" s="249">
        <v>0</v>
      </c>
      <c r="CU157" s="253">
        <v>0</v>
      </c>
      <c r="CV157" s="253">
        <v>0</v>
      </c>
      <c r="CW157" s="248">
        <v>0</v>
      </c>
      <c r="CX157" s="249">
        <v>0</v>
      </c>
      <c r="CY157" s="253">
        <v>0</v>
      </c>
      <c r="CZ157" s="253">
        <v>0</v>
      </c>
      <c r="DA157" s="248">
        <v>0</v>
      </c>
      <c r="DB157" s="249">
        <v>0</v>
      </c>
      <c r="DC157" s="253">
        <v>0</v>
      </c>
      <c r="DD157" s="253">
        <v>0</v>
      </c>
      <c r="DE157" s="251">
        <v>0</v>
      </c>
      <c r="DF157" s="253">
        <v>0</v>
      </c>
      <c r="DG157" s="248">
        <v>0</v>
      </c>
      <c r="DH157" s="249">
        <v>0</v>
      </c>
      <c r="DI157" s="253">
        <v>0</v>
      </c>
      <c r="DJ157" s="253">
        <v>0</v>
      </c>
      <c r="DK157" s="248">
        <v>0</v>
      </c>
      <c r="DL157" s="249">
        <v>0</v>
      </c>
      <c r="DM157" s="253">
        <v>0.47</v>
      </c>
      <c r="DN157" s="253">
        <v>0</v>
      </c>
      <c r="DO157" s="248">
        <v>15.71</v>
      </c>
      <c r="DP157" s="249">
        <v>0.04</v>
      </c>
      <c r="DQ157" s="253">
        <v>52.76</v>
      </c>
      <c r="DR157" s="253">
        <v>0.14000000000000001</v>
      </c>
      <c r="DS157" s="256">
        <v>40.952948903205268</v>
      </c>
      <c r="DT157" s="257">
        <v>48.397280041560627</v>
      </c>
      <c r="DU157" s="258">
        <v>42.244956312009499</v>
      </c>
      <c r="DV157" s="259">
        <v>43.865061752258462</v>
      </c>
      <c r="DW157" s="260">
        <v>150</v>
      </c>
      <c r="DX157" s="261" t="s">
        <v>478</v>
      </c>
      <c r="DY157" s="240">
        <v>80.746341463414637</v>
      </c>
      <c r="DZ157" s="262">
        <v>0.90823739962663697</v>
      </c>
      <c r="EA157" s="262">
        <v>1.3218344449996948</v>
      </c>
      <c r="EB157" s="262">
        <v>1.2482212781906128</v>
      </c>
      <c r="EC157" s="262">
        <v>1.1348001956939697</v>
      </c>
      <c r="ED157" s="262">
        <v>0.99050706624984741</v>
      </c>
      <c r="EE157" s="262">
        <v>0.50136736554238837</v>
      </c>
      <c r="EF157" s="262">
        <v>6.2457226398525485</v>
      </c>
      <c r="EG157" s="262">
        <v>106.73267326732673</v>
      </c>
      <c r="EH157" s="262">
        <v>67.42</v>
      </c>
      <c r="EI157" s="262" t="s">
        <v>478</v>
      </c>
      <c r="EJ157" s="262" t="s">
        <v>1069</v>
      </c>
      <c r="EK157" s="262">
        <v>0</v>
      </c>
      <c r="EL157" s="263" t="s">
        <v>478</v>
      </c>
    </row>
    <row r="158" spans="1:142" x14ac:dyDescent="0.2">
      <c r="A158" s="236" t="s">
        <v>398</v>
      </c>
      <c r="B158" s="237" t="s">
        <v>455</v>
      </c>
      <c r="C158" s="238" t="s">
        <v>1075</v>
      </c>
      <c r="D158" s="239">
        <v>21.471617999999999</v>
      </c>
      <c r="E158" s="240">
        <v>42.489997726300835</v>
      </c>
      <c r="F158" s="241">
        <v>57.510002273699165</v>
      </c>
      <c r="G158" s="242">
        <v>4.9584211646606962</v>
      </c>
      <c r="H158" s="243">
        <v>17.22276249298147</v>
      </c>
      <c r="I158" s="251">
        <v>121703.6386837441</v>
      </c>
      <c r="J158" s="249">
        <v>5783.3667595864054</v>
      </c>
      <c r="K158" s="253">
        <v>15516.21558426782</v>
      </c>
      <c r="L158" s="253">
        <v>12.749179689350006</v>
      </c>
      <c r="M158" s="248">
        <v>12494.631043283376</v>
      </c>
      <c r="N158" s="253">
        <v>10.266439999999999</v>
      </c>
      <c r="O158" s="248">
        <v>28901.305930476796</v>
      </c>
      <c r="P158" s="249">
        <f t="shared" si="17"/>
        <v>23.747281710762138</v>
      </c>
      <c r="Q158" s="254">
        <v>32780.375986040097</v>
      </c>
      <c r="R158" s="253">
        <v>176182.515625</v>
      </c>
      <c r="S158" s="251">
        <v>4.5999999999999996</v>
      </c>
      <c r="T158" s="252">
        <v>0</v>
      </c>
      <c r="U158" s="253">
        <v>0</v>
      </c>
      <c r="V158" s="252">
        <v>0</v>
      </c>
      <c r="W158" s="253">
        <v>165.69</v>
      </c>
      <c r="X158" s="252" t="s">
        <v>992</v>
      </c>
      <c r="Y158" s="254">
        <v>170.29</v>
      </c>
      <c r="Z158" s="253">
        <f t="shared" si="16"/>
        <v>2.7012742967878323</v>
      </c>
      <c r="AA158" s="253">
        <f t="shared" si="16"/>
        <v>0</v>
      </c>
      <c r="AB158" s="253">
        <f t="shared" si="16"/>
        <v>0</v>
      </c>
      <c r="AC158" s="253">
        <f t="shared" si="16"/>
        <v>0</v>
      </c>
      <c r="AD158" s="253">
        <f t="shared" si="16"/>
        <v>97.29872570321217</v>
      </c>
      <c r="AE158" s="253" t="str">
        <f t="shared" si="16"/>
        <v>---</v>
      </c>
      <c r="AF158" s="251">
        <f t="shared" si="19"/>
        <v>2.610928776718674E-3</v>
      </c>
      <c r="AG158" s="252">
        <f t="shared" si="19"/>
        <v>0</v>
      </c>
      <c r="AH158" s="253">
        <f t="shared" si="19"/>
        <v>0</v>
      </c>
      <c r="AI158" s="252">
        <f t="shared" si="18"/>
        <v>0</v>
      </c>
      <c r="AJ158" s="253">
        <f t="shared" si="18"/>
        <v>9.4044519350982E-2</v>
      </c>
      <c r="AK158" s="252">
        <f t="shared" si="18"/>
        <v>0</v>
      </c>
      <c r="AL158" s="254">
        <f t="shared" si="13"/>
        <v>9.6655448127700661E-2</v>
      </c>
      <c r="AM158" s="255">
        <v>2.9646404273114286E-2</v>
      </c>
      <c r="AN158" s="249">
        <v>0</v>
      </c>
      <c r="AO158" s="249">
        <v>0</v>
      </c>
      <c r="AP158" s="249">
        <v>0</v>
      </c>
      <c r="AQ158" s="249">
        <v>1.0678505921765884</v>
      </c>
      <c r="AR158" s="249" t="s">
        <v>1026</v>
      </c>
      <c r="AS158" s="254">
        <v>1.0974969964497026</v>
      </c>
      <c r="AT158" s="255">
        <v>3.6815813000518963E-2</v>
      </c>
      <c r="AU158" s="249">
        <v>0</v>
      </c>
      <c r="AV158" s="249">
        <v>0</v>
      </c>
      <c r="AW158" s="249">
        <v>0</v>
      </c>
      <c r="AX158" s="249">
        <v>1.3260895774034756</v>
      </c>
      <c r="AY158" s="249" t="s">
        <v>1026</v>
      </c>
      <c r="AZ158" s="254">
        <v>1.3629053904039945</v>
      </c>
      <c r="BA158" s="255">
        <f t="shared" si="21"/>
        <v>1.5916235795937653E-2</v>
      </c>
      <c r="BB158" s="249">
        <f t="shared" si="21"/>
        <v>0</v>
      </c>
      <c r="BC158" s="249">
        <f t="shared" si="21"/>
        <v>0</v>
      </c>
      <c r="BD158" s="249">
        <f t="shared" si="20"/>
        <v>0</v>
      </c>
      <c r="BE158" s="249">
        <f t="shared" si="20"/>
        <v>0.57329589326715436</v>
      </c>
      <c r="BF158" s="249" t="str">
        <f t="shared" si="20"/>
        <v>---</v>
      </c>
      <c r="BG158" s="254">
        <f t="shared" si="20"/>
        <v>0.58921212906309195</v>
      </c>
      <c r="BH158" s="255">
        <v>1.403278596303765E-2</v>
      </c>
      <c r="BI158" s="249">
        <v>0</v>
      </c>
      <c r="BJ158" s="249">
        <v>0</v>
      </c>
      <c r="BK158" s="249">
        <v>0</v>
      </c>
      <c r="BL158" s="249">
        <v>0.50545484917732786</v>
      </c>
      <c r="BM158" s="249" t="s">
        <v>1026</v>
      </c>
      <c r="BN158" s="254">
        <v>0.51948763514036556</v>
      </c>
      <c r="BO158" s="251">
        <v>11.01</v>
      </c>
      <c r="BP158" s="253">
        <v>0.01</v>
      </c>
      <c r="BQ158" s="248">
        <v>35.659999999999997</v>
      </c>
      <c r="BR158" s="249">
        <v>0.02</v>
      </c>
      <c r="BS158" s="253">
        <v>67.930000000000007</v>
      </c>
      <c r="BT158" s="253">
        <v>0.04</v>
      </c>
      <c r="BU158" s="248">
        <v>166.9</v>
      </c>
      <c r="BV158" s="249">
        <v>0.09</v>
      </c>
      <c r="BW158" s="253">
        <v>332.88</v>
      </c>
      <c r="BX158" s="253">
        <v>0.19</v>
      </c>
      <c r="BY158" s="248">
        <v>639.83000000000004</v>
      </c>
      <c r="BZ158" s="249">
        <v>0.36</v>
      </c>
      <c r="CA158" s="253">
        <v>902.12</v>
      </c>
      <c r="CB158" s="254">
        <v>0.51</v>
      </c>
      <c r="CC158" s="251">
        <v>0</v>
      </c>
      <c r="CD158" s="253">
        <v>0</v>
      </c>
      <c r="CE158" s="248">
        <v>0</v>
      </c>
      <c r="CF158" s="249">
        <v>0</v>
      </c>
      <c r="CG158" s="253">
        <v>0</v>
      </c>
      <c r="CH158" s="253">
        <v>0</v>
      </c>
      <c r="CI158" s="248">
        <v>0</v>
      </c>
      <c r="CJ158" s="249">
        <v>0</v>
      </c>
      <c r="CK158" s="253">
        <v>0</v>
      </c>
      <c r="CL158" s="253">
        <v>0</v>
      </c>
      <c r="CM158" s="248">
        <v>0</v>
      </c>
      <c r="CN158" s="249">
        <v>0</v>
      </c>
      <c r="CO158" s="253">
        <v>0</v>
      </c>
      <c r="CP158" s="254">
        <v>0</v>
      </c>
      <c r="CQ158" s="251">
        <v>0</v>
      </c>
      <c r="CR158" s="253">
        <v>0</v>
      </c>
      <c r="CS158" s="248">
        <v>0</v>
      </c>
      <c r="CT158" s="249">
        <v>0</v>
      </c>
      <c r="CU158" s="253">
        <v>0</v>
      </c>
      <c r="CV158" s="253">
        <v>0</v>
      </c>
      <c r="CW158" s="248">
        <v>0</v>
      </c>
      <c r="CX158" s="249">
        <v>0</v>
      </c>
      <c r="CY158" s="253">
        <v>0</v>
      </c>
      <c r="CZ158" s="253">
        <v>0</v>
      </c>
      <c r="DA158" s="248">
        <v>0</v>
      </c>
      <c r="DB158" s="249">
        <v>0</v>
      </c>
      <c r="DC158" s="253">
        <v>0</v>
      </c>
      <c r="DD158" s="253">
        <v>0</v>
      </c>
      <c r="DE158" s="251">
        <v>0</v>
      </c>
      <c r="DF158" s="253">
        <v>0</v>
      </c>
      <c r="DG158" s="248">
        <v>0</v>
      </c>
      <c r="DH158" s="249">
        <v>0</v>
      </c>
      <c r="DI158" s="253">
        <v>0</v>
      </c>
      <c r="DJ158" s="253">
        <v>0</v>
      </c>
      <c r="DK158" s="248">
        <v>0</v>
      </c>
      <c r="DL158" s="249">
        <v>0</v>
      </c>
      <c r="DM158" s="253">
        <v>0</v>
      </c>
      <c r="DN158" s="253">
        <v>0</v>
      </c>
      <c r="DO158" s="248">
        <v>0</v>
      </c>
      <c r="DP158" s="249">
        <v>0</v>
      </c>
      <c r="DQ158" s="253">
        <v>0</v>
      </c>
      <c r="DR158" s="253">
        <v>0</v>
      </c>
      <c r="DS158" s="256">
        <v>43.005880061666566</v>
      </c>
      <c r="DT158" s="257">
        <v>39.306309038240073</v>
      </c>
      <c r="DU158" s="258">
        <v>47.89778200969738</v>
      </c>
      <c r="DV158" s="259">
        <v>43.403323703201345</v>
      </c>
      <c r="DW158" s="260">
        <v>151</v>
      </c>
      <c r="DX158" s="261">
        <v>42.66</v>
      </c>
      <c r="DY158" s="240">
        <v>51.464000000000013</v>
      </c>
      <c r="DZ158" s="262">
        <v>3.07926910127581</v>
      </c>
      <c r="EA158" s="262">
        <v>-1.2796025276184082</v>
      </c>
      <c r="EB158" s="262">
        <v>-1.2555354833602905</v>
      </c>
      <c r="EC158" s="262">
        <v>-1.1202912330627441</v>
      </c>
      <c r="ED158" s="262">
        <v>-1.3247987031936646</v>
      </c>
      <c r="EE158" s="262">
        <v>0</v>
      </c>
      <c r="EF158" s="262">
        <v>1.5559656279227654</v>
      </c>
      <c r="EG158" s="262">
        <v>0.47689189189189191</v>
      </c>
      <c r="EH158" s="262">
        <v>28.69</v>
      </c>
      <c r="EI158" s="262">
        <v>1.00307351369272</v>
      </c>
      <c r="EJ158" s="262">
        <v>-2.4</v>
      </c>
      <c r="EK158" s="262">
        <v>12.7</v>
      </c>
      <c r="EL158" s="263">
        <v>65.8</v>
      </c>
    </row>
    <row r="159" spans="1:142" x14ac:dyDescent="0.2">
      <c r="A159" s="236" t="s">
        <v>394</v>
      </c>
      <c r="B159" s="237" t="s">
        <v>498</v>
      </c>
      <c r="C159" s="238" t="s">
        <v>1075</v>
      </c>
      <c r="D159" s="239">
        <v>173.61534499999999</v>
      </c>
      <c r="E159" s="240">
        <v>46.093999928404941</v>
      </c>
      <c r="F159" s="241">
        <v>53.906000071595052</v>
      </c>
      <c r="G159" s="242">
        <v>4.6761309010230949</v>
      </c>
      <c r="H159" s="243">
        <v>190.62479550270649</v>
      </c>
      <c r="I159" s="251">
        <v>522637.87181964575</v>
      </c>
      <c r="J159" s="249">
        <v>3005.5137963397433</v>
      </c>
      <c r="K159" s="253">
        <v>66581.940740740742</v>
      </c>
      <c r="L159" s="253">
        <v>12.739593575361324</v>
      </c>
      <c r="M159" s="248">
        <v>35349.605472478193</v>
      </c>
      <c r="N159" s="253">
        <v>6.7636899999999995</v>
      </c>
      <c r="O159" s="248">
        <v>154259.17561274389</v>
      </c>
      <c r="P159" s="249">
        <f t="shared" si="17"/>
        <v>29.515498958325843</v>
      </c>
      <c r="Q159" s="254">
        <v>46405.236716633597</v>
      </c>
      <c r="R159" s="253">
        <v>592030.4375</v>
      </c>
      <c r="S159" s="251">
        <v>20.64</v>
      </c>
      <c r="T159" s="252">
        <v>0</v>
      </c>
      <c r="U159" s="253">
        <v>0</v>
      </c>
      <c r="V159" s="252">
        <v>0</v>
      </c>
      <c r="W159" s="253">
        <v>543.41999999999996</v>
      </c>
      <c r="X159" s="252" t="s">
        <v>992</v>
      </c>
      <c r="Y159" s="254">
        <v>564.05999999999995</v>
      </c>
      <c r="Z159" s="253">
        <f t="shared" si="16"/>
        <v>3.6591851930645678</v>
      </c>
      <c r="AA159" s="253">
        <f t="shared" si="16"/>
        <v>0</v>
      </c>
      <c r="AB159" s="253">
        <f t="shared" si="16"/>
        <v>0</v>
      </c>
      <c r="AC159" s="253">
        <f t="shared" si="16"/>
        <v>0</v>
      </c>
      <c r="AD159" s="253">
        <f t="shared" si="16"/>
        <v>96.340814806935427</v>
      </c>
      <c r="AE159" s="253" t="str">
        <f t="shared" si="16"/>
        <v>---</v>
      </c>
      <c r="AF159" s="251">
        <f t="shared" si="19"/>
        <v>3.4863072390598163E-3</v>
      </c>
      <c r="AG159" s="252">
        <f t="shared" si="19"/>
        <v>0</v>
      </c>
      <c r="AH159" s="253">
        <f t="shared" si="19"/>
        <v>0</v>
      </c>
      <c r="AI159" s="252">
        <f t="shared" si="18"/>
        <v>0</v>
      </c>
      <c r="AJ159" s="253">
        <f t="shared" si="18"/>
        <v>9.1789199605130087E-2</v>
      </c>
      <c r="AK159" s="252">
        <f t="shared" si="18"/>
        <v>0</v>
      </c>
      <c r="AL159" s="254">
        <f t="shared" si="13"/>
        <v>9.5275506844189908E-2</v>
      </c>
      <c r="AM159" s="255">
        <v>3.0999396788941324E-2</v>
      </c>
      <c r="AN159" s="249">
        <v>0</v>
      </c>
      <c r="AO159" s="249">
        <v>0</v>
      </c>
      <c r="AP159" s="249">
        <v>0</v>
      </c>
      <c r="AQ159" s="249">
        <v>0.81616725789953937</v>
      </c>
      <c r="AR159" s="249" t="s">
        <v>1026</v>
      </c>
      <c r="AS159" s="254">
        <v>0.84716665468848074</v>
      </c>
      <c r="AT159" s="255">
        <v>5.8388204688930655E-2</v>
      </c>
      <c r="AU159" s="249">
        <v>0</v>
      </c>
      <c r="AV159" s="249">
        <v>0</v>
      </c>
      <c r="AW159" s="249">
        <v>0</v>
      </c>
      <c r="AX159" s="249">
        <v>1.5372731682198981</v>
      </c>
      <c r="AY159" s="249" t="s">
        <v>1026</v>
      </c>
      <c r="AZ159" s="254">
        <v>1.5956613729088285</v>
      </c>
      <c r="BA159" s="255">
        <f t="shared" si="21"/>
        <v>1.3380079284110252E-2</v>
      </c>
      <c r="BB159" s="249">
        <f t="shared" si="21"/>
        <v>0</v>
      </c>
      <c r="BC159" s="249">
        <f t="shared" si="21"/>
        <v>0</v>
      </c>
      <c r="BD159" s="249">
        <f t="shared" si="20"/>
        <v>0</v>
      </c>
      <c r="BE159" s="249">
        <f t="shared" si="20"/>
        <v>0.35227726184937952</v>
      </c>
      <c r="BF159" s="249" t="str">
        <f t="shared" si="20"/>
        <v>---</v>
      </c>
      <c r="BG159" s="254">
        <f t="shared" si="20"/>
        <v>0.36565734113348974</v>
      </c>
      <c r="BH159" s="255">
        <v>4.4477738850972726E-2</v>
      </c>
      <c r="BI159" s="249">
        <v>0</v>
      </c>
      <c r="BJ159" s="249">
        <v>0</v>
      </c>
      <c r="BK159" s="249">
        <v>0</v>
      </c>
      <c r="BL159" s="249">
        <v>1.1710316301548254</v>
      </c>
      <c r="BM159" s="249" t="s">
        <v>1026</v>
      </c>
      <c r="BN159" s="254">
        <v>1.2155093690057981</v>
      </c>
      <c r="BO159" s="251">
        <v>60.53</v>
      </c>
      <c r="BP159" s="253">
        <v>0.01</v>
      </c>
      <c r="BQ159" s="248">
        <v>177.07</v>
      </c>
      <c r="BR159" s="249">
        <v>0.03</v>
      </c>
      <c r="BS159" s="253">
        <v>333.36</v>
      </c>
      <c r="BT159" s="253">
        <v>0.06</v>
      </c>
      <c r="BU159" s="248">
        <v>800.83</v>
      </c>
      <c r="BV159" s="249">
        <v>0.14000000000000001</v>
      </c>
      <c r="BW159" s="253">
        <v>1554.3</v>
      </c>
      <c r="BX159" s="253">
        <v>0.26</v>
      </c>
      <c r="BY159" s="248">
        <v>2865.72</v>
      </c>
      <c r="BZ159" s="249">
        <v>0.48</v>
      </c>
      <c r="CA159" s="253">
        <v>3948.06</v>
      </c>
      <c r="CB159" s="254">
        <v>0.67</v>
      </c>
      <c r="CC159" s="251">
        <v>0</v>
      </c>
      <c r="CD159" s="253">
        <v>0</v>
      </c>
      <c r="CE159" s="248">
        <v>0</v>
      </c>
      <c r="CF159" s="249">
        <v>0</v>
      </c>
      <c r="CG159" s="253">
        <v>0</v>
      </c>
      <c r="CH159" s="253">
        <v>0</v>
      </c>
      <c r="CI159" s="248">
        <v>0</v>
      </c>
      <c r="CJ159" s="249">
        <v>0</v>
      </c>
      <c r="CK159" s="253">
        <v>0</v>
      </c>
      <c r="CL159" s="253">
        <v>0</v>
      </c>
      <c r="CM159" s="248">
        <v>0</v>
      </c>
      <c r="CN159" s="249">
        <v>0</v>
      </c>
      <c r="CO159" s="253">
        <v>0</v>
      </c>
      <c r="CP159" s="254">
        <v>0</v>
      </c>
      <c r="CQ159" s="251">
        <v>0</v>
      </c>
      <c r="CR159" s="253">
        <v>0</v>
      </c>
      <c r="CS159" s="248">
        <v>0</v>
      </c>
      <c r="CT159" s="249">
        <v>0</v>
      </c>
      <c r="CU159" s="253">
        <v>0</v>
      </c>
      <c r="CV159" s="253">
        <v>0</v>
      </c>
      <c r="CW159" s="248">
        <v>0</v>
      </c>
      <c r="CX159" s="249">
        <v>0</v>
      </c>
      <c r="CY159" s="253">
        <v>0</v>
      </c>
      <c r="CZ159" s="253">
        <v>0</v>
      </c>
      <c r="DA159" s="248">
        <v>0</v>
      </c>
      <c r="DB159" s="249">
        <v>0</v>
      </c>
      <c r="DC159" s="253">
        <v>0</v>
      </c>
      <c r="DD159" s="253">
        <v>0</v>
      </c>
      <c r="DE159" s="251">
        <v>0</v>
      </c>
      <c r="DF159" s="253">
        <v>0</v>
      </c>
      <c r="DG159" s="248">
        <v>0</v>
      </c>
      <c r="DH159" s="249">
        <v>0</v>
      </c>
      <c r="DI159" s="253">
        <v>0</v>
      </c>
      <c r="DJ159" s="253">
        <v>0</v>
      </c>
      <c r="DK159" s="248">
        <v>0</v>
      </c>
      <c r="DL159" s="249">
        <v>0</v>
      </c>
      <c r="DM159" s="253">
        <v>0</v>
      </c>
      <c r="DN159" s="253">
        <v>0</v>
      </c>
      <c r="DO159" s="248">
        <v>0</v>
      </c>
      <c r="DP159" s="249">
        <v>0</v>
      </c>
      <c r="DQ159" s="253">
        <v>0</v>
      </c>
      <c r="DR159" s="253">
        <v>0</v>
      </c>
      <c r="DS159" s="256">
        <v>37.711740113090393</v>
      </c>
      <c r="DT159" s="257">
        <v>43.438175582030262</v>
      </c>
      <c r="DU159" s="258">
        <v>48.944150533405555</v>
      </c>
      <c r="DV159" s="259">
        <v>43.36468874284207</v>
      </c>
      <c r="DW159" s="260">
        <v>152</v>
      </c>
      <c r="DX159" s="261">
        <v>48.83</v>
      </c>
      <c r="DY159" s="240">
        <v>52.10902439024391</v>
      </c>
      <c r="DZ159" s="262">
        <v>2.79275342446793</v>
      </c>
      <c r="EA159" s="262">
        <v>-1.1576594114303589</v>
      </c>
      <c r="EB159" s="262">
        <v>-1.0093042850494385</v>
      </c>
      <c r="EC159" s="262">
        <v>-0.74442768096923828</v>
      </c>
      <c r="ED159" s="262">
        <v>-1.1967065334320068</v>
      </c>
      <c r="EE159" s="262">
        <v>0</v>
      </c>
      <c r="EF159" s="262">
        <v>0.4940909766574928</v>
      </c>
      <c r="EG159" s="262">
        <v>5.9321266968325794</v>
      </c>
      <c r="EH159" s="262">
        <v>39.200000000000003</v>
      </c>
      <c r="EI159" s="262">
        <v>1.43666639119579</v>
      </c>
      <c r="EJ159" s="262">
        <v>-2.1</v>
      </c>
      <c r="EK159" s="262">
        <v>0</v>
      </c>
      <c r="EL159" s="263">
        <v>62.7</v>
      </c>
    </row>
    <row r="160" spans="1:142" x14ac:dyDescent="0.2">
      <c r="A160" s="236" t="s">
        <v>342</v>
      </c>
      <c r="B160" s="237" t="s">
        <v>934</v>
      </c>
      <c r="C160" s="238" t="s">
        <v>1075</v>
      </c>
      <c r="D160" s="239">
        <v>0.73491700000000004</v>
      </c>
      <c r="E160" s="240">
        <v>28.103989974378056</v>
      </c>
      <c r="F160" s="241">
        <v>71.896010025621933</v>
      </c>
      <c r="G160" s="242">
        <v>2.6651890277707322</v>
      </c>
      <c r="H160" s="243">
        <v>394.90435249865664</v>
      </c>
      <c r="I160" s="251">
        <v>657.30088825135351</v>
      </c>
      <c r="J160" s="249">
        <v>814.95714883866788</v>
      </c>
      <c r="K160" s="253">
        <v>81.514293141251187</v>
      </c>
      <c r="L160" s="253">
        <v>12.401366649314479</v>
      </c>
      <c r="M160" s="248">
        <v>50.008306069317705</v>
      </c>
      <c r="N160" s="253">
        <v>7.6081300000000001</v>
      </c>
      <c r="O160" s="248">
        <v>26.172871241461607</v>
      </c>
      <c r="P160" s="249">
        <f t="shared" si="17"/>
        <v>3.9818706636910912</v>
      </c>
      <c r="Q160" s="254">
        <v>173.37407496594199</v>
      </c>
      <c r="R160" s="253">
        <v>1426.1358642578125</v>
      </c>
      <c r="S160" s="251">
        <v>0.25</v>
      </c>
      <c r="T160" s="252">
        <v>0.26</v>
      </c>
      <c r="U160" s="253">
        <v>0.3</v>
      </c>
      <c r="V160" s="252">
        <v>0</v>
      </c>
      <c r="W160" s="253">
        <v>0</v>
      </c>
      <c r="X160" s="252" t="s">
        <v>992</v>
      </c>
      <c r="Y160" s="254">
        <v>0.81</v>
      </c>
      <c r="Z160" s="253">
        <f t="shared" si="16"/>
        <v>30.864197530864196</v>
      </c>
      <c r="AA160" s="253">
        <f t="shared" si="16"/>
        <v>32.098765432098766</v>
      </c>
      <c r="AB160" s="253">
        <f t="shared" si="16"/>
        <v>37.037037037037038</v>
      </c>
      <c r="AC160" s="253">
        <f t="shared" si="16"/>
        <v>0</v>
      </c>
      <c r="AD160" s="253">
        <f t="shared" si="16"/>
        <v>0</v>
      </c>
      <c r="AE160" s="253" t="str">
        <f t="shared" si="16"/>
        <v>---</v>
      </c>
      <c r="AF160" s="251">
        <f t="shared" si="19"/>
        <v>1.7529886616385222E-2</v>
      </c>
      <c r="AG160" s="252">
        <f t="shared" si="19"/>
        <v>1.8231082081040632E-2</v>
      </c>
      <c r="AH160" s="253">
        <f t="shared" si="19"/>
        <v>2.1035863939662267E-2</v>
      </c>
      <c r="AI160" s="252">
        <f t="shared" si="18"/>
        <v>0</v>
      </c>
      <c r="AJ160" s="253">
        <f t="shared" si="18"/>
        <v>0</v>
      </c>
      <c r="AK160" s="252">
        <f t="shared" si="18"/>
        <v>0</v>
      </c>
      <c r="AL160" s="254">
        <f t="shared" si="13"/>
        <v>5.6796832637088124E-2</v>
      </c>
      <c r="AM160" s="255">
        <v>0.30669467938192158</v>
      </c>
      <c r="AN160" s="249">
        <v>0.3189624665571984</v>
      </c>
      <c r="AO160" s="249">
        <v>0.36803361525830586</v>
      </c>
      <c r="AP160" s="249">
        <v>0</v>
      </c>
      <c r="AQ160" s="249">
        <v>0</v>
      </c>
      <c r="AR160" s="249" t="s">
        <v>1026</v>
      </c>
      <c r="AS160" s="254">
        <v>0.99369076119742594</v>
      </c>
      <c r="AT160" s="255">
        <v>0.49991695310268869</v>
      </c>
      <c r="AU160" s="249">
        <v>0.51991363122679624</v>
      </c>
      <c r="AV160" s="249">
        <v>0.59990034372322631</v>
      </c>
      <c r="AW160" s="249">
        <v>0</v>
      </c>
      <c r="AX160" s="249">
        <v>0</v>
      </c>
      <c r="AY160" s="249" t="s">
        <v>1026</v>
      </c>
      <c r="AZ160" s="254">
        <v>1.6197309280527115</v>
      </c>
      <c r="BA160" s="255">
        <f t="shared" si="21"/>
        <v>0.95518752105410543</v>
      </c>
      <c r="BB160" s="249">
        <f t="shared" si="21"/>
        <v>0.99339502189626971</v>
      </c>
      <c r="BC160" s="249">
        <f t="shared" si="21"/>
        <v>1.1462250252649264</v>
      </c>
      <c r="BD160" s="249">
        <f t="shared" si="20"/>
        <v>0</v>
      </c>
      <c r="BE160" s="249">
        <f t="shared" si="20"/>
        <v>0</v>
      </c>
      <c r="BF160" s="249" t="str">
        <f t="shared" si="20"/>
        <v>---</v>
      </c>
      <c r="BG160" s="254">
        <f t="shared" si="20"/>
        <v>3.0948075682153018</v>
      </c>
      <c r="BH160" s="255">
        <v>0.14419687606068587</v>
      </c>
      <c r="BI160" s="249">
        <v>0.14996475110311333</v>
      </c>
      <c r="BJ160" s="249">
        <v>0.17303625127282307</v>
      </c>
      <c r="BK160" s="249">
        <v>0</v>
      </c>
      <c r="BL160" s="249">
        <v>0</v>
      </c>
      <c r="BM160" s="249" t="s">
        <v>1026</v>
      </c>
      <c r="BN160" s="254">
        <v>0.4671978784366223</v>
      </c>
      <c r="BO160" s="251">
        <v>0.28000000000000003</v>
      </c>
      <c r="BP160" s="253">
        <v>0.02</v>
      </c>
      <c r="BQ160" s="248">
        <v>0.72</v>
      </c>
      <c r="BR160" s="249">
        <v>0.05</v>
      </c>
      <c r="BS160" s="253">
        <v>1.92</v>
      </c>
      <c r="BT160" s="253">
        <v>0.13</v>
      </c>
      <c r="BU160" s="248">
        <v>7.77</v>
      </c>
      <c r="BV160" s="249">
        <v>0.54</v>
      </c>
      <c r="BW160" s="253">
        <v>20.22</v>
      </c>
      <c r="BX160" s="253">
        <v>1.42</v>
      </c>
      <c r="BY160" s="248">
        <v>44.85</v>
      </c>
      <c r="BZ160" s="249">
        <v>3.15</v>
      </c>
      <c r="CA160" s="253">
        <v>66.33</v>
      </c>
      <c r="CB160" s="254">
        <v>4.6500000000000004</v>
      </c>
      <c r="CC160" s="251">
        <v>0.92</v>
      </c>
      <c r="CD160" s="253">
        <v>0.06</v>
      </c>
      <c r="CE160" s="248">
        <v>5.63</v>
      </c>
      <c r="CF160" s="249">
        <v>0.39</v>
      </c>
      <c r="CG160" s="253">
        <v>8.49</v>
      </c>
      <c r="CH160" s="253">
        <v>0.6</v>
      </c>
      <c r="CI160" s="248">
        <v>11.1</v>
      </c>
      <c r="CJ160" s="249">
        <v>0.78</v>
      </c>
      <c r="CK160" s="253">
        <v>12.7</v>
      </c>
      <c r="CL160" s="253">
        <v>0.89</v>
      </c>
      <c r="CM160" s="248">
        <v>14.14</v>
      </c>
      <c r="CN160" s="249">
        <v>0.99</v>
      </c>
      <c r="CO160" s="253">
        <v>15.59</v>
      </c>
      <c r="CP160" s="254">
        <v>1.0900000000000001</v>
      </c>
      <c r="CQ160" s="251">
        <v>1.1299999999999999</v>
      </c>
      <c r="CR160" s="253">
        <v>0.08</v>
      </c>
      <c r="CS160" s="248">
        <v>4.62</v>
      </c>
      <c r="CT160" s="249">
        <v>0.32</v>
      </c>
      <c r="CU160" s="253">
        <v>7.58</v>
      </c>
      <c r="CV160" s="253">
        <v>0.53</v>
      </c>
      <c r="CW160" s="248">
        <v>8.75</v>
      </c>
      <c r="CX160" s="249">
        <v>0.61</v>
      </c>
      <c r="CY160" s="253">
        <v>8.83</v>
      </c>
      <c r="CZ160" s="253">
        <v>0.62</v>
      </c>
      <c r="DA160" s="248">
        <v>8.99</v>
      </c>
      <c r="DB160" s="249">
        <v>0.63</v>
      </c>
      <c r="DC160" s="253">
        <v>9.14</v>
      </c>
      <c r="DD160" s="253">
        <v>0.64</v>
      </c>
      <c r="DE160" s="251">
        <v>0</v>
      </c>
      <c r="DF160" s="253">
        <v>0</v>
      </c>
      <c r="DG160" s="248">
        <v>0</v>
      </c>
      <c r="DH160" s="249">
        <v>0</v>
      </c>
      <c r="DI160" s="253">
        <v>0</v>
      </c>
      <c r="DJ160" s="253">
        <v>0</v>
      </c>
      <c r="DK160" s="248">
        <v>0</v>
      </c>
      <c r="DL160" s="249">
        <v>0</v>
      </c>
      <c r="DM160" s="253">
        <v>0</v>
      </c>
      <c r="DN160" s="253">
        <v>0</v>
      </c>
      <c r="DO160" s="248">
        <v>0</v>
      </c>
      <c r="DP160" s="249">
        <v>0</v>
      </c>
      <c r="DQ160" s="253">
        <v>0</v>
      </c>
      <c r="DR160" s="253">
        <v>0</v>
      </c>
      <c r="DS160" s="256">
        <v>42.121255708747746</v>
      </c>
      <c r="DT160" s="257">
        <v>38.202164659467172</v>
      </c>
      <c r="DU160" s="258">
        <v>49.043509941841975</v>
      </c>
      <c r="DV160" s="259">
        <v>43.122310103352298</v>
      </c>
      <c r="DW160" s="260">
        <v>153</v>
      </c>
      <c r="DX160" s="261">
        <v>64.3</v>
      </c>
      <c r="DY160" s="240">
        <v>60.644000000000005</v>
      </c>
      <c r="DZ160" s="262">
        <v>2.3980438856537498</v>
      </c>
      <c r="EA160" s="262">
        <v>-0.98600620031356812</v>
      </c>
      <c r="EB160" s="262">
        <v>-1.435276985168457</v>
      </c>
      <c r="EC160" s="262">
        <v>-0.51739376783370972</v>
      </c>
      <c r="ED160" s="262">
        <v>-0.72770512104034424</v>
      </c>
      <c r="EE160" s="262" t="s">
        <v>478</v>
      </c>
      <c r="EF160" s="262">
        <v>0.2039963049770086</v>
      </c>
      <c r="EG160" s="262">
        <v>0.83333333333333337</v>
      </c>
      <c r="EH160" s="262">
        <v>31.39</v>
      </c>
      <c r="EI160" s="262" t="s">
        <v>478</v>
      </c>
      <c r="EJ160" s="262">
        <v>-0.3</v>
      </c>
      <c r="EK160" s="262">
        <v>16.3</v>
      </c>
      <c r="EL160" s="263">
        <v>68.900000000000006</v>
      </c>
    </row>
    <row r="161" spans="1:142" x14ac:dyDescent="0.2">
      <c r="A161" s="236" t="s">
        <v>420</v>
      </c>
      <c r="B161" s="237" t="s">
        <v>481</v>
      </c>
      <c r="C161" s="238" t="s">
        <v>1075</v>
      </c>
      <c r="D161" s="239">
        <v>1.8492850000000001</v>
      </c>
      <c r="E161" s="240">
        <v>58.372992805327463</v>
      </c>
      <c r="F161" s="241">
        <v>41.62700719467253</v>
      </c>
      <c r="G161" s="242">
        <v>4.3391800017646638</v>
      </c>
      <c r="H161" s="243">
        <v>182.73567193675891</v>
      </c>
      <c r="I161" s="251">
        <v>914.29376938257678</v>
      </c>
      <c r="J161" s="249">
        <v>488.56559462467033</v>
      </c>
      <c r="K161" s="253">
        <v>209.34070839648106</v>
      </c>
      <c r="L161" s="253">
        <v>22.896438257240774</v>
      </c>
      <c r="M161" s="248">
        <v>64.658032506343403</v>
      </c>
      <c r="N161" s="253">
        <v>7.0719100000000008</v>
      </c>
      <c r="O161" s="248">
        <v>235.06884164049194</v>
      </c>
      <c r="P161" s="249">
        <f t="shared" si="17"/>
        <v>25.710428038816683</v>
      </c>
      <c r="Q161" s="254">
        <v>210.553619388351</v>
      </c>
      <c r="R161" s="253">
        <v>2097.608154296875</v>
      </c>
      <c r="S161" s="251">
        <v>0.05</v>
      </c>
      <c r="T161" s="252">
        <v>0</v>
      </c>
      <c r="U161" s="253">
        <v>0</v>
      </c>
      <c r="V161" s="252">
        <v>0</v>
      </c>
      <c r="W161" s="253">
        <v>1.24</v>
      </c>
      <c r="X161" s="252" t="s">
        <v>992</v>
      </c>
      <c r="Y161" s="254">
        <v>1.29</v>
      </c>
      <c r="Z161" s="253">
        <f t="shared" si="16"/>
        <v>3.8759689922480618</v>
      </c>
      <c r="AA161" s="253">
        <f t="shared" si="16"/>
        <v>0</v>
      </c>
      <c r="AB161" s="253">
        <f t="shared" si="16"/>
        <v>0</v>
      </c>
      <c r="AC161" s="253">
        <f t="shared" si="16"/>
        <v>0</v>
      </c>
      <c r="AD161" s="253">
        <f t="shared" si="16"/>
        <v>96.124031007751938</v>
      </c>
      <c r="AE161" s="253" t="str">
        <f t="shared" si="16"/>
        <v>---</v>
      </c>
      <c r="AF161" s="251">
        <f t="shared" si="19"/>
        <v>2.3836673163944752E-3</v>
      </c>
      <c r="AG161" s="252">
        <f t="shared" si="19"/>
        <v>0</v>
      </c>
      <c r="AH161" s="253">
        <f t="shared" si="19"/>
        <v>0</v>
      </c>
      <c r="AI161" s="252">
        <f t="shared" si="18"/>
        <v>0</v>
      </c>
      <c r="AJ161" s="253">
        <f t="shared" si="18"/>
        <v>5.9114949446582986E-2</v>
      </c>
      <c r="AK161" s="252">
        <f t="shared" si="18"/>
        <v>0</v>
      </c>
      <c r="AL161" s="254">
        <f t="shared" si="13"/>
        <v>6.1498616762977465E-2</v>
      </c>
      <c r="AM161" s="255">
        <v>2.3884508838721633E-2</v>
      </c>
      <c r="AN161" s="249">
        <v>0</v>
      </c>
      <c r="AO161" s="249">
        <v>0</v>
      </c>
      <c r="AP161" s="249">
        <v>0</v>
      </c>
      <c r="AQ161" s="249">
        <v>0.59233581920029643</v>
      </c>
      <c r="AR161" s="249" t="s">
        <v>1026</v>
      </c>
      <c r="AS161" s="254">
        <v>0.61622032803901816</v>
      </c>
      <c r="AT161" s="255">
        <v>7.7329912559734398E-2</v>
      </c>
      <c r="AU161" s="249">
        <v>0</v>
      </c>
      <c r="AV161" s="249">
        <v>0</v>
      </c>
      <c r="AW161" s="249">
        <v>0</v>
      </c>
      <c r="AX161" s="249">
        <v>1.9177818314814132</v>
      </c>
      <c r="AY161" s="249" t="s">
        <v>1026</v>
      </c>
      <c r="AZ161" s="254">
        <v>1.9951117440411474</v>
      </c>
      <c r="BA161" s="255">
        <f t="shared" si="21"/>
        <v>2.1270364737011244E-2</v>
      </c>
      <c r="BB161" s="249">
        <f t="shared" si="21"/>
        <v>0</v>
      </c>
      <c r="BC161" s="249">
        <f t="shared" si="21"/>
        <v>0</v>
      </c>
      <c r="BD161" s="249">
        <f t="shared" si="20"/>
        <v>0</v>
      </c>
      <c r="BE161" s="249">
        <f t="shared" si="20"/>
        <v>0.5275050454778788</v>
      </c>
      <c r="BF161" s="249" t="str">
        <f t="shared" si="20"/>
        <v>---</v>
      </c>
      <c r="BG161" s="254">
        <f t="shared" si="20"/>
        <v>0.54877541021489018</v>
      </c>
      <c r="BH161" s="255">
        <v>2.3746920212175789E-2</v>
      </c>
      <c r="BI161" s="249">
        <v>0</v>
      </c>
      <c r="BJ161" s="249">
        <v>0</v>
      </c>
      <c r="BK161" s="249">
        <v>0</v>
      </c>
      <c r="BL161" s="249">
        <v>0.58892362126195952</v>
      </c>
      <c r="BM161" s="249" t="s">
        <v>1026</v>
      </c>
      <c r="BN161" s="254">
        <v>0.61267054147413524</v>
      </c>
      <c r="BO161" s="251">
        <v>0</v>
      </c>
      <c r="BP161" s="253">
        <v>0</v>
      </c>
      <c r="BQ161" s="248">
        <v>0.32</v>
      </c>
      <c r="BR161" s="249">
        <v>0.02</v>
      </c>
      <c r="BS161" s="253">
        <v>0.89</v>
      </c>
      <c r="BT161" s="253">
        <v>0.04</v>
      </c>
      <c r="BU161" s="248">
        <v>1.94</v>
      </c>
      <c r="BV161" s="249">
        <v>0.09</v>
      </c>
      <c r="BW161" s="253">
        <v>3.39</v>
      </c>
      <c r="BX161" s="253">
        <v>0.16</v>
      </c>
      <c r="BY161" s="248">
        <v>6.35</v>
      </c>
      <c r="BZ161" s="249">
        <v>0.3</v>
      </c>
      <c r="CA161" s="253">
        <v>9.4</v>
      </c>
      <c r="CB161" s="254">
        <v>0.45</v>
      </c>
      <c r="CC161" s="251">
        <v>0</v>
      </c>
      <c r="CD161" s="253">
        <v>0</v>
      </c>
      <c r="CE161" s="248">
        <v>0</v>
      </c>
      <c r="CF161" s="249">
        <v>0</v>
      </c>
      <c r="CG161" s="253">
        <v>0</v>
      </c>
      <c r="CH161" s="253">
        <v>0</v>
      </c>
      <c r="CI161" s="248">
        <v>0</v>
      </c>
      <c r="CJ161" s="249">
        <v>0</v>
      </c>
      <c r="CK161" s="253">
        <v>0</v>
      </c>
      <c r="CL161" s="253">
        <v>0</v>
      </c>
      <c r="CM161" s="248">
        <v>0</v>
      </c>
      <c r="CN161" s="249">
        <v>0</v>
      </c>
      <c r="CO161" s="253">
        <v>0</v>
      </c>
      <c r="CP161" s="254">
        <v>0</v>
      </c>
      <c r="CQ161" s="251">
        <v>0</v>
      </c>
      <c r="CR161" s="253">
        <v>0</v>
      </c>
      <c r="CS161" s="248">
        <v>0</v>
      </c>
      <c r="CT161" s="249">
        <v>0</v>
      </c>
      <c r="CU161" s="253">
        <v>0</v>
      </c>
      <c r="CV161" s="253">
        <v>0</v>
      </c>
      <c r="CW161" s="248">
        <v>0</v>
      </c>
      <c r="CX161" s="249">
        <v>0</v>
      </c>
      <c r="CY161" s="253">
        <v>0</v>
      </c>
      <c r="CZ161" s="253">
        <v>0</v>
      </c>
      <c r="DA161" s="248">
        <v>0</v>
      </c>
      <c r="DB161" s="249">
        <v>0</v>
      </c>
      <c r="DC161" s="253">
        <v>0</v>
      </c>
      <c r="DD161" s="253">
        <v>0</v>
      </c>
      <c r="DE161" s="251">
        <v>0</v>
      </c>
      <c r="DF161" s="253">
        <v>0</v>
      </c>
      <c r="DG161" s="248">
        <v>0</v>
      </c>
      <c r="DH161" s="249">
        <v>0</v>
      </c>
      <c r="DI161" s="253">
        <v>0</v>
      </c>
      <c r="DJ161" s="253">
        <v>0</v>
      </c>
      <c r="DK161" s="248">
        <v>0</v>
      </c>
      <c r="DL161" s="249">
        <v>0</v>
      </c>
      <c r="DM161" s="253">
        <v>0</v>
      </c>
      <c r="DN161" s="253">
        <v>0</v>
      </c>
      <c r="DO161" s="248">
        <v>0</v>
      </c>
      <c r="DP161" s="249">
        <v>0</v>
      </c>
      <c r="DQ161" s="253">
        <v>0</v>
      </c>
      <c r="DR161" s="253">
        <v>0</v>
      </c>
      <c r="DS161" s="256">
        <v>40.718089275408005</v>
      </c>
      <c r="DT161" s="257">
        <v>37.960683483845287</v>
      </c>
      <c r="DU161" s="258">
        <v>50.426814785181321</v>
      </c>
      <c r="DV161" s="259">
        <v>43.035195848144873</v>
      </c>
      <c r="DW161" s="260">
        <v>154</v>
      </c>
      <c r="DX161" s="261">
        <v>47.28</v>
      </c>
      <c r="DY161" s="240">
        <v>58.607073170731709</v>
      </c>
      <c r="DZ161" s="262">
        <v>3.1899334569871902</v>
      </c>
      <c r="EA161" s="262">
        <v>-0.58685719966888428</v>
      </c>
      <c r="EB161" s="262">
        <v>-0.71818774938583374</v>
      </c>
      <c r="EC161" s="262">
        <v>-1.2526001930236816</v>
      </c>
      <c r="ED161" s="262">
        <v>-0.70093679428100586</v>
      </c>
      <c r="EE161" s="262" t="s">
        <v>478</v>
      </c>
      <c r="EF161" s="262">
        <v>0.28146598914699161</v>
      </c>
      <c r="EG161" s="262">
        <v>3.0166666666666666</v>
      </c>
      <c r="EH161" s="262">
        <v>29.3</v>
      </c>
      <c r="EI161" s="262">
        <v>3.44527390377162</v>
      </c>
      <c r="EJ161" s="262">
        <v>0</v>
      </c>
      <c r="EK161" s="262">
        <v>27.9</v>
      </c>
      <c r="EL161" s="263">
        <v>34.799999999999997</v>
      </c>
    </row>
    <row r="162" spans="1:142" x14ac:dyDescent="0.2">
      <c r="A162" s="236" t="s">
        <v>392</v>
      </c>
      <c r="B162" s="237" t="s">
        <v>487</v>
      </c>
      <c r="C162" s="238" t="s">
        <v>1075</v>
      </c>
      <c r="D162" s="239">
        <v>4.2940769999999997</v>
      </c>
      <c r="E162" s="240">
        <v>48.920990471293365</v>
      </c>
      <c r="F162" s="241">
        <v>51.079009528706635</v>
      </c>
      <c r="G162" s="242">
        <v>3.2229866078853684</v>
      </c>
      <c r="H162" s="243">
        <v>44.581364202657809</v>
      </c>
      <c r="I162" s="251">
        <v>1950.9601377301019</v>
      </c>
      <c r="J162" s="249">
        <v>454.33748340565432</v>
      </c>
      <c r="K162" s="253">
        <v>495.46529531524061</v>
      </c>
      <c r="L162" s="253">
        <v>25.39597225659891</v>
      </c>
      <c r="M162" s="248">
        <v>278.82517490795919</v>
      </c>
      <c r="N162" s="253">
        <v>14.291689999999999</v>
      </c>
      <c r="O162" s="248">
        <v>483.16823718491344</v>
      </c>
      <c r="P162" s="249">
        <f t="shared" si="17"/>
        <v>24.765664240944911</v>
      </c>
      <c r="Q162" s="254">
        <v>493.09966418721098</v>
      </c>
      <c r="R162" s="253">
        <v>1911.2408447265625</v>
      </c>
      <c r="S162" s="251">
        <v>0.11</v>
      </c>
      <c r="T162" s="252">
        <v>0</v>
      </c>
      <c r="U162" s="253">
        <v>0</v>
      </c>
      <c r="V162" s="252">
        <v>0</v>
      </c>
      <c r="W162" s="253">
        <v>3.06</v>
      </c>
      <c r="X162" s="252" t="s">
        <v>992</v>
      </c>
      <c r="Y162" s="254">
        <v>3.17</v>
      </c>
      <c r="Z162" s="253">
        <f t="shared" si="16"/>
        <v>3.4700315457413251</v>
      </c>
      <c r="AA162" s="253">
        <f t="shared" si="16"/>
        <v>0</v>
      </c>
      <c r="AB162" s="253">
        <f t="shared" si="16"/>
        <v>0</v>
      </c>
      <c r="AC162" s="253">
        <f t="shared" si="16"/>
        <v>0</v>
      </c>
      <c r="AD162" s="253">
        <f t="shared" si="16"/>
        <v>96.529968454258679</v>
      </c>
      <c r="AE162" s="253" t="str">
        <f t="shared" si="16"/>
        <v>---</v>
      </c>
      <c r="AF162" s="251">
        <f t="shared" si="19"/>
        <v>5.7554232530928088E-3</v>
      </c>
      <c r="AG162" s="252">
        <f t="shared" si="19"/>
        <v>0</v>
      </c>
      <c r="AH162" s="253">
        <f t="shared" si="19"/>
        <v>0</v>
      </c>
      <c r="AI162" s="252">
        <f t="shared" si="18"/>
        <v>0</v>
      </c>
      <c r="AJ162" s="253">
        <f t="shared" si="18"/>
        <v>0.16010541049512722</v>
      </c>
      <c r="AK162" s="252">
        <f t="shared" si="18"/>
        <v>0</v>
      </c>
      <c r="AL162" s="254">
        <f t="shared" si="13"/>
        <v>0.16586083374822003</v>
      </c>
      <c r="AM162" s="255">
        <v>2.2201353160368642E-2</v>
      </c>
      <c r="AN162" s="249">
        <v>0</v>
      </c>
      <c r="AO162" s="249">
        <v>0</v>
      </c>
      <c r="AP162" s="249">
        <v>0</v>
      </c>
      <c r="AQ162" s="249">
        <v>0.61760127882480043</v>
      </c>
      <c r="AR162" s="249" t="s">
        <v>1026</v>
      </c>
      <c r="AS162" s="254">
        <v>0.63980263198516907</v>
      </c>
      <c r="AT162" s="255">
        <v>3.9451243969025121E-2</v>
      </c>
      <c r="AU162" s="249">
        <v>0</v>
      </c>
      <c r="AV162" s="249">
        <v>0</v>
      </c>
      <c r="AW162" s="249">
        <v>0</v>
      </c>
      <c r="AX162" s="249">
        <v>1.0974618776837899</v>
      </c>
      <c r="AY162" s="249" t="s">
        <v>1026</v>
      </c>
      <c r="AZ162" s="254">
        <v>1.136913121652815</v>
      </c>
      <c r="BA162" s="255">
        <f t="shared" si="21"/>
        <v>2.2766397195497327E-2</v>
      </c>
      <c r="BB162" s="249">
        <f t="shared" si="21"/>
        <v>0</v>
      </c>
      <c r="BC162" s="249">
        <f t="shared" si="21"/>
        <v>0</v>
      </c>
      <c r="BD162" s="249">
        <f t="shared" si="20"/>
        <v>0</v>
      </c>
      <c r="BE162" s="249">
        <f t="shared" si="20"/>
        <v>0.63331977652928928</v>
      </c>
      <c r="BF162" s="249" t="str">
        <f t="shared" si="20"/>
        <v>---</v>
      </c>
      <c r="BG162" s="254">
        <f t="shared" si="20"/>
        <v>0.6560861737247865</v>
      </c>
      <c r="BH162" s="255">
        <v>2.2307863498815372E-2</v>
      </c>
      <c r="BI162" s="249">
        <v>0</v>
      </c>
      <c r="BJ162" s="249">
        <v>0</v>
      </c>
      <c r="BK162" s="249">
        <v>0</v>
      </c>
      <c r="BL162" s="249">
        <v>0.62056420278522761</v>
      </c>
      <c r="BM162" s="249" t="s">
        <v>1026</v>
      </c>
      <c r="BN162" s="254">
        <v>0.64287206628404292</v>
      </c>
      <c r="BO162" s="251">
        <v>0</v>
      </c>
      <c r="BP162" s="253">
        <v>0</v>
      </c>
      <c r="BQ162" s="248">
        <v>0.2</v>
      </c>
      <c r="BR162" s="249">
        <v>0.01</v>
      </c>
      <c r="BS162" s="253">
        <v>1.01</v>
      </c>
      <c r="BT162" s="253">
        <v>0.05</v>
      </c>
      <c r="BU162" s="248">
        <v>3.13</v>
      </c>
      <c r="BV162" s="249">
        <v>0.16</v>
      </c>
      <c r="BW162" s="253">
        <v>7.51</v>
      </c>
      <c r="BX162" s="253">
        <v>0.39</v>
      </c>
      <c r="BY162" s="248">
        <v>18.100000000000001</v>
      </c>
      <c r="BZ162" s="249">
        <v>0.95</v>
      </c>
      <c r="CA162" s="253">
        <v>29.35</v>
      </c>
      <c r="CB162" s="254">
        <v>1.54</v>
      </c>
      <c r="CC162" s="251">
        <v>0</v>
      </c>
      <c r="CD162" s="253">
        <v>0</v>
      </c>
      <c r="CE162" s="248">
        <v>0</v>
      </c>
      <c r="CF162" s="249">
        <v>0</v>
      </c>
      <c r="CG162" s="253">
        <v>0</v>
      </c>
      <c r="CH162" s="253">
        <v>0</v>
      </c>
      <c r="CI162" s="248">
        <v>0</v>
      </c>
      <c r="CJ162" s="249">
        <v>0</v>
      </c>
      <c r="CK162" s="253">
        <v>0</v>
      </c>
      <c r="CL162" s="253">
        <v>0</v>
      </c>
      <c r="CM162" s="248">
        <v>0</v>
      </c>
      <c r="CN162" s="249">
        <v>0</v>
      </c>
      <c r="CO162" s="253">
        <v>0</v>
      </c>
      <c r="CP162" s="254">
        <v>0</v>
      </c>
      <c r="CQ162" s="251">
        <v>0</v>
      </c>
      <c r="CR162" s="253">
        <v>0</v>
      </c>
      <c r="CS162" s="248">
        <v>0</v>
      </c>
      <c r="CT162" s="249">
        <v>0</v>
      </c>
      <c r="CU162" s="253">
        <v>0</v>
      </c>
      <c r="CV162" s="253">
        <v>0</v>
      </c>
      <c r="CW162" s="248">
        <v>0</v>
      </c>
      <c r="CX162" s="249">
        <v>0</v>
      </c>
      <c r="CY162" s="253">
        <v>0</v>
      </c>
      <c r="CZ162" s="253">
        <v>0</v>
      </c>
      <c r="DA162" s="248">
        <v>0</v>
      </c>
      <c r="DB162" s="249">
        <v>0</v>
      </c>
      <c r="DC162" s="253">
        <v>0</v>
      </c>
      <c r="DD162" s="253">
        <v>0</v>
      </c>
      <c r="DE162" s="251">
        <v>0</v>
      </c>
      <c r="DF162" s="253">
        <v>0</v>
      </c>
      <c r="DG162" s="248">
        <v>0</v>
      </c>
      <c r="DH162" s="249">
        <v>0</v>
      </c>
      <c r="DI162" s="253">
        <v>0</v>
      </c>
      <c r="DJ162" s="253">
        <v>0</v>
      </c>
      <c r="DK162" s="248">
        <v>0</v>
      </c>
      <c r="DL162" s="249">
        <v>0</v>
      </c>
      <c r="DM162" s="253">
        <v>0</v>
      </c>
      <c r="DN162" s="253">
        <v>0</v>
      </c>
      <c r="DO162" s="248">
        <v>0</v>
      </c>
      <c r="DP162" s="249">
        <v>0</v>
      </c>
      <c r="DQ162" s="253">
        <v>0.04</v>
      </c>
      <c r="DR162" s="253">
        <v>0</v>
      </c>
      <c r="DS162" s="256">
        <v>42.833766183841583</v>
      </c>
      <c r="DT162" s="257">
        <v>38.418974327476491</v>
      </c>
      <c r="DU162" s="258">
        <v>46.694578100168812</v>
      </c>
      <c r="DV162" s="259">
        <v>42.649106203828964</v>
      </c>
      <c r="DW162" s="260">
        <v>155</v>
      </c>
      <c r="DX162" s="261">
        <v>38.159999999999997</v>
      </c>
      <c r="DY162" s="240">
        <v>60.206390243902447</v>
      </c>
      <c r="DZ162" s="262">
        <v>2.44320841329312</v>
      </c>
      <c r="EA162" s="262">
        <v>-0.91562843322753906</v>
      </c>
      <c r="EB162" s="262">
        <v>-1.3334478139877319</v>
      </c>
      <c r="EC162" s="262">
        <v>-0.44720283150672913</v>
      </c>
      <c r="ED162" s="262">
        <v>-0.67755973339080811</v>
      </c>
      <c r="EE162" s="262" t="s">
        <v>478</v>
      </c>
      <c r="EF162" s="262">
        <v>0.20197271847579198</v>
      </c>
      <c r="EG162" s="262">
        <v>6.54E-2</v>
      </c>
      <c r="EH162" s="262">
        <v>23.95</v>
      </c>
      <c r="EI162" s="262">
        <v>1.25961543388226</v>
      </c>
      <c r="EJ162" s="262">
        <v>-3.1</v>
      </c>
      <c r="EK162" s="262">
        <v>0</v>
      </c>
      <c r="EL162" s="263">
        <v>68.3</v>
      </c>
    </row>
    <row r="163" spans="1:142" x14ac:dyDescent="0.2">
      <c r="A163" s="236" t="s">
        <v>408</v>
      </c>
      <c r="B163" s="237" t="s">
        <v>475</v>
      </c>
      <c r="C163" s="238" t="s">
        <v>1079</v>
      </c>
      <c r="D163" s="239">
        <v>0.87293200000000004</v>
      </c>
      <c r="E163" s="240">
        <v>77.185966375387778</v>
      </c>
      <c r="F163" s="241">
        <v>22.814033624612225</v>
      </c>
      <c r="G163" s="242">
        <v>1.622366081213614</v>
      </c>
      <c r="H163" s="243">
        <v>37.658843830888699</v>
      </c>
      <c r="I163" s="251">
        <v>1456.344495023098</v>
      </c>
      <c r="J163" s="249">
        <v>1668.3367032290007</v>
      </c>
      <c r="K163" s="253">
        <v>545.94677170372768</v>
      </c>
      <c r="L163" s="253">
        <v>37.487474534318117</v>
      </c>
      <c r="M163" s="248">
        <v>228.59147280006303</v>
      </c>
      <c r="N163" s="253">
        <v>15.696249999999999</v>
      </c>
      <c r="O163" s="248">
        <v>201.01169811108431</v>
      </c>
      <c r="P163" s="249">
        <f t="shared" si="17"/>
        <v>13.802482777805686</v>
      </c>
      <c r="Q163" s="254">
        <v>424.961517691984</v>
      </c>
      <c r="R163" s="253">
        <v>4744.66064453125</v>
      </c>
      <c r="S163" s="251">
        <v>2.95</v>
      </c>
      <c r="T163" s="252">
        <v>0</v>
      </c>
      <c r="U163" s="253">
        <v>0</v>
      </c>
      <c r="V163" s="252">
        <v>0</v>
      </c>
      <c r="W163" s="253">
        <v>0.19</v>
      </c>
      <c r="X163" s="252" t="s">
        <v>992</v>
      </c>
      <c r="Y163" s="254">
        <v>3.14</v>
      </c>
      <c r="Z163" s="253">
        <f t="shared" si="16"/>
        <v>93.949044585987252</v>
      </c>
      <c r="AA163" s="253">
        <f t="shared" si="16"/>
        <v>0</v>
      </c>
      <c r="AB163" s="253">
        <f t="shared" si="16"/>
        <v>0</v>
      </c>
      <c r="AC163" s="253">
        <f t="shared" si="16"/>
        <v>0</v>
      </c>
      <c r="AD163" s="253">
        <f t="shared" si="16"/>
        <v>6.0509554140127388</v>
      </c>
      <c r="AE163" s="253" t="str">
        <f t="shared" si="16"/>
        <v>---</v>
      </c>
      <c r="AF163" s="251">
        <f t="shared" si="19"/>
        <v>6.2175152682420048E-2</v>
      </c>
      <c r="AG163" s="252">
        <f t="shared" si="19"/>
        <v>0</v>
      </c>
      <c r="AH163" s="253">
        <f t="shared" si="19"/>
        <v>0</v>
      </c>
      <c r="AI163" s="252">
        <f t="shared" si="18"/>
        <v>0</v>
      </c>
      <c r="AJ163" s="253">
        <f t="shared" si="18"/>
        <v>4.0045013592067153E-3</v>
      </c>
      <c r="AK163" s="252">
        <f t="shared" si="18"/>
        <v>0</v>
      </c>
      <c r="AL163" s="254">
        <f t="shared" si="13"/>
        <v>6.6179654041626776E-2</v>
      </c>
      <c r="AM163" s="255">
        <v>0.54034571736617854</v>
      </c>
      <c r="AN163" s="249">
        <v>0</v>
      </c>
      <c r="AO163" s="249">
        <v>0</v>
      </c>
      <c r="AP163" s="249">
        <v>0</v>
      </c>
      <c r="AQ163" s="249">
        <v>3.4801927559177596E-2</v>
      </c>
      <c r="AR163" s="249" t="s">
        <v>1026</v>
      </c>
      <c r="AS163" s="254">
        <v>0.57514764492535608</v>
      </c>
      <c r="AT163" s="255">
        <v>1.2905118305004362</v>
      </c>
      <c r="AU163" s="249">
        <v>0</v>
      </c>
      <c r="AV163" s="249">
        <v>0</v>
      </c>
      <c r="AW163" s="249">
        <v>0</v>
      </c>
      <c r="AX163" s="249">
        <v>8.3117711116977244E-2</v>
      </c>
      <c r="AY163" s="249" t="s">
        <v>1026</v>
      </c>
      <c r="AZ163" s="254">
        <v>1.3736295416174134</v>
      </c>
      <c r="BA163" s="255">
        <f t="shared" si="21"/>
        <v>1.467576279252043</v>
      </c>
      <c r="BB163" s="249">
        <f t="shared" si="21"/>
        <v>0</v>
      </c>
      <c r="BC163" s="249">
        <f t="shared" si="21"/>
        <v>0</v>
      </c>
      <c r="BD163" s="249">
        <f t="shared" si="20"/>
        <v>0</v>
      </c>
      <c r="BE163" s="249">
        <f t="shared" si="20"/>
        <v>9.4521862053521394E-2</v>
      </c>
      <c r="BF163" s="249" t="str">
        <f t="shared" si="20"/>
        <v>---</v>
      </c>
      <c r="BG163" s="254">
        <f t="shared" si="20"/>
        <v>1.5620981413055643</v>
      </c>
      <c r="BH163" s="255">
        <v>0.69418050274805987</v>
      </c>
      <c r="BI163" s="249">
        <v>0</v>
      </c>
      <c r="BJ163" s="249">
        <v>0</v>
      </c>
      <c r="BK163" s="249">
        <v>0</v>
      </c>
      <c r="BL163" s="249">
        <v>4.470993068546826E-2</v>
      </c>
      <c r="BM163" s="249" t="s">
        <v>1026</v>
      </c>
      <c r="BN163" s="254">
        <v>0.73889043343352812</v>
      </c>
      <c r="BO163" s="251">
        <v>4.21</v>
      </c>
      <c r="BP163" s="253">
        <v>0.09</v>
      </c>
      <c r="BQ163" s="248">
        <v>19.78</v>
      </c>
      <c r="BR163" s="249">
        <v>0.42</v>
      </c>
      <c r="BS163" s="253">
        <v>53.01</v>
      </c>
      <c r="BT163" s="253">
        <v>1.1200000000000001</v>
      </c>
      <c r="BU163" s="248">
        <v>143.68</v>
      </c>
      <c r="BV163" s="249">
        <v>3.03</v>
      </c>
      <c r="BW163" s="253">
        <v>254.48</v>
      </c>
      <c r="BX163" s="253">
        <v>5.36</v>
      </c>
      <c r="BY163" s="248">
        <v>406.29</v>
      </c>
      <c r="BZ163" s="249">
        <v>8.56</v>
      </c>
      <c r="CA163" s="253">
        <v>513.45000000000005</v>
      </c>
      <c r="CB163" s="254">
        <v>10.82</v>
      </c>
      <c r="CC163" s="251">
        <v>0</v>
      </c>
      <c r="CD163" s="253">
        <v>0</v>
      </c>
      <c r="CE163" s="248">
        <v>0</v>
      </c>
      <c r="CF163" s="249">
        <v>0</v>
      </c>
      <c r="CG163" s="253">
        <v>0</v>
      </c>
      <c r="CH163" s="253">
        <v>0</v>
      </c>
      <c r="CI163" s="248">
        <v>0</v>
      </c>
      <c r="CJ163" s="249">
        <v>0</v>
      </c>
      <c r="CK163" s="253">
        <v>0</v>
      </c>
      <c r="CL163" s="253">
        <v>0</v>
      </c>
      <c r="CM163" s="248">
        <v>0</v>
      </c>
      <c r="CN163" s="249">
        <v>0</v>
      </c>
      <c r="CO163" s="253">
        <v>0</v>
      </c>
      <c r="CP163" s="254">
        <v>0</v>
      </c>
      <c r="CQ163" s="251">
        <v>0</v>
      </c>
      <c r="CR163" s="253">
        <v>0</v>
      </c>
      <c r="CS163" s="248">
        <v>0</v>
      </c>
      <c r="CT163" s="249">
        <v>0</v>
      </c>
      <c r="CU163" s="253">
        <v>0</v>
      </c>
      <c r="CV163" s="253">
        <v>0</v>
      </c>
      <c r="CW163" s="248">
        <v>0</v>
      </c>
      <c r="CX163" s="249">
        <v>0</v>
      </c>
      <c r="CY163" s="253">
        <v>0</v>
      </c>
      <c r="CZ163" s="253">
        <v>0</v>
      </c>
      <c r="DA163" s="248">
        <v>0</v>
      </c>
      <c r="DB163" s="249">
        <v>0</v>
      </c>
      <c r="DC163" s="253">
        <v>0</v>
      </c>
      <c r="DD163" s="253">
        <v>0</v>
      </c>
      <c r="DE163" s="251">
        <v>0</v>
      </c>
      <c r="DF163" s="253">
        <v>0</v>
      </c>
      <c r="DG163" s="248">
        <v>0</v>
      </c>
      <c r="DH163" s="249">
        <v>0</v>
      </c>
      <c r="DI163" s="253">
        <v>0</v>
      </c>
      <c r="DJ163" s="253">
        <v>0</v>
      </c>
      <c r="DK163" s="248">
        <v>0</v>
      </c>
      <c r="DL163" s="249">
        <v>0</v>
      </c>
      <c r="DM163" s="253">
        <v>0</v>
      </c>
      <c r="DN163" s="253">
        <v>0</v>
      </c>
      <c r="DO163" s="248">
        <v>0</v>
      </c>
      <c r="DP163" s="249">
        <v>0</v>
      </c>
      <c r="DQ163" s="253">
        <v>0</v>
      </c>
      <c r="DR163" s="253">
        <v>0</v>
      </c>
      <c r="DS163" s="256">
        <v>40.80105014782891</v>
      </c>
      <c r="DT163" s="257">
        <v>38.85567097530506</v>
      </c>
      <c r="DU163" s="258">
        <v>47.949797290186005</v>
      </c>
      <c r="DV163" s="259">
        <v>42.535506137773325</v>
      </c>
      <c r="DW163" s="260">
        <v>156</v>
      </c>
      <c r="DX163" s="261">
        <v>39.96</v>
      </c>
      <c r="DY163" s="240">
        <v>61.303975609756101</v>
      </c>
      <c r="DZ163" s="262">
        <v>1.53300042891344</v>
      </c>
      <c r="EA163" s="262">
        <v>-0.75569522380828857</v>
      </c>
      <c r="EB163" s="262">
        <v>-1.1845608949661255</v>
      </c>
      <c r="EC163" s="262">
        <v>-1.444769024848938</v>
      </c>
      <c r="ED163" s="262">
        <v>-0.44067952036857605</v>
      </c>
      <c r="EE163" s="262" t="s">
        <v>478</v>
      </c>
      <c r="EF163" s="262">
        <v>0.64631382818007854</v>
      </c>
      <c r="EG163" s="262">
        <v>6.3333333333333339</v>
      </c>
      <c r="EH163" s="262">
        <v>28.52</v>
      </c>
      <c r="EI163" s="262" t="s">
        <v>478</v>
      </c>
      <c r="EJ163" s="262">
        <v>0</v>
      </c>
      <c r="EK163" s="262" t="s">
        <v>478</v>
      </c>
      <c r="EL163" s="263" t="s">
        <v>478</v>
      </c>
    </row>
    <row r="164" spans="1:142" x14ac:dyDescent="0.2">
      <c r="A164" s="236" t="s">
        <v>170</v>
      </c>
      <c r="B164" s="237" t="s">
        <v>604</v>
      </c>
      <c r="C164" s="238" t="s">
        <v>1077</v>
      </c>
      <c r="D164" s="239">
        <v>16.804224000000001</v>
      </c>
      <c r="E164" s="240">
        <v>89.271001148282707</v>
      </c>
      <c r="F164" s="241">
        <v>10.728998851717282</v>
      </c>
      <c r="G164" s="242">
        <v>1.076285185656662</v>
      </c>
      <c r="H164" s="243">
        <v>498.34590747330958</v>
      </c>
      <c r="I164" s="251">
        <v>800173.47530951351</v>
      </c>
      <c r="J164" s="249">
        <v>50793.142960035388</v>
      </c>
      <c r="K164" s="253">
        <v>128833.32280701945</v>
      </c>
      <c r="L164" s="253">
        <v>16.100674014117462</v>
      </c>
      <c r="M164" s="248">
        <v>232931.29883607468</v>
      </c>
      <c r="N164" s="253">
        <v>29.110099999999999</v>
      </c>
      <c r="O164" s="248">
        <v>228300.56523027419</v>
      </c>
      <c r="P164" s="249">
        <f t="shared" si="17"/>
        <v>28.531383790491894</v>
      </c>
      <c r="Q164" s="254">
        <v>22591.409434019999</v>
      </c>
      <c r="R164" s="253">
        <v>3410955.25</v>
      </c>
      <c r="S164" s="251">
        <v>237.82</v>
      </c>
      <c r="T164" s="252">
        <v>0</v>
      </c>
      <c r="U164" s="253">
        <v>0</v>
      </c>
      <c r="V164" s="252">
        <v>0</v>
      </c>
      <c r="W164" s="253">
        <v>984.03</v>
      </c>
      <c r="X164" s="252" t="s">
        <v>992</v>
      </c>
      <c r="Y164" s="254">
        <v>1221.8499999999999</v>
      </c>
      <c r="Z164" s="253">
        <f t="shared" si="16"/>
        <v>19.463927650693623</v>
      </c>
      <c r="AA164" s="253">
        <f t="shared" si="16"/>
        <v>0</v>
      </c>
      <c r="AB164" s="253">
        <f t="shared" si="16"/>
        <v>0</v>
      </c>
      <c r="AC164" s="253">
        <f t="shared" si="16"/>
        <v>0</v>
      </c>
      <c r="AD164" s="253">
        <f t="shared" si="16"/>
        <v>80.53607234930638</v>
      </c>
      <c r="AE164" s="253" t="str">
        <f t="shared" si="16"/>
        <v>---</v>
      </c>
      <c r="AF164" s="251">
        <f t="shared" si="19"/>
        <v>6.9722404009844455E-3</v>
      </c>
      <c r="AG164" s="252">
        <f t="shared" si="19"/>
        <v>0</v>
      </c>
      <c r="AH164" s="253">
        <f t="shared" si="19"/>
        <v>0</v>
      </c>
      <c r="AI164" s="252">
        <f t="shared" si="18"/>
        <v>0</v>
      </c>
      <c r="AJ164" s="253">
        <f t="shared" si="18"/>
        <v>2.8849103194772196E-2</v>
      </c>
      <c r="AK164" s="252">
        <f t="shared" si="18"/>
        <v>0</v>
      </c>
      <c r="AL164" s="254">
        <f t="shared" si="13"/>
        <v>3.5821343595756637E-2</v>
      </c>
      <c r="AM164" s="255">
        <v>0.18459509917029202</v>
      </c>
      <c r="AN164" s="249">
        <v>0</v>
      </c>
      <c r="AO164" s="249">
        <v>0</v>
      </c>
      <c r="AP164" s="249">
        <v>0</v>
      </c>
      <c r="AQ164" s="249">
        <v>0.76380083860290326</v>
      </c>
      <c r="AR164" s="249" t="s">
        <v>1026</v>
      </c>
      <c r="AS164" s="254">
        <v>0.9483959377731952</v>
      </c>
      <c r="AT164" s="255">
        <v>0.10209877383947691</v>
      </c>
      <c r="AU164" s="249">
        <v>0</v>
      </c>
      <c r="AV164" s="249">
        <v>0</v>
      </c>
      <c r="AW164" s="249">
        <v>0</v>
      </c>
      <c r="AX164" s="249">
        <v>0.42245503498974207</v>
      </c>
      <c r="AY164" s="249" t="s">
        <v>1026</v>
      </c>
      <c r="AZ164" s="254">
        <v>0.52455380882921898</v>
      </c>
      <c r="BA164" s="255">
        <f t="shared" si="21"/>
        <v>0.10416969391211278</v>
      </c>
      <c r="BB164" s="249">
        <f t="shared" si="21"/>
        <v>0</v>
      </c>
      <c r="BC164" s="249">
        <f t="shared" si="21"/>
        <v>0</v>
      </c>
      <c r="BD164" s="249">
        <f t="shared" si="20"/>
        <v>0</v>
      </c>
      <c r="BE164" s="249">
        <f t="shared" si="20"/>
        <v>0.43102390000982393</v>
      </c>
      <c r="BF164" s="249" t="str">
        <f t="shared" si="20"/>
        <v>---</v>
      </c>
      <c r="BG164" s="254">
        <f t="shared" si="20"/>
        <v>0.53519359392193666</v>
      </c>
      <c r="BH164" s="255">
        <v>1.05270103087004</v>
      </c>
      <c r="BI164" s="249">
        <v>0</v>
      </c>
      <c r="BJ164" s="249">
        <v>0</v>
      </c>
      <c r="BK164" s="249">
        <v>0</v>
      </c>
      <c r="BL164" s="249">
        <v>4.355770731675408</v>
      </c>
      <c r="BM164" s="249" t="s">
        <v>1026</v>
      </c>
      <c r="BN164" s="254">
        <v>5.4084717625454468</v>
      </c>
      <c r="BO164" s="251">
        <v>541.79999999999995</v>
      </c>
      <c r="BP164" s="253">
        <v>0.02</v>
      </c>
      <c r="BQ164" s="248">
        <v>1843.5</v>
      </c>
      <c r="BR164" s="249">
        <v>0.05</v>
      </c>
      <c r="BS164" s="253">
        <v>4272.62</v>
      </c>
      <c r="BT164" s="253">
        <v>0.13</v>
      </c>
      <c r="BU164" s="248">
        <v>10728.96</v>
      </c>
      <c r="BV164" s="249">
        <v>0.31</v>
      </c>
      <c r="BW164" s="253">
        <v>19173.2</v>
      </c>
      <c r="BX164" s="253">
        <v>0.56000000000000005</v>
      </c>
      <c r="BY164" s="248">
        <v>31876.31</v>
      </c>
      <c r="BZ164" s="249">
        <v>0.93</v>
      </c>
      <c r="CA164" s="253">
        <v>41287.14</v>
      </c>
      <c r="CB164" s="254">
        <v>1.21</v>
      </c>
      <c r="CC164" s="251">
        <v>0</v>
      </c>
      <c r="CD164" s="253">
        <v>0</v>
      </c>
      <c r="CE164" s="248">
        <v>0</v>
      </c>
      <c r="CF164" s="249">
        <v>0</v>
      </c>
      <c r="CG164" s="253">
        <v>0</v>
      </c>
      <c r="CH164" s="253">
        <v>0</v>
      </c>
      <c r="CI164" s="248">
        <v>0</v>
      </c>
      <c r="CJ164" s="249">
        <v>0</v>
      </c>
      <c r="CK164" s="253">
        <v>0</v>
      </c>
      <c r="CL164" s="253">
        <v>0</v>
      </c>
      <c r="CM164" s="248">
        <v>0</v>
      </c>
      <c r="CN164" s="249">
        <v>0</v>
      </c>
      <c r="CO164" s="253">
        <v>0</v>
      </c>
      <c r="CP164" s="254">
        <v>0</v>
      </c>
      <c r="CQ164" s="251">
        <v>0</v>
      </c>
      <c r="CR164" s="253">
        <v>0</v>
      </c>
      <c r="CS164" s="248">
        <v>0</v>
      </c>
      <c r="CT164" s="249">
        <v>0</v>
      </c>
      <c r="CU164" s="253">
        <v>0</v>
      </c>
      <c r="CV164" s="253">
        <v>0</v>
      </c>
      <c r="CW164" s="248">
        <v>0</v>
      </c>
      <c r="CX164" s="249">
        <v>0</v>
      </c>
      <c r="CY164" s="253">
        <v>0</v>
      </c>
      <c r="CZ164" s="253">
        <v>0</v>
      </c>
      <c r="DA164" s="248">
        <v>0</v>
      </c>
      <c r="DB164" s="249">
        <v>0</v>
      </c>
      <c r="DC164" s="253">
        <v>0</v>
      </c>
      <c r="DD164" s="253">
        <v>0</v>
      </c>
      <c r="DE164" s="251">
        <v>0</v>
      </c>
      <c r="DF164" s="253">
        <v>0</v>
      </c>
      <c r="DG164" s="248">
        <v>0</v>
      </c>
      <c r="DH164" s="249">
        <v>0</v>
      </c>
      <c r="DI164" s="253">
        <v>0</v>
      </c>
      <c r="DJ164" s="253">
        <v>0</v>
      </c>
      <c r="DK164" s="248">
        <v>0</v>
      </c>
      <c r="DL164" s="249">
        <v>0</v>
      </c>
      <c r="DM164" s="253">
        <v>0</v>
      </c>
      <c r="DN164" s="253">
        <v>0</v>
      </c>
      <c r="DO164" s="248">
        <v>0</v>
      </c>
      <c r="DP164" s="249">
        <v>0</v>
      </c>
      <c r="DQ164" s="253">
        <v>0</v>
      </c>
      <c r="DR164" s="253">
        <v>0</v>
      </c>
      <c r="DS164" s="256">
        <v>36.844299191801724</v>
      </c>
      <c r="DT164" s="257">
        <v>48.940047060699591</v>
      </c>
      <c r="DU164" s="258">
        <v>41.561112880193924</v>
      </c>
      <c r="DV164" s="259">
        <v>42.448486377565075</v>
      </c>
      <c r="DW164" s="260">
        <v>157</v>
      </c>
      <c r="DX164" s="261">
        <v>30.9</v>
      </c>
      <c r="DY164" s="240">
        <v>81.104878048780492</v>
      </c>
      <c r="DZ164" s="262">
        <v>0.29358301707812801</v>
      </c>
      <c r="EA164" s="262">
        <v>1.8088915348052979</v>
      </c>
      <c r="EB164" s="262">
        <v>1.7673083543777466</v>
      </c>
      <c r="EC164" s="262">
        <v>1.5838433504104614</v>
      </c>
      <c r="ED164" s="262">
        <v>2.0462131500244141</v>
      </c>
      <c r="EE164" s="262">
        <v>11.950818388284127</v>
      </c>
      <c r="EF164" s="262">
        <v>10.958364935553139</v>
      </c>
      <c r="EG164" s="262">
        <v>96.454545454545453</v>
      </c>
      <c r="EH164" s="262">
        <v>77.75</v>
      </c>
      <c r="EI164" s="262">
        <v>6.1946156645885804</v>
      </c>
      <c r="EJ164" s="262">
        <v>-1.7</v>
      </c>
      <c r="EK164" s="262">
        <v>0</v>
      </c>
      <c r="EL164" s="263" t="s">
        <v>478</v>
      </c>
    </row>
    <row r="165" spans="1:142" x14ac:dyDescent="0.2">
      <c r="A165" s="236" t="s">
        <v>314</v>
      </c>
      <c r="B165" s="237" t="s">
        <v>691</v>
      </c>
      <c r="C165" s="238" t="s">
        <v>1074</v>
      </c>
      <c r="D165" s="239">
        <v>0.53927599999999998</v>
      </c>
      <c r="E165" s="240">
        <v>66.139972852491113</v>
      </c>
      <c r="F165" s="241">
        <v>33.86002714750888</v>
      </c>
      <c r="G165" s="242">
        <v>0.7790792390035095</v>
      </c>
      <c r="H165" s="243">
        <v>3.456897435897436</v>
      </c>
      <c r="I165" s="251">
        <v>5230.909090909091</v>
      </c>
      <c r="J165" s="249">
        <v>9825.7439210865668</v>
      </c>
      <c r="K165" s="253">
        <v>1300.1180790538526</v>
      </c>
      <c r="L165" s="253">
        <v>24.854534010414284</v>
      </c>
      <c r="M165" s="248">
        <v>0</v>
      </c>
      <c r="N165" s="253">
        <v>0</v>
      </c>
      <c r="O165" s="248">
        <v>163.21098096632502</v>
      </c>
      <c r="P165" s="249">
        <f t="shared" si="17"/>
        <v>3.120126504396203</v>
      </c>
      <c r="Q165" s="254">
        <v>735.06186883144608</v>
      </c>
      <c r="R165" s="199">
        <v>9620.1611328125</v>
      </c>
      <c r="S165" s="251">
        <v>0.01</v>
      </c>
      <c r="T165" s="252">
        <v>0</v>
      </c>
      <c r="U165" s="253">
        <v>0</v>
      </c>
      <c r="V165" s="252">
        <v>0</v>
      </c>
      <c r="W165" s="253">
        <v>53.81</v>
      </c>
      <c r="X165" s="252" t="s">
        <v>992</v>
      </c>
      <c r="Y165" s="254">
        <v>53.82</v>
      </c>
      <c r="Z165" s="253">
        <f t="shared" si="16"/>
        <v>1.858045336306206E-2</v>
      </c>
      <c r="AA165" s="253">
        <f t="shared" si="16"/>
        <v>0</v>
      </c>
      <c r="AB165" s="253">
        <f t="shared" si="16"/>
        <v>0</v>
      </c>
      <c r="AC165" s="253">
        <f t="shared" si="16"/>
        <v>0</v>
      </c>
      <c r="AD165" s="253">
        <f t="shared" si="16"/>
        <v>99.981419546636943</v>
      </c>
      <c r="AE165" s="253" t="str">
        <f t="shared" si="16"/>
        <v>---</v>
      </c>
      <c r="AF165" s="251">
        <f t="shared" si="19"/>
        <v>1.0394836283866332E-4</v>
      </c>
      <c r="AG165" s="252">
        <f t="shared" si="19"/>
        <v>0</v>
      </c>
      <c r="AH165" s="253">
        <f t="shared" si="19"/>
        <v>0</v>
      </c>
      <c r="AI165" s="252">
        <f t="shared" si="18"/>
        <v>0</v>
      </c>
      <c r="AJ165" s="253">
        <f t="shared" si="18"/>
        <v>0.55934614043484732</v>
      </c>
      <c r="AK165" s="252">
        <f t="shared" si="18"/>
        <v>0</v>
      </c>
      <c r="AL165" s="254">
        <f t="shared" si="13"/>
        <v>0.55945008879768587</v>
      </c>
      <c r="AM165" s="255">
        <v>7.6916090631378624E-4</v>
      </c>
      <c r="AN165" s="249">
        <v>0</v>
      </c>
      <c r="AO165" s="249">
        <v>0</v>
      </c>
      <c r="AP165" s="249">
        <v>0</v>
      </c>
      <c r="AQ165" s="249">
        <v>4.1388548368744837</v>
      </c>
      <c r="AR165" s="249" t="s">
        <v>1026</v>
      </c>
      <c r="AS165" s="254">
        <v>4.1396239977807978</v>
      </c>
      <c r="AT165" s="255" t="s">
        <v>1026</v>
      </c>
      <c r="AU165" s="249" t="s">
        <v>1026</v>
      </c>
      <c r="AV165" s="249" t="s">
        <v>1026</v>
      </c>
      <c r="AW165" s="249" t="s">
        <v>1026</v>
      </c>
      <c r="AX165" s="249" t="s">
        <v>1026</v>
      </c>
      <c r="AY165" s="249" t="s">
        <v>1026</v>
      </c>
      <c r="AZ165" s="254" t="s">
        <v>1026</v>
      </c>
      <c r="BA165" s="255">
        <f t="shared" si="21"/>
        <v>6.1270387205523127E-3</v>
      </c>
      <c r="BB165" s="249">
        <f t="shared" si="21"/>
        <v>0</v>
      </c>
      <c r="BC165" s="249">
        <f t="shared" si="21"/>
        <v>0</v>
      </c>
      <c r="BD165" s="249">
        <f t="shared" si="20"/>
        <v>0</v>
      </c>
      <c r="BE165" s="249">
        <f t="shared" si="20"/>
        <v>32.969595355292</v>
      </c>
      <c r="BF165" s="249" t="str">
        <f t="shared" si="20"/>
        <v>---</v>
      </c>
      <c r="BG165" s="254">
        <f t="shared" si="20"/>
        <v>32.97572239401255</v>
      </c>
      <c r="BH165" s="255">
        <v>1.3604297031346972E-3</v>
      </c>
      <c r="BI165" s="249">
        <v>0</v>
      </c>
      <c r="BJ165" s="249">
        <v>0</v>
      </c>
      <c r="BK165" s="249">
        <v>0</v>
      </c>
      <c r="BL165" s="249">
        <v>7.3204722325678064</v>
      </c>
      <c r="BM165" s="249" t="s">
        <v>1026</v>
      </c>
      <c r="BN165" s="254">
        <v>7.3218326622709409</v>
      </c>
      <c r="BO165" s="251">
        <v>0</v>
      </c>
      <c r="BP165" s="253">
        <v>0</v>
      </c>
      <c r="BQ165" s="248">
        <v>0</v>
      </c>
      <c r="BR165" s="249">
        <v>0</v>
      </c>
      <c r="BS165" s="253">
        <v>0.11</v>
      </c>
      <c r="BT165" s="253">
        <v>0</v>
      </c>
      <c r="BU165" s="248">
        <v>0.31</v>
      </c>
      <c r="BV165" s="249">
        <v>0</v>
      </c>
      <c r="BW165" s="253">
        <v>0.51</v>
      </c>
      <c r="BX165" s="253">
        <v>0.01</v>
      </c>
      <c r="BY165" s="248">
        <v>0.8</v>
      </c>
      <c r="BZ165" s="249">
        <v>0.01</v>
      </c>
      <c r="CA165" s="253">
        <v>1.03</v>
      </c>
      <c r="CB165" s="254">
        <v>0.01</v>
      </c>
      <c r="CC165" s="251">
        <v>0</v>
      </c>
      <c r="CD165" s="253">
        <v>0</v>
      </c>
      <c r="CE165" s="248">
        <v>0</v>
      </c>
      <c r="CF165" s="249">
        <v>0</v>
      </c>
      <c r="CG165" s="253">
        <v>0</v>
      </c>
      <c r="CH165" s="253">
        <v>0</v>
      </c>
      <c r="CI165" s="248">
        <v>0</v>
      </c>
      <c r="CJ165" s="249">
        <v>0</v>
      </c>
      <c r="CK165" s="253">
        <v>0</v>
      </c>
      <c r="CL165" s="253">
        <v>0</v>
      </c>
      <c r="CM165" s="248">
        <v>0</v>
      </c>
      <c r="CN165" s="249">
        <v>0</v>
      </c>
      <c r="CO165" s="253">
        <v>0</v>
      </c>
      <c r="CP165" s="254">
        <v>0</v>
      </c>
      <c r="CQ165" s="251">
        <v>0</v>
      </c>
      <c r="CR165" s="253">
        <v>0</v>
      </c>
      <c r="CS165" s="248">
        <v>0</v>
      </c>
      <c r="CT165" s="249">
        <v>0</v>
      </c>
      <c r="CU165" s="253">
        <v>0</v>
      </c>
      <c r="CV165" s="253">
        <v>0</v>
      </c>
      <c r="CW165" s="248">
        <v>0</v>
      </c>
      <c r="CX165" s="249">
        <v>0</v>
      </c>
      <c r="CY165" s="253">
        <v>0</v>
      </c>
      <c r="CZ165" s="253">
        <v>0</v>
      </c>
      <c r="DA165" s="248">
        <v>0</v>
      </c>
      <c r="DB165" s="249">
        <v>0</v>
      </c>
      <c r="DC165" s="253">
        <v>0</v>
      </c>
      <c r="DD165" s="253">
        <v>0</v>
      </c>
      <c r="DE165" s="251">
        <v>0</v>
      </c>
      <c r="DF165" s="253">
        <v>0</v>
      </c>
      <c r="DG165" s="248">
        <v>0</v>
      </c>
      <c r="DH165" s="249">
        <v>0</v>
      </c>
      <c r="DI165" s="253">
        <v>0</v>
      </c>
      <c r="DJ165" s="253">
        <v>0</v>
      </c>
      <c r="DK165" s="248">
        <v>0</v>
      </c>
      <c r="DL165" s="249">
        <v>0</v>
      </c>
      <c r="DM165" s="253">
        <v>0</v>
      </c>
      <c r="DN165" s="253">
        <v>0</v>
      </c>
      <c r="DO165" s="248">
        <v>0</v>
      </c>
      <c r="DP165" s="249">
        <v>0</v>
      </c>
      <c r="DQ165" s="253">
        <v>0</v>
      </c>
      <c r="DR165" s="253">
        <v>0</v>
      </c>
      <c r="DS165" s="256">
        <v>65.521591637385683</v>
      </c>
      <c r="DT165" s="257">
        <v>61.121755822525955</v>
      </c>
      <c r="DU165" s="258">
        <v>5.972489807771807E-4</v>
      </c>
      <c r="DV165" s="259">
        <v>42.214648236297471</v>
      </c>
      <c r="DW165" s="260">
        <v>158</v>
      </c>
      <c r="DX165" s="261">
        <v>52.88</v>
      </c>
      <c r="DY165" s="240">
        <v>70.811390243902437</v>
      </c>
      <c r="DZ165" s="262">
        <v>0.88190644942916296</v>
      </c>
      <c r="EA165" s="262">
        <v>-8.8782548904418945E-2</v>
      </c>
      <c r="EB165" s="262">
        <v>4.9731885083019733E-3</v>
      </c>
      <c r="EC165" s="262">
        <v>0.30605778098106384</v>
      </c>
      <c r="ED165" s="262">
        <v>-0.38153088092803955</v>
      </c>
      <c r="EE165" s="262" t="s">
        <v>478</v>
      </c>
      <c r="EF165" s="262">
        <v>4.5404411764705879</v>
      </c>
      <c r="EG165" s="262">
        <v>0.62212121212121219</v>
      </c>
      <c r="EH165" s="262">
        <v>53.57</v>
      </c>
      <c r="EI165" s="262" t="s">
        <v>478</v>
      </c>
      <c r="EJ165" s="262">
        <v>-0.4</v>
      </c>
      <c r="EK165" s="262">
        <v>0</v>
      </c>
      <c r="EL165" s="263">
        <v>3.9</v>
      </c>
    </row>
    <row r="166" spans="1:142" x14ac:dyDescent="0.2">
      <c r="A166" s="236" t="s">
        <v>128</v>
      </c>
      <c r="B166" s="237" t="s">
        <v>559</v>
      </c>
      <c r="C166" s="238" t="s">
        <v>1079</v>
      </c>
      <c r="D166" s="239">
        <v>3.632444</v>
      </c>
      <c r="E166" s="240">
        <v>76.698993845466021</v>
      </c>
      <c r="F166" s="241">
        <v>23.301006154533972</v>
      </c>
      <c r="G166" s="242">
        <v>9.8224242212110493</v>
      </c>
      <c r="H166" s="243">
        <v>11.736491114701131</v>
      </c>
      <c r="I166" s="251">
        <v>80570.458653262307</v>
      </c>
      <c r="J166" s="249">
        <v>21929.014574522349</v>
      </c>
      <c r="K166" s="253">
        <v>10184.618551355494</v>
      </c>
      <c r="L166" s="253">
        <v>12.640636185509809</v>
      </c>
      <c r="M166" s="248">
        <v>3483.6813201121595</v>
      </c>
      <c r="N166" s="253">
        <v>4.3237699999999997</v>
      </c>
      <c r="O166" s="248">
        <v>22935.500876839276</v>
      </c>
      <c r="P166" s="249">
        <f t="shared" si="17"/>
        <v>28.466389865723592</v>
      </c>
      <c r="Q166" s="254">
        <v>15950.293125100001</v>
      </c>
      <c r="R166" s="199">
        <v>202533.5625</v>
      </c>
      <c r="S166" s="251">
        <v>43.37</v>
      </c>
      <c r="T166" s="252">
        <v>8.9700000000000006</v>
      </c>
      <c r="U166" s="253">
        <v>15.92</v>
      </c>
      <c r="V166" s="252">
        <v>0.36</v>
      </c>
      <c r="W166" s="253">
        <v>0</v>
      </c>
      <c r="X166" s="252" t="s">
        <v>992</v>
      </c>
      <c r="Y166" s="254">
        <v>68.61999999999999</v>
      </c>
      <c r="Z166" s="253">
        <f t="shared" si="16"/>
        <v>63.203147770329359</v>
      </c>
      <c r="AA166" s="253">
        <f t="shared" si="16"/>
        <v>13.071990673273103</v>
      </c>
      <c r="AB166" s="253">
        <f t="shared" si="16"/>
        <v>23.200233168172549</v>
      </c>
      <c r="AC166" s="253">
        <f t="shared" si="16"/>
        <v>0.52462838822500735</v>
      </c>
      <c r="AD166" s="253">
        <f t="shared" si="16"/>
        <v>0</v>
      </c>
      <c r="AE166" s="253" t="str">
        <f t="shared" si="16"/>
        <v>---</v>
      </c>
      <c r="AF166" s="251">
        <f t="shared" si="19"/>
        <v>2.1413734822345799E-2</v>
      </c>
      <c r="AG166" s="252">
        <f t="shared" si="19"/>
        <v>4.4288955811953397E-3</v>
      </c>
      <c r="AH166" s="253">
        <f t="shared" si="19"/>
        <v>7.8604256022998652E-3</v>
      </c>
      <c r="AI166" s="252">
        <f t="shared" si="18"/>
        <v>1.7774831763994669E-4</v>
      </c>
      <c r="AJ166" s="253">
        <f t="shared" si="18"/>
        <v>0</v>
      </c>
      <c r="AK166" s="252">
        <f t="shared" si="18"/>
        <v>0</v>
      </c>
      <c r="AL166" s="254">
        <f t="shared" si="13"/>
        <v>3.3880804323480951E-2</v>
      </c>
      <c r="AM166" s="255">
        <v>0.42583823617260352</v>
      </c>
      <c r="AN166" s="249">
        <v>8.8073990741716721E-2</v>
      </c>
      <c r="AO166" s="249">
        <v>0.15631415079243366</v>
      </c>
      <c r="AP166" s="249">
        <v>3.5347421033464898E-3</v>
      </c>
      <c r="AQ166" s="249">
        <v>0</v>
      </c>
      <c r="AR166" s="249" t="s">
        <v>1026</v>
      </c>
      <c r="AS166" s="254">
        <v>0.67376111981010023</v>
      </c>
      <c r="AT166" s="255">
        <v>1.2449473994539682</v>
      </c>
      <c r="AU166" s="249">
        <v>0.25748623871575044</v>
      </c>
      <c r="AV166" s="249">
        <v>0.456987839504431</v>
      </c>
      <c r="AW166" s="249">
        <v>1.0333895868190652E-2</v>
      </c>
      <c r="AX166" s="249">
        <v>0</v>
      </c>
      <c r="AY166" s="249" t="s">
        <v>1026</v>
      </c>
      <c r="AZ166" s="254">
        <v>1.9697553735423399</v>
      </c>
      <c r="BA166" s="255">
        <f t="shared" si="21"/>
        <v>0.18909549973593942</v>
      </c>
      <c r="BB166" s="249">
        <f t="shared" si="21"/>
        <v>3.9109675642872418E-2</v>
      </c>
      <c r="BC166" s="249">
        <f t="shared" si="21"/>
        <v>6.9412044173303114E-2</v>
      </c>
      <c r="BD166" s="249">
        <f t="shared" si="20"/>
        <v>1.5696190893460501E-3</v>
      </c>
      <c r="BE166" s="249">
        <f t="shared" si="20"/>
        <v>0</v>
      </c>
      <c r="BF166" s="249" t="str">
        <f t="shared" si="20"/>
        <v>---</v>
      </c>
      <c r="BG166" s="254">
        <f t="shared" si="20"/>
        <v>0.29918683864146095</v>
      </c>
      <c r="BH166" s="255">
        <v>0.27190722866247063</v>
      </c>
      <c r="BI166" s="249">
        <v>5.623721100074619E-2</v>
      </c>
      <c r="BJ166" s="249">
        <v>9.9810077941123648E-2</v>
      </c>
      <c r="BK166" s="249">
        <v>2.2570118127389774E-3</v>
      </c>
      <c r="BL166" s="249">
        <v>0</v>
      </c>
      <c r="BM166" s="249" t="s">
        <v>1026</v>
      </c>
      <c r="BN166" s="254">
        <v>0.43021152941707941</v>
      </c>
      <c r="BO166" s="251">
        <v>82.21</v>
      </c>
      <c r="BP166" s="253">
        <v>0.04</v>
      </c>
      <c r="BQ166" s="248">
        <v>160.71</v>
      </c>
      <c r="BR166" s="249">
        <v>0.08</v>
      </c>
      <c r="BS166" s="253">
        <v>273.8</v>
      </c>
      <c r="BT166" s="253">
        <v>0.14000000000000001</v>
      </c>
      <c r="BU166" s="248">
        <v>553.59</v>
      </c>
      <c r="BV166" s="249">
        <v>0.27</v>
      </c>
      <c r="BW166" s="253">
        <v>916.69</v>
      </c>
      <c r="BX166" s="253">
        <v>0.45</v>
      </c>
      <c r="BY166" s="248">
        <v>1463.82</v>
      </c>
      <c r="BZ166" s="249">
        <v>0.72</v>
      </c>
      <c r="CA166" s="253">
        <v>1886.8</v>
      </c>
      <c r="CB166" s="254">
        <v>0.93</v>
      </c>
      <c r="CC166" s="251">
        <v>4.92</v>
      </c>
      <c r="CD166" s="253">
        <v>0</v>
      </c>
      <c r="CE166" s="248">
        <v>199.46</v>
      </c>
      <c r="CF166" s="249">
        <v>0.1</v>
      </c>
      <c r="CG166" s="253">
        <v>200.82</v>
      </c>
      <c r="CH166" s="253">
        <v>0.1</v>
      </c>
      <c r="CI166" s="248">
        <v>204.9</v>
      </c>
      <c r="CJ166" s="249">
        <v>0.1</v>
      </c>
      <c r="CK166" s="253">
        <v>211.71</v>
      </c>
      <c r="CL166" s="253">
        <v>0.1</v>
      </c>
      <c r="CM166" s="248">
        <v>225.32</v>
      </c>
      <c r="CN166" s="249">
        <v>0.11</v>
      </c>
      <c r="CO166" s="253">
        <v>238.93</v>
      </c>
      <c r="CP166" s="254">
        <v>0.12</v>
      </c>
      <c r="CQ166" s="251">
        <v>15.59</v>
      </c>
      <c r="CR166" s="253">
        <v>0.01</v>
      </c>
      <c r="CS166" s="248">
        <v>362.26</v>
      </c>
      <c r="CT166" s="249">
        <v>0.18</v>
      </c>
      <c r="CU166" s="253">
        <v>405.68</v>
      </c>
      <c r="CV166" s="253">
        <v>0.2</v>
      </c>
      <c r="CW166" s="248">
        <v>481.55</v>
      </c>
      <c r="CX166" s="249">
        <v>0.24</v>
      </c>
      <c r="CY166" s="253">
        <v>498.29</v>
      </c>
      <c r="CZ166" s="253">
        <v>0.25</v>
      </c>
      <c r="DA166" s="248">
        <v>531.79</v>
      </c>
      <c r="DB166" s="249">
        <v>0.26</v>
      </c>
      <c r="DC166" s="253">
        <v>565.29</v>
      </c>
      <c r="DD166" s="253">
        <v>0.28000000000000003</v>
      </c>
      <c r="DE166" s="251">
        <v>0</v>
      </c>
      <c r="DF166" s="253">
        <v>0</v>
      </c>
      <c r="DG166" s="248">
        <v>0</v>
      </c>
      <c r="DH166" s="249">
        <v>0</v>
      </c>
      <c r="DI166" s="253">
        <v>0</v>
      </c>
      <c r="DJ166" s="253">
        <v>0</v>
      </c>
      <c r="DK166" s="248">
        <v>0</v>
      </c>
      <c r="DL166" s="249">
        <v>0</v>
      </c>
      <c r="DM166" s="253">
        <v>0.13</v>
      </c>
      <c r="DN166" s="253">
        <v>0</v>
      </c>
      <c r="DO166" s="248">
        <v>4.72</v>
      </c>
      <c r="DP166" s="249">
        <v>0</v>
      </c>
      <c r="DQ166" s="253">
        <v>12.71</v>
      </c>
      <c r="DR166" s="253">
        <v>0.01</v>
      </c>
      <c r="DS166" s="256">
        <v>34.27599083934777</v>
      </c>
      <c r="DT166" s="257">
        <v>39.483275908744609</v>
      </c>
      <c r="DU166" s="258">
        <v>52.493035530234714</v>
      </c>
      <c r="DV166" s="259">
        <v>42.084100759442371</v>
      </c>
      <c r="DW166" s="260">
        <v>159</v>
      </c>
      <c r="DX166" s="261" t="s">
        <v>478</v>
      </c>
      <c r="DY166" s="240">
        <v>76.59104878048781</v>
      </c>
      <c r="DZ166" s="262">
        <v>9.1749479209086999</v>
      </c>
      <c r="EA166" s="262">
        <v>0.55621421337127686</v>
      </c>
      <c r="EB166" s="262">
        <v>0.2115543931722641</v>
      </c>
      <c r="EC166" s="262">
        <v>-1.0018036365509033</v>
      </c>
      <c r="ED166" s="262">
        <v>7.8189000487327576E-2</v>
      </c>
      <c r="EE166" s="262">
        <v>0</v>
      </c>
      <c r="EF166" s="262">
        <v>20.408943230406511</v>
      </c>
      <c r="EG166" s="262">
        <v>94.357142857142861</v>
      </c>
      <c r="EH166" s="262">
        <v>47.75</v>
      </c>
      <c r="EI166" s="262">
        <v>4.9853747815623102</v>
      </c>
      <c r="EJ166" s="262">
        <v>0</v>
      </c>
      <c r="EK166" s="262">
        <v>0</v>
      </c>
      <c r="EL166" s="263" t="s">
        <v>478</v>
      </c>
    </row>
    <row r="167" spans="1:142" x14ac:dyDescent="0.2">
      <c r="A167" s="236" t="s">
        <v>162</v>
      </c>
      <c r="B167" s="237" t="s">
        <v>591</v>
      </c>
      <c r="C167" s="238" t="s">
        <v>1077</v>
      </c>
      <c r="D167" s="239">
        <v>80.621787999999995</v>
      </c>
      <c r="E167" s="240">
        <v>74.88999995882007</v>
      </c>
      <c r="F167" s="241">
        <v>25.110000041179937</v>
      </c>
      <c r="G167" s="242">
        <v>0.51345571108144505</v>
      </c>
      <c r="H167" s="243">
        <v>231.31287083261606</v>
      </c>
      <c r="I167" s="251">
        <v>3634822.5793191567</v>
      </c>
      <c r="J167" s="249">
        <v>46268.641069539553</v>
      </c>
      <c r="K167" s="253">
        <v>625923.45862895844</v>
      </c>
      <c r="L167" s="253">
        <v>17.22019286966686</v>
      </c>
      <c r="M167" s="248">
        <v>1170528.8213810488</v>
      </c>
      <c r="N167" s="253">
        <v>32.203189999999999</v>
      </c>
      <c r="O167" s="248">
        <v>930909.13951817399</v>
      </c>
      <c r="P167" s="249">
        <f t="shared" si="17"/>
        <v>25.610854978581752</v>
      </c>
      <c r="Q167" s="254">
        <v>67365.131129200003</v>
      </c>
      <c r="R167" s="253">
        <v>15114873</v>
      </c>
      <c r="S167" s="251">
        <v>2350.12</v>
      </c>
      <c r="T167" s="252">
        <v>0</v>
      </c>
      <c r="U167" s="253">
        <v>0</v>
      </c>
      <c r="V167" s="252">
        <v>0</v>
      </c>
      <c r="W167" s="253">
        <v>2697.57</v>
      </c>
      <c r="X167" s="252" t="s">
        <v>992</v>
      </c>
      <c r="Y167" s="254">
        <v>5047.6900000000005</v>
      </c>
      <c r="Z167" s="253">
        <f t="shared" si="16"/>
        <v>46.558326680124964</v>
      </c>
      <c r="AA167" s="253">
        <f t="shared" si="16"/>
        <v>0</v>
      </c>
      <c r="AB167" s="253">
        <f t="shared" si="16"/>
        <v>0</v>
      </c>
      <c r="AC167" s="253">
        <f t="shared" si="16"/>
        <v>0</v>
      </c>
      <c r="AD167" s="253">
        <f t="shared" si="16"/>
        <v>53.441673319875029</v>
      </c>
      <c r="AE167" s="253" t="str">
        <f t="shared" si="16"/>
        <v>---</v>
      </c>
      <c r="AF167" s="251">
        <f t="shared" si="19"/>
        <v>1.5548393956072272E-2</v>
      </c>
      <c r="AG167" s="252">
        <f t="shared" si="19"/>
        <v>0</v>
      </c>
      <c r="AH167" s="253">
        <f t="shared" si="19"/>
        <v>0</v>
      </c>
      <c r="AI167" s="252">
        <f t="shared" si="18"/>
        <v>0</v>
      </c>
      <c r="AJ167" s="253">
        <f t="shared" si="18"/>
        <v>1.7847123161405326E-2</v>
      </c>
      <c r="AK167" s="252">
        <f t="shared" si="18"/>
        <v>0</v>
      </c>
      <c r="AL167" s="254">
        <f t="shared" si="13"/>
        <v>3.3395517117477604E-2</v>
      </c>
      <c r="AM167" s="255">
        <v>0.37546443859889411</v>
      </c>
      <c r="AN167" s="249">
        <v>0</v>
      </c>
      <c r="AO167" s="249">
        <v>0</v>
      </c>
      <c r="AP167" s="249">
        <v>0</v>
      </c>
      <c r="AQ167" s="249">
        <v>0.43097442072371572</v>
      </c>
      <c r="AR167" s="249" t="s">
        <v>1026</v>
      </c>
      <c r="AS167" s="254">
        <v>0.80643885932260995</v>
      </c>
      <c r="AT167" s="255">
        <v>0.20077421051685082</v>
      </c>
      <c r="AU167" s="249">
        <v>0</v>
      </c>
      <c r="AV167" s="249">
        <v>0</v>
      </c>
      <c r="AW167" s="249">
        <v>0</v>
      </c>
      <c r="AX167" s="249">
        <v>0.23045737539527403</v>
      </c>
      <c r="AY167" s="249" t="s">
        <v>1026</v>
      </c>
      <c r="AZ167" s="254">
        <v>0.43123158591212496</v>
      </c>
      <c r="BA167" s="255">
        <f t="shared" si="21"/>
        <v>0.25245428369264805</v>
      </c>
      <c r="BB167" s="249">
        <f t="shared" si="21"/>
        <v>0</v>
      </c>
      <c r="BC167" s="249">
        <f t="shared" si="21"/>
        <v>0</v>
      </c>
      <c r="BD167" s="249">
        <f t="shared" si="20"/>
        <v>0</v>
      </c>
      <c r="BE167" s="249">
        <f t="shared" si="20"/>
        <v>0.28977801221247285</v>
      </c>
      <c r="BF167" s="249" t="str">
        <f t="shared" si="20"/>
        <v>---</v>
      </c>
      <c r="BG167" s="254">
        <f t="shared" si="20"/>
        <v>0.5422322959051209</v>
      </c>
      <c r="BH167" s="255">
        <v>3.4886297415389724</v>
      </c>
      <c r="BI167" s="249">
        <v>0</v>
      </c>
      <c r="BJ167" s="249">
        <v>0</v>
      </c>
      <c r="BK167" s="249">
        <v>0</v>
      </c>
      <c r="BL167" s="249">
        <v>4.0044010228768263</v>
      </c>
      <c r="BM167" s="249" t="s">
        <v>1026</v>
      </c>
      <c r="BN167" s="254">
        <v>7.4930307644157992</v>
      </c>
      <c r="BO167" s="251">
        <v>7321.13</v>
      </c>
      <c r="BP167" s="253">
        <v>0.05</v>
      </c>
      <c r="BQ167" s="248">
        <v>19494.64</v>
      </c>
      <c r="BR167" s="249">
        <v>0.13</v>
      </c>
      <c r="BS167" s="253">
        <v>36199.910000000003</v>
      </c>
      <c r="BT167" s="253">
        <v>0.24</v>
      </c>
      <c r="BU167" s="248">
        <v>71437.86</v>
      </c>
      <c r="BV167" s="249">
        <v>0.47</v>
      </c>
      <c r="BW167" s="253">
        <v>109076.74</v>
      </c>
      <c r="BX167" s="253">
        <v>0.72</v>
      </c>
      <c r="BY167" s="248">
        <v>155254.12</v>
      </c>
      <c r="BZ167" s="249">
        <v>1.03</v>
      </c>
      <c r="CA167" s="253">
        <v>187935.09</v>
      </c>
      <c r="CB167" s="254">
        <v>1.24</v>
      </c>
      <c r="CC167" s="251">
        <v>0</v>
      </c>
      <c r="CD167" s="253">
        <v>0</v>
      </c>
      <c r="CE167" s="248">
        <v>0</v>
      </c>
      <c r="CF167" s="249">
        <v>0</v>
      </c>
      <c r="CG167" s="253">
        <v>0</v>
      </c>
      <c r="CH167" s="253">
        <v>0</v>
      </c>
      <c r="CI167" s="248">
        <v>0</v>
      </c>
      <c r="CJ167" s="249">
        <v>0</v>
      </c>
      <c r="CK167" s="253">
        <v>0</v>
      </c>
      <c r="CL167" s="253">
        <v>0</v>
      </c>
      <c r="CM167" s="248">
        <v>0</v>
      </c>
      <c r="CN167" s="249">
        <v>0</v>
      </c>
      <c r="CO167" s="253">
        <v>0</v>
      </c>
      <c r="CP167" s="254">
        <v>0</v>
      </c>
      <c r="CQ167" s="251">
        <v>0</v>
      </c>
      <c r="CR167" s="253">
        <v>0</v>
      </c>
      <c r="CS167" s="248">
        <v>0</v>
      </c>
      <c r="CT167" s="249">
        <v>0</v>
      </c>
      <c r="CU167" s="253">
        <v>0</v>
      </c>
      <c r="CV167" s="253">
        <v>0</v>
      </c>
      <c r="CW167" s="248">
        <v>0</v>
      </c>
      <c r="CX167" s="249">
        <v>0</v>
      </c>
      <c r="CY167" s="253">
        <v>0</v>
      </c>
      <c r="CZ167" s="253">
        <v>0</v>
      </c>
      <c r="DA167" s="248">
        <v>0</v>
      </c>
      <c r="DB167" s="249">
        <v>0</v>
      </c>
      <c r="DC167" s="253">
        <v>0</v>
      </c>
      <c r="DD167" s="253">
        <v>0</v>
      </c>
      <c r="DE167" s="251">
        <v>0</v>
      </c>
      <c r="DF167" s="253">
        <v>0</v>
      </c>
      <c r="DG167" s="248">
        <v>0</v>
      </c>
      <c r="DH167" s="249">
        <v>0</v>
      </c>
      <c r="DI167" s="253">
        <v>0</v>
      </c>
      <c r="DJ167" s="253">
        <v>0</v>
      </c>
      <c r="DK167" s="248">
        <v>0</v>
      </c>
      <c r="DL167" s="249">
        <v>0</v>
      </c>
      <c r="DM167" s="253">
        <v>0</v>
      </c>
      <c r="DN167" s="253">
        <v>0</v>
      </c>
      <c r="DO167" s="248">
        <v>0</v>
      </c>
      <c r="DP167" s="249">
        <v>0</v>
      </c>
      <c r="DQ167" s="253">
        <v>0</v>
      </c>
      <c r="DR167" s="253">
        <v>0</v>
      </c>
      <c r="DS167" s="256">
        <v>36.131912542369065</v>
      </c>
      <c r="DT167" s="257">
        <v>48.036612536907626</v>
      </c>
      <c r="DU167" s="258">
        <v>40.261011213911104</v>
      </c>
      <c r="DV167" s="259">
        <v>41.476512097729263</v>
      </c>
      <c r="DW167" s="260">
        <v>160</v>
      </c>
      <c r="DX167" s="261">
        <v>28.31</v>
      </c>
      <c r="DY167" s="240">
        <v>80.892682926829266</v>
      </c>
      <c r="DZ167" s="262">
        <v>0.243362935346772</v>
      </c>
      <c r="EA167" s="262">
        <v>1.6154125928878784</v>
      </c>
      <c r="EB167" s="262">
        <v>1.5184236764907837</v>
      </c>
      <c r="EC167" s="262">
        <v>1.4077863693237305</v>
      </c>
      <c r="ED167" s="262">
        <v>1.777997612953186</v>
      </c>
      <c r="EE167" s="262">
        <v>18.884678653561284</v>
      </c>
      <c r="EF167" s="262">
        <v>9.1148415084792251</v>
      </c>
      <c r="EG167" s="262">
        <v>30.186915887850464</v>
      </c>
      <c r="EH167" s="262">
        <v>80.47</v>
      </c>
      <c r="EI167" s="262">
        <v>5.0819735113252102</v>
      </c>
      <c r="EJ167" s="262">
        <v>-1.9</v>
      </c>
      <c r="EK167" s="262" t="s">
        <v>478</v>
      </c>
      <c r="EL167" s="263" t="s">
        <v>478</v>
      </c>
    </row>
    <row r="168" spans="1:142" x14ac:dyDescent="0.2">
      <c r="A168" s="236" t="s">
        <v>186</v>
      </c>
      <c r="B168" s="237" t="s">
        <v>590</v>
      </c>
      <c r="C168" s="238" t="s">
        <v>1077</v>
      </c>
      <c r="D168" s="239">
        <v>66.028467000000006</v>
      </c>
      <c r="E168" s="240">
        <v>79.055000625714968</v>
      </c>
      <c r="F168" s="241">
        <v>20.944999374285032</v>
      </c>
      <c r="G168" s="242">
        <v>0.83179060845468644</v>
      </c>
      <c r="H168" s="243">
        <v>120.58650451730492</v>
      </c>
      <c r="I168" s="251">
        <v>2734949.0647485838</v>
      </c>
      <c r="J168" s="249">
        <v>42503.303586224254</v>
      </c>
      <c r="K168" s="253">
        <v>523941.03333127982</v>
      </c>
      <c r="L168" s="253">
        <v>19.157250132533793</v>
      </c>
      <c r="M168" s="248">
        <v>1032371.616277094</v>
      </c>
      <c r="N168" s="253">
        <v>37.74738</v>
      </c>
      <c r="O168" s="248">
        <v>552824.08925360232</v>
      </c>
      <c r="P168" s="249">
        <f t="shared" si="17"/>
        <v>20.213323033291001</v>
      </c>
      <c r="Q168" s="254">
        <v>50848.766502160004</v>
      </c>
      <c r="R168" s="253">
        <v>10329419</v>
      </c>
      <c r="S168" s="251">
        <v>501.01</v>
      </c>
      <c r="T168" s="252">
        <v>0.8</v>
      </c>
      <c r="U168" s="253">
        <v>0</v>
      </c>
      <c r="V168" s="252">
        <v>7.0000000000000007E-2</v>
      </c>
      <c r="W168" s="253">
        <v>3091.69</v>
      </c>
      <c r="X168" s="252" t="s">
        <v>992</v>
      </c>
      <c r="Y168" s="254">
        <v>3593.57</v>
      </c>
      <c r="Z168" s="253">
        <f t="shared" si="16"/>
        <v>13.941846130727939</v>
      </c>
      <c r="AA168" s="253">
        <f t="shared" si="16"/>
        <v>2.2261984600272153E-2</v>
      </c>
      <c r="AB168" s="253">
        <f t="shared" si="16"/>
        <v>0</v>
      </c>
      <c r="AC168" s="253">
        <f t="shared" si="16"/>
        <v>1.9479236525238135E-3</v>
      </c>
      <c r="AD168" s="253">
        <f t="shared" si="16"/>
        <v>86.033943961019261</v>
      </c>
      <c r="AE168" s="253" t="str">
        <f t="shared" si="16"/>
        <v>---</v>
      </c>
      <c r="AF168" s="251">
        <f t="shared" si="19"/>
        <v>4.8503212039321866E-3</v>
      </c>
      <c r="AG168" s="252">
        <f t="shared" si="19"/>
        <v>7.7448692903250416E-6</v>
      </c>
      <c r="AH168" s="253">
        <f t="shared" si="19"/>
        <v>0</v>
      </c>
      <c r="AI168" s="252">
        <f t="shared" si="18"/>
        <v>6.7767606290344119E-7</v>
      </c>
      <c r="AJ168" s="253">
        <f t="shared" si="18"/>
        <v>2.9930918670256285E-2</v>
      </c>
      <c r="AK168" s="252">
        <f t="shared" si="18"/>
        <v>0</v>
      </c>
      <c r="AL168" s="254">
        <f t="shared" si="18"/>
        <v>3.4789662419541706E-2</v>
      </c>
      <c r="AM168" s="255">
        <v>9.5623356089237457E-2</v>
      </c>
      <c r="AN168" s="249">
        <v>1.5268893808784251E-4</v>
      </c>
      <c r="AO168" s="249">
        <v>0</v>
      </c>
      <c r="AP168" s="249">
        <v>1.336028208268622E-5</v>
      </c>
      <c r="AQ168" s="249">
        <v>0.59008357874600215</v>
      </c>
      <c r="AR168" s="249" t="s">
        <v>1026</v>
      </c>
      <c r="AS168" s="254">
        <v>0.6858729840554102</v>
      </c>
      <c r="AT168" s="255">
        <v>4.853000529080085E-2</v>
      </c>
      <c r="AU168" s="249">
        <v>7.7491475684398888E-5</v>
      </c>
      <c r="AV168" s="249">
        <v>0</v>
      </c>
      <c r="AW168" s="249">
        <v>6.7805041223849028E-6</v>
      </c>
      <c r="AX168" s="249">
        <v>0.29947452557337395</v>
      </c>
      <c r="AY168" s="249" t="s">
        <v>1026</v>
      </c>
      <c r="AZ168" s="254">
        <v>0.34808880284398164</v>
      </c>
      <c r="BA168" s="255">
        <f t="shared" si="21"/>
        <v>9.0627382152691768E-2</v>
      </c>
      <c r="BB168" s="249">
        <f t="shared" si="21"/>
        <v>1.4471149422597037E-4</v>
      </c>
      <c r="BC168" s="249">
        <f t="shared" si="21"/>
        <v>0</v>
      </c>
      <c r="BD168" s="249">
        <f t="shared" si="20"/>
        <v>1.2662255744772409E-5</v>
      </c>
      <c r="BE168" s="249">
        <f t="shared" si="20"/>
        <v>0.55925384947936285</v>
      </c>
      <c r="BF168" s="249" t="str">
        <f t="shared" si="20"/>
        <v>---</v>
      </c>
      <c r="BG168" s="254">
        <f t="shared" si="20"/>
        <v>0.6500386053820254</v>
      </c>
      <c r="BH168" s="255">
        <v>0.98529430399991635</v>
      </c>
      <c r="BI168" s="249">
        <v>1.5732928348734217E-3</v>
      </c>
      <c r="BJ168" s="249">
        <v>0</v>
      </c>
      <c r="BK168" s="249">
        <v>1.3766312305142441E-4</v>
      </c>
      <c r="BL168" s="249">
        <v>6.0801671558122621</v>
      </c>
      <c r="BM168" s="249" t="s">
        <v>1026</v>
      </c>
      <c r="BN168" s="254">
        <v>7.0671724157701039</v>
      </c>
      <c r="BO168" s="251">
        <v>1397.11</v>
      </c>
      <c r="BP168" s="253">
        <v>0.01</v>
      </c>
      <c r="BQ168" s="248">
        <v>3474.55</v>
      </c>
      <c r="BR168" s="249">
        <v>0.03</v>
      </c>
      <c r="BS168" s="253">
        <v>6656.79</v>
      </c>
      <c r="BT168" s="253">
        <v>0.06</v>
      </c>
      <c r="BU168" s="248">
        <v>13776.1</v>
      </c>
      <c r="BV168" s="249">
        <v>0.13</v>
      </c>
      <c r="BW168" s="253">
        <v>21282.23</v>
      </c>
      <c r="BX168" s="253">
        <v>0.21</v>
      </c>
      <c r="BY168" s="248">
        <v>30723.29</v>
      </c>
      <c r="BZ168" s="249">
        <v>0.3</v>
      </c>
      <c r="CA168" s="253">
        <v>35970.53</v>
      </c>
      <c r="CB168" s="254">
        <v>0.35</v>
      </c>
      <c r="CC168" s="251">
        <v>0</v>
      </c>
      <c r="CD168" s="253">
        <v>0</v>
      </c>
      <c r="CE168" s="248">
        <v>0</v>
      </c>
      <c r="CF168" s="249">
        <v>0</v>
      </c>
      <c r="CG168" s="253">
        <v>29.53</v>
      </c>
      <c r="CH168" s="253">
        <v>0</v>
      </c>
      <c r="CI168" s="248">
        <v>78.709999999999994</v>
      </c>
      <c r="CJ168" s="249">
        <v>0</v>
      </c>
      <c r="CK168" s="253">
        <v>99.81</v>
      </c>
      <c r="CL168" s="253">
        <v>0</v>
      </c>
      <c r="CM168" s="248">
        <v>121.74</v>
      </c>
      <c r="CN168" s="249">
        <v>0</v>
      </c>
      <c r="CO168" s="253">
        <v>124.78</v>
      </c>
      <c r="CP168" s="254">
        <v>0</v>
      </c>
      <c r="CQ168" s="251">
        <v>0</v>
      </c>
      <c r="CR168" s="253">
        <v>0</v>
      </c>
      <c r="CS168" s="248">
        <v>0</v>
      </c>
      <c r="CT168" s="249">
        <v>0</v>
      </c>
      <c r="CU168" s="253">
        <v>0</v>
      </c>
      <c r="CV168" s="253">
        <v>0</v>
      </c>
      <c r="CW168" s="248">
        <v>0</v>
      </c>
      <c r="CX168" s="249">
        <v>0</v>
      </c>
      <c r="CY168" s="253">
        <v>0</v>
      </c>
      <c r="CZ168" s="253">
        <v>0</v>
      </c>
      <c r="DA168" s="248">
        <v>0</v>
      </c>
      <c r="DB168" s="249">
        <v>0</v>
      </c>
      <c r="DC168" s="253">
        <v>0</v>
      </c>
      <c r="DD168" s="253">
        <v>0</v>
      </c>
      <c r="DE168" s="251">
        <v>0</v>
      </c>
      <c r="DF168" s="253">
        <v>0</v>
      </c>
      <c r="DG168" s="248">
        <v>0</v>
      </c>
      <c r="DH168" s="249">
        <v>0</v>
      </c>
      <c r="DI168" s="253">
        <v>0</v>
      </c>
      <c r="DJ168" s="253">
        <v>0</v>
      </c>
      <c r="DK168" s="248">
        <v>0</v>
      </c>
      <c r="DL168" s="249">
        <v>0</v>
      </c>
      <c r="DM168" s="253">
        <v>0.46</v>
      </c>
      <c r="DN168" s="253">
        <v>0</v>
      </c>
      <c r="DO168" s="248">
        <v>6</v>
      </c>
      <c r="DP168" s="249">
        <v>0</v>
      </c>
      <c r="DQ168" s="253">
        <v>11.88</v>
      </c>
      <c r="DR168" s="253">
        <v>0</v>
      </c>
      <c r="DS168" s="256">
        <v>37.804275612498287</v>
      </c>
      <c r="DT168" s="257">
        <v>47.199539908580334</v>
      </c>
      <c r="DU168" s="258">
        <v>38.839562485493907</v>
      </c>
      <c r="DV168" s="259">
        <v>41.281126002190838</v>
      </c>
      <c r="DW168" s="260">
        <v>161</v>
      </c>
      <c r="DX168" s="261">
        <v>32.74</v>
      </c>
      <c r="DY168" s="240">
        <v>82.565853658536582</v>
      </c>
      <c r="DZ168" s="262">
        <v>0.53408638273252995</v>
      </c>
      <c r="EA168" s="262">
        <v>1.3982659578323364</v>
      </c>
      <c r="EB168" s="262">
        <v>1.4695528745651245</v>
      </c>
      <c r="EC168" s="262">
        <v>1.2008407115936279</v>
      </c>
      <c r="ED168" s="262">
        <v>1.3030450344085693</v>
      </c>
      <c r="EE168" s="262">
        <v>4.4706967427214721</v>
      </c>
      <c r="EF168" s="262">
        <v>5.5560655620117529</v>
      </c>
      <c r="EG168" s="262">
        <v>15.810000000000002</v>
      </c>
      <c r="EH168" s="262">
        <v>71.05</v>
      </c>
      <c r="EI168" s="262">
        <v>5.0138337448919801</v>
      </c>
      <c r="EJ168" s="262">
        <v>-1.4</v>
      </c>
      <c r="EK168" s="262" t="s">
        <v>478</v>
      </c>
      <c r="EL168" s="263" t="s">
        <v>478</v>
      </c>
    </row>
    <row r="169" spans="1:142" x14ac:dyDescent="0.2">
      <c r="A169" s="236" t="s">
        <v>178</v>
      </c>
      <c r="B169" s="237" t="s">
        <v>606</v>
      </c>
      <c r="C169" s="238" t="s">
        <v>1077</v>
      </c>
      <c r="D169" s="239">
        <v>38.530724999999997</v>
      </c>
      <c r="E169" s="240">
        <v>60.61700110755767</v>
      </c>
      <c r="F169" s="241">
        <v>39.38299889244233</v>
      </c>
      <c r="G169" s="242">
        <v>-0.13042004598107351</v>
      </c>
      <c r="H169" s="243">
        <v>125.82693814904317</v>
      </c>
      <c r="I169" s="251">
        <v>517542.80832753272</v>
      </c>
      <c r="J169" s="249">
        <v>13647.964703880049</v>
      </c>
      <c r="K169" s="253">
        <v>95305.57489084352</v>
      </c>
      <c r="L169" s="253">
        <v>18.415012895035403</v>
      </c>
      <c r="M169" s="248">
        <v>138158.932505809</v>
      </c>
      <c r="N169" s="253">
        <v>26.695170000000001</v>
      </c>
      <c r="O169" s="248">
        <v>88936.9425763857</v>
      </c>
      <c r="P169" s="249">
        <f t="shared" si="17"/>
        <v>17.184461100674973</v>
      </c>
      <c r="Q169" s="254">
        <v>102235.90589394</v>
      </c>
      <c r="R169" s="253">
        <v>1614716.125</v>
      </c>
      <c r="S169" s="251">
        <v>188.81</v>
      </c>
      <c r="T169" s="252">
        <v>0</v>
      </c>
      <c r="U169" s="253">
        <v>0</v>
      </c>
      <c r="V169" s="252">
        <v>0</v>
      </c>
      <c r="W169" s="253">
        <v>621.52</v>
      </c>
      <c r="X169" s="252" t="s">
        <v>992</v>
      </c>
      <c r="Y169" s="254">
        <v>810.32999999999993</v>
      </c>
      <c r="Z169" s="253">
        <f t="shared" si="16"/>
        <v>23.300383794256664</v>
      </c>
      <c r="AA169" s="253">
        <f t="shared" si="16"/>
        <v>0</v>
      </c>
      <c r="AB169" s="253">
        <f t="shared" si="16"/>
        <v>0</v>
      </c>
      <c r="AC169" s="253">
        <f t="shared" si="16"/>
        <v>0</v>
      </c>
      <c r="AD169" s="253">
        <f t="shared" si="16"/>
        <v>76.699616205743339</v>
      </c>
      <c r="AE169" s="253" t="str">
        <f t="shared" si="16"/>
        <v>---</v>
      </c>
      <c r="AF169" s="251">
        <f t="shared" si="19"/>
        <v>1.1693077010672697E-2</v>
      </c>
      <c r="AG169" s="252">
        <f t="shared" si="19"/>
        <v>0</v>
      </c>
      <c r="AH169" s="253">
        <f t="shared" si="19"/>
        <v>0</v>
      </c>
      <c r="AI169" s="252">
        <f t="shared" si="18"/>
        <v>0</v>
      </c>
      <c r="AJ169" s="253">
        <f t="shared" si="18"/>
        <v>3.8490976238934875E-2</v>
      </c>
      <c r="AK169" s="252">
        <f t="shared" si="18"/>
        <v>0</v>
      </c>
      <c r="AL169" s="254">
        <f t="shared" si="18"/>
        <v>5.018405324960757E-2</v>
      </c>
      <c r="AM169" s="255">
        <v>0.19811013176957384</v>
      </c>
      <c r="AN169" s="249">
        <v>0</v>
      </c>
      <c r="AO169" s="249">
        <v>0</v>
      </c>
      <c r="AP169" s="249">
        <v>0</v>
      </c>
      <c r="AQ169" s="249">
        <v>0.65213393939635378</v>
      </c>
      <c r="AR169" s="249" t="s">
        <v>1026</v>
      </c>
      <c r="AS169" s="254">
        <v>0.85024407116592748</v>
      </c>
      <c r="AT169" s="255">
        <v>0.13666144966201249</v>
      </c>
      <c r="AU169" s="249">
        <v>0</v>
      </c>
      <c r="AV169" s="249">
        <v>0</v>
      </c>
      <c r="AW169" s="249">
        <v>0</v>
      </c>
      <c r="AX169" s="249">
        <v>0.44985871613756689</v>
      </c>
      <c r="AY169" s="249" t="s">
        <v>1026</v>
      </c>
      <c r="AZ169" s="254">
        <v>0.58652016579957933</v>
      </c>
      <c r="BA169" s="255">
        <f t="shared" si="21"/>
        <v>0.21229648167614468</v>
      </c>
      <c r="BB169" s="249">
        <f t="shared" si="21"/>
        <v>0</v>
      </c>
      <c r="BC169" s="249">
        <f t="shared" si="21"/>
        <v>0</v>
      </c>
      <c r="BD169" s="249">
        <f t="shared" si="20"/>
        <v>0</v>
      </c>
      <c r="BE169" s="249">
        <f t="shared" si="20"/>
        <v>0.69883220852368755</v>
      </c>
      <c r="BF169" s="249" t="str">
        <f t="shared" si="20"/>
        <v>---</v>
      </c>
      <c r="BG169" s="254">
        <f t="shared" si="20"/>
        <v>0.91112869019983211</v>
      </c>
      <c r="BH169" s="255">
        <v>0.18468071305190212</v>
      </c>
      <c r="BI169" s="249">
        <v>0</v>
      </c>
      <c r="BJ169" s="249">
        <v>0</v>
      </c>
      <c r="BK169" s="249">
        <v>0</v>
      </c>
      <c r="BL169" s="249">
        <v>0.60792731728201999</v>
      </c>
      <c r="BM169" s="249" t="s">
        <v>1026</v>
      </c>
      <c r="BN169" s="254">
        <v>0.79260803033392202</v>
      </c>
      <c r="BO169" s="251">
        <v>695.97</v>
      </c>
      <c r="BP169" s="253">
        <v>0.04</v>
      </c>
      <c r="BQ169" s="248">
        <v>1424.76</v>
      </c>
      <c r="BR169" s="249">
        <v>0.09</v>
      </c>
      <c r="BS169" s="253">
        <v>2432.29</v>
      </c>
      <c r="BT169" s="253">
        <v>0.15</v>
      </c>
      <c r="BU169" s="248">
        <v>4773.22</v>
      </c>
      <c r="BV169" s="249">
        <v>0.3</v>
      </c>
      <c r="BW169" s="253">
        <v>7684.18</v>
      </c>
      <c r="BX169" s="253">
        <v>0.48</v>
      </c>
      <c r="BY169" s="248">
        <v>11923.09</v>
      </c>
      <c r="BZ169" s="249">
        <v>0.74</v>
      </c>
      <c r="CA169" s="253">
        <v>15105.08</v>
      </c>
      <c r="CB169" s="254">
        <v>0.94</v>
      </c>
      <c r="CC169" s="251">
        <v>0</v>
      </c>
      <c r="CD169" s="253">
        <v>0</v>
      </c>
      <c r="CE169" s="248">
        <v>0</v>
      </c>
      <c r="CF169" s="249">
        <v>0</v>
      </c>
      <c r="CG169" s="253">
        <v>0</v>
      </c>
      <c r="CH169" s="253">
        <v>0</v>
      </c>
      <c r="CI169" s="248">
        <v>0</v>
      </c>
      <c r="CJ169" s="249">
        <v>0</v>
      </c>
      <c r="CK169" s="253">
        <v>0</v>
      </c>
      <c r="CL169" s="253">
        <v>0</v>
      </c>
      <c r="CM169" s="248">
        <v>0</v>
      </c>
      <c r="CN169" s="249">
        <v>0</v>
      </c>
      <c r="CO169" s="253">
        <v>0</v>
      </c>
      <c r="CP169" s="254">
        <v>0</v>
      </c>
      <c r="CQ169" s="251">
        <v>0</v>
      </c>
      <c r="CR169" s="253">
        <v>0</v>
      </c>
      <c r="CS169" s="248">
        <v>0</v>
      </c>
      <c r="CT169" s="249">
        <v>0</v>
      </c>
      <c r="CU169" s="253">
        <v>0</v>
      </c>
      <c r="CV169" s="253">
        <v>0</v>
      </c>
      <c r="CW169" s="248">
        <v>0</v>
      </c>
      <c r="CX169" s="249">
        <v>0</v>
      </c>
      <c r="CY169" s="253">
        <v>0</v>
      </c>
      <c r="CZ169" s="253">
        <v>0</v>
      </c>
      <c r="DA169" s="248">
        <v>0</v>
      </c>
      <c r="DB169" s="249">
        <v>0</v>
      </c>
      <c r="DC169" s="253">
        <v>0</v>
      </c>
      <c r="DD169" s="253">
        <v>0</v>
      </c>
      <c r="DE169" s="251">
        <v>0</v>
      </c>
      <c r="DF169" s="253">
        <v>0</v>
      </c>
      <c r="DG169" s="248">
        <v>0</v>
      </c>
      <c r="DH169" s="249">
        <v>0</v>
      </c>
      <c r="DI169" s="253">
        <v>0</v>
      </c>
      <c r="DJ169" s="253">
        <v>0</v>
      </c>
      <c r="DK169" s="248">
        <v>0</v>
      </c>
      <c r="DL169" s="249">
        <v>0</v>
      </c>
      <c r="DM169" s="253">
        <v>0</v>
      </c>
      <c r="DN169" s="253">
        <v>0</v>
      </c>
      <c r="DO169" s="248">
        <v>0</v>
      </c>
      <c r="DP169" s="249">
        <v>0</v>
      </c>
      <c r="DQ169" s="253">
        <v>0</v>
      </c>
      <c r="DR169" s="253">
        <v>0</v>
      </c>
      <c r="DS169" s="256">
        <v>40.549868731893739</v>
      </c>
      <c r="DT169" s="257">
        <v>40.67202558696917</v>
      </c>
      <c r="DU169" s="258">
        <v>42.302134148558551</v>
      </c>
      <c r="DV169" s="259">
        <v>41.174676155807155</v>
      </c>
      <c r="DW169" s="260">
        <v>162</v>
      </c>
      <c r="DX169" s="261">
        <v>32.729999999999997</v>
      </c>
      <c r="DY169" s="240">
        <v>76.79756097560977</v>
      </c>
      <c r="DZ169" s="262">
        <v>-1.33598735152615E-2</v>
      </c>
      <c r="EA169" s="262">
        <v>0.78531491756439209</v>
      </c>
      <c r="EB169" s="262">
        <v>0.70816975831985474</v>
      </c>
      <c r="EC169" s="262">
        <v>0.9729536771774292</v>
      </c>
      <c r="ED169" s="262">
        <v>0.54821187257766724</v>
      </c>
      <c r="EE169" s="262">
        <v>9.1279810893429545</v>
      </c>
      <c r="EF169" s="262">
        <v>8.3086320405498864</v>
      </c>
      <c r="EG169" s="262">
        <v>22.313432835820894</v>
      </c>
      <c r="EH169" s="262">
        <v>69.53</v>
      </c>
      <c r="EI169" s="262">
        <v>4.3499264325475497</v>
      </c>
      <c r="EJ169" s="262">
        <v>-0.5</v>
      </c>
      <c r="EK169" s="262">
        <v>0</v>
      </c>
      <c r="EL169" s="263" t="s">
        <v>478</v>
      </c>
    </row>
    <row r="170" spans="1:142" x14ac:dyDescent="0.2">
      <c r="A170" s="236" t="s">
        <v>158</v>
      </c>
      <c r="B170" s="237" t="s">
        <v>616</v>
      </c>
      <c r="C170" s="238" t="s">
        <v>1077</v>
      </c>
      <c r="D170" s="239">
        <v>8.0814819999999994</v>
      </c>
      <c r="E170" s="240">
        <v>73.786998473794782</v>
      </c>
      <c r="F170" s="241">
        <v>26.213001526205222</v>
      </c>
      <c r="G170" s="242">
        <v>1.1176950402205015</v>
      </c>
      <c r="H170" s="243">
        <v>204.51164085433749</v>
      </c>
      <c r="I170" s="251">
        <v>650781.84397812211</v>
      </c>
      <c r="J170" s="249">
        <v>84815.407010014795</v>
      </c>
      <c r="K170" s="253">
        <v>130848.36430709557</v>
      </c>
      <c r="L170" s="253">
        <v>20.106332946727754</v>
      </c>
      <c r="M170" s="248">
        <v>153909.58070990391</v>
      </c>
      <c r="N170" s="253">
        <v>23.649950000000004</v>
      </c>
      <c r="O170" s="248">
        <v>231167.93837046903</v>
      </c>
      <c r="P170" s="249">
        <f t="shared" si="17"/>
        <v>35.521571554205863</v>
      </c>
      <c r="Q170" s="254">
        <v>495957.97554988001</v>
      </c>
      <c r="R170" s="253">
        <v>3421606</v>
      </c>
      <c r="S170" s="251">
        <v>786.78</v>
      </c>
      <c r="T170" s="252">
        <v>0</v>
      </c>
      <c r="U170" s="253">
        <v>0</v>
      </c>
      <c r="V170" s="252">
        <v>0</v>
      </c>
      <c r="W170" s="253">
        <v>845.26</v>
      </c>
      <c r="X170" s="252" t="s">
        <v>992</v>
      </c>
      <c r="Y170" s="254">
        <v>1632.04</v>
      </c>
      <c r="Z170" s="253">
        <f t="shared" si="16"/>
        <v>48.208377245655747</v>
      </c>
      <c r="AA170" s="253">
        <f t="shared" si="16"/>
        <v>0</v>
      </c>
      <c r="AB170" s="253">
        <f t="shared" si="16"/>
        <v>0</v>
      </c>
      <c r="AC170" s="253">
        <f t="shared" ref="AC170:AE225" si="22">IFERROR((V170*100)/$Y170,"---")</f>
        <v>0</v>
      </c>
      <c r="AD170" s="253">
        <f t="shared" si="22"/>
        <v>51.79162275434426</v>
      </c>
      <c r="AE170" s="253" t="str">
        <f t="shared" si="22"/>
        <v>---</v>
      </c>
      <c r="AF170" s="251">
        <f t="shared" si="19"/>
        <v>2.2994465172202761E-2</v>
      </c>
      <c r="AG170" s="252">
        <f t="shared" si="19"/>
        <v>0</v>
      </c>
      <c r="AH170" s="253">
        <f t="shared" si="19"/>
        <v>0</v>
      </c>
      <c r="AI170" s="252">
        <f t="shared" si="18"/>
        <v>0</v>
      </c>
      <c r="AJ170" s="253">
        <f t="shared" si="18"/>
        <v>2.4703604097023442E-2</v>
      </c>
      <c r="AK170" s="252">
        <f t="shared" si="18"/>
        <v>0</v>
      </c>
      <c r="AL170" s="254">
        <f t="shared" si="18"/>
        <v>4.7698069269226206E-2</v>
      </c>
      <c r="AM170" s="255">
        <v>0.60129142933224644</v>
      </c>
      <c r="AN170" s="249">
        <v>0</v>
      </c>
      <c r="AO170" s="249">
        <v>0</v>
      </c>
      <c r="AP170" s="249">
        <v>0</v>
      </c>
      <c r="AQ170" s="249">
        <v>0.64598438389050894</v>
      </c>
      <c r="AR170" s="249" t="s">
        <v>1026</v>
      </c>
      <c r="AS170" s="254">
        <v>1.2472758132227555</v>
      </c>
      <c r="AT170" s="255">
        <v>0.51119624676449504</v>
      </c>
      <c r="AU170" s="249">
        <v>0</v>
      </c>
      <c r="AV170" s="249">
        <v>0</v>
      </c>
      <c r="AW170" s="249">
        <v>0</v>
      </c>
      <c r="AX170" s="249">
        <v>0.549192581840104</v>
      </c>
      <c r="AY170" s="249" t="s">
        <v>1026</v>
      </c>
      <c r="AZ170" s="254">
        <v>1.060388828604599</v>
      </c>
      <c r="BA170" s="255">
        <f t="shared" si="21"/>
        <v>0.34034996615279267</v>
      </c>
      <c r="BB170" s="249">
        <f t="shared" si="21"/>
        <v>0</v>
      </c>
      <c r="BC170" s="249">
        <f t="shared" si="21"/>
        <v>0</v>
      </c>
      <c r="BD170" s="249">
        <f t="shared" si="20"/>
        <v>0</v>
      </c>
      <c r="BE170" s="249">
        <f t="shared" si="20"/>
        <v>0.36564759194477436</v>
      </c>
      <c r="BF170" s="249" t="str">
        <f t="shared" si="20"/>
        <v>---</v>
      </c>
      <c r="BG170" s="254">
        <f t="shared" si="20"/>
        <v>0.70599755809756704</v>
      </c>
      <c r="BH170" s="255">
        <v>0.15863844091380502</v>
      </c>
      <c r="BI170" s="249">
        <v>0</v>
      </c>
      <c r="BJ170" s="249">
        <v>0</v>
      </c>
      <c r="BK170" s="249">
        <v>0</v>
      </c>
      <c r="BL170" s="249">
        <v>0.17042976253438424</v>
      </c>
      <c r="BM170" s="249" t="s">
        <v>1026</v>
      </c>
      <c r="BN170" s="254">
        <v>0.32906820344818927</v>
      </c>
      <c r="BO170" s="251">
        <v>1471.66</v>
      </c>
      <c r="BP170" s="253">
        <v>0.04</v>
      </c>
      <c r="BQ170" s="248">
        <v>3968.01</v>
      </c>
      <c r="BR170" s="249">
        <v>0.12</v>
      </c>
      <c r="BS170" s="253">
        <v>9082.43</v>
      </c>
      <c r="BT170" s="253">
        <v>0.27</v>
      </c>
      <c r="BU170" s="248">
        <v>25233.64</v>
      </c>
      <c r="BV170" s="249">
        <v>0.74</v>
      </c>
      <c r="BW170" s="253">
        <v>48712.3</v>
      </c>
      <c r="BX170" s="253">
        <v>1.42</v>
      </c>
      <c r="BY170" s="248">
        <v>83204.69</v>
      </c>
      <c r="BZ170" s="249">
        <v>2.4300000000000002</v>
      </c>
      <c r="CA170" s="253">
        <v>107666.66</v>
      </c>
      <c r="CB170" s="254">
        <v>3.15</v>
      </c>
      <c r="CC170" s="251">
        <v>0</v>
      </c>
      <c r="CD170" s="253">
        <v>0</v>
      </c>
      <c r="CE170" s="248">
        <v>0</v>
      </c>
      <c r="CF170" s="249">
        <v>0</v>
      </c>
      <c r="CG170" s="253">
        <v>0</v>
      </c>
      <c r="CH170" s="253">
        <v>0</v>
      </c>
      <c r="CI170" s="248">
        <v>0</v>
      </c>
      <c r="CJ170" s="249">
        <v>0</v>
      </c>
      <c r="CK170" s="253">
        <v>0</v>
      </c>
      <c r="CL170" s="253">
        <v>0</v>
      </c>
      <c r="CM170" s="248">
        <v>0</v>
      </c>
      <c r="CN170" s="249">
        <v>0</v>
      </c>
      <c r="CO170" s="253">
        <v>0</v>
      </c>
      <c r="CP170" s="254">
        <v>0</v>
      </c>
      <c r="CQ170" s="251">
        <v>0</v>
      </c>
      <c r="CR170" s="253">
        <v>0</v>
      </c>
      <c r="CS170" s="248">
        <v>0</v>
      </c>
      <c r="CT170" s="249">
        <v>0</v>
      </c>
      <c r="CU170" s="253">
        <v>0</v>
      </c>
      <c r="CV170" s="253">
        <v>0</v>
      </c>
      <c r="CW170" s="248">
        <v>0</v>
      </c>
      <c r="CX170" s="249">
        <v>0</v>
      </c>
      <c r="CY170" s="253">
        <v>0</v>
      </c>
      <c r="CZ170" s="253">
        <v>0</v>
      </c>
      <c r="DA170" s="248">
        <v>0</v>
      </c>
      <c r="DB170" s="249">
        <v>0</v>
      </c>
      <c r="DC170" s="253">
        <v>0</v>
      </c>
      <c r="DD170" s="253">
        <v>0</v>
      </c>
      <c r="DE170" s="251">
        <v>0</v>
      </c>
      <c r="DF170" s="253">
        <v>0</v>
      </c>
      <c r="DG170" s="248">
        <v>0</v>
      </c>
      <c r="DH170" s="249">
        <v>0</v>
      </c>
      <c r="DI170" s="253">
        <v>0</v>
      </c>
      <c r="DJ170" s="253">
        <v>0</v>
      </c>
      <c r="DK170" s="248">
        <v>0</v>
      </c>
      <c r="DL170" s="249">
        <v>0</v>
      </c>
      <c r="DM170" s="253">
        <v>0</v>
      </c>
      <c r="DN170" s="253">
        <v>0</v>
      </c>
      <c r="DO170" s="248">
        <v>0</v>
      </c>
      <c r="DP170" s="249">
        <v>0</v>
      </c>
      <c r="DQ170" s="253">
        <v>0</v>
      </c>
      <c r="DR170" s="253">
        <v>0</v>
      </c>
      <c r="DS170" s="256">
        <v>39.345586435936035</v>
      </c>
      <c r="DT170" s="257">
        <v>36.466920176694309</v>
      </c>
      <c r="DU170" s="258">
        <v>46.232141660362096</v>
      </c>
      <c r="DV170" s="259">
        <v>40.681549424330818</v>
      </c>
      <c r="DW170" s="260">
        <v>163</v>
      </c>
      <c r="DX170" s="261">
        <v>33.68</v>
      </c>
      <c r="DY170" s="240">
        <v>82.697560975609761</v>
      </c>
      <c r="DZ170" s="262">
        <v>1.05261818753359</v>
      </c>
      <c r="EA170" s="262">
        <v>1.7905142307281494</v>
      </c>
      <c r="EB170" s="262">
        <v>1.8060568571090698</v>
      </c>
      <c r="EC170" s="262">
        <v>1.6496073007583618</v>
      </c>
      <c r="ED170" s="262">
        <v>2.1307199001312256</v>
      </c>
      <c r="EE170" s="262">
        <v>2.4490696477164082</v>
      </c>
      <c r="EF170" s="262">
        <v>4.9529678875498746</v>
      </c>
      <c r="EG170" s="262">
        <v>6.4702970297029703</v>
      </c>
      <c r="EH170" s="262">
        <v>87.67</v>
      </c>
      <c r="EI170" s="262">
        <v>5.0157292025578997</v>
      </c>
      <c r="EJ170" s="262">
        <v>-0.8</v>
      </c>
      <c r="EK170" s="262" t="s">
        <v>478</v>
      </c>
      <c r="EL170" s="263" t="s">
        <v>478</v>
      </c>
    </row>
    <row r="171" spans="1:142" x14ac:dyDescent="0.2">
      <c r="A171" s="236" t="s">
        <v>72</v>
      </c>
      <c r="B171" s="237" t="s">
        <v>544</v>
      </c>
      <c r="C171" s="238" t="s">
        <v>1079</v>
      </c>
      <c r="D171" s="239">
        <v>6.4589999999999996</v>
      </c>
      <c r="E171" s="240">
        <v>83.210992413686327</v>
      </c>
      <c r="F171" s="241">
        <v>16.789007586313669</v>
      </c>
      <c r="G171" s="242">
        <v>2.4972091144991397</v>
      </c>
      <c r="H171" s="243">
        <v>72.752872268528947</v>
      </c>
      <c r="I171" s="251">
        <v>33678.459199999998</v>
      </c>
      <c r="J171" s="249">
        <v>5214.1972670692048</v>
      </c>
      <c r="K171" s="253">
        <v>9168.0859485172696</v>
      </c>
      <c r="L171" s="253">
        <v>27.222403180835752</v>
      </c>
      <c r="M171" s="248">
        <v>5743.9083664028803</v>
      </c>
      <c r="N171" s="253">
        <v>17.055140000000002</v>
      </c>
      <c r="O171" s="248">
        <v>3276.5976169014098</v>
      </c>
      <c r="P171" s="249">
        <f t="shared" si="17"/>
        <v>9.7290603392610375</v>
      </c>
      <c r="Q171" s="254">
        <v>13223.786063760001</v>
      </c>
      <c r="R171" s="199">
        <v>121481.2265625</v>
      </c>
      <c r="S171" s="251">
        <v>46.25</v>
      </c>
      <c r="T171" s="252">
        <v>0</v>
      </c>
      <c r="U171" s="253">
        <v>0</v>
      </c>
      <c r="V171" s="252">
        <v>0</v>
      </c>
      <c r="W171" s="253">
        <v>3.01</v>
      </c>
      <c r="X171" s="252" t="s">
        <v>992</v>
      </c>
      <c r="Y171" s="254">
        <v>49.26</v>
      </c>
      <c r="Z171" s="253">
        <f t="shared" ref="Z171:AB225" si="23">IFERROR((S171*100)/$Y171,"---")</f>
        <v>93.889565570442556</v>
      </c>
      <c r="AA171" s="253">
        <f t="shared" si="23"/>
        <v>0</v>
      </c>
      <c r="AB171" s="253">
        <f t="shared" si="23"/>
        <v>0</v>
      </c>
      <c r="AC171" s="253">
        <f t="shared" si="22"/>
        <v>0</v>
      </c>
      <c r="AD171" s="253">
        <f t="shared" si="22"/>
        <v>6.1104344295574506</v>
      </c>
      <c r="AE171" s="253" t="str">
        <f t="shared" si="22"/>
        <v>---</v>
      </c>
      <c r="AF171" s="251">
        <f t="shared" si="19"/>
        <v>3.8071726231875977E-2</v>
      </c>
      <c r="AG171" s="252">
        <f t="shared" si="19"/>
        <v>0</v>
      </c>
      <c r="AH171" s="253">
        <f t="shared" si="19"/>
        <v>0</v>
      </c>
      <c r="AI171" s="252">
        <f t="shared" si="18"/>
        <v>0</v>
      </c>
      <c r="AJ171" s="253">
        <f t="shared" si="18"/>
        <v>2.4777491017934417E-3</v>
      </c>
      <c r="AK171" s="252">
        <f t="shared" si="18"/>
        <v>0</v>
      </c>
      <c r="AL171" s="254">
        <f t="shared" si="18"/>
        <v>4.054947533366942E-2</v>
      </c>
      <c r="AM171" s="255">
        <v>0.50446734748903499</v>
      </c>
      <c r="AN171" s="249">
        <v>0</v>
      </c>
      <c r="AO171" s="249">
        <v>0</v>
      </c>
      <c r="AP171" s="249">
        <v>0</v>
      </c>
      <c r="AQ171" s="249">
        <v>3.2831280344691786E-2</v>
      </c>
      <c r="AR171" s="249" t="s">
        <v>1026</v>
      </c>
      <c r="AS171" s="254">
        <v>0.53729862783372673</v>
      </c>
      <c r="AT171" s="255">
        <v>0.80520086759260123</v>
      </c>
      <c r="AU171" s="249">
        <v>0</v>
      </c>
      <c r="AV171" s="249">
        <v>0</v>
      </c>
      <c r="AW171" s="249">
        <v>0</v>
      </c>
      <c r="AX171" s="249">
        <v>5.2403342950350908E-2</v>
      </c>
      <c r="AY171" s="249" t="s">
        <v>1026</v>
      </c>
      <c r="AZ171" s="254">
        <v>0.85760421054295222</v>
      </c>
      <c r="BA171" s="255">
        <f t="shared" si="21"/>
        <v>1.4115251674918015</v>
      </c>
      <c r="BB171" s="249">
        <f t="shared" si="21"/>
        <v>0</v>
      </c>
      <c r="BC171" s="249">
        <f t="shared" si="21"/>
        <v>0</v>
      </c>
      <c r="BD171" s="249">
        <f t="shared" si="20"/>
        <v>0</v>
      </c>
      <c r="BE171" s="249">
        <f t="shared" si="20"/>
        <v>9.1863583873520477E-2</v>
      </c>
      <c r="BF171" s="249" t="str">
        <f t="shared" si="20"/>
        <v>---</v>
      </c>
      <c r="BG171" s="254">
        <f t="shared" si="20"/>
        <v>1.5033887513653219</v>
      </c>
      <c r="BH171" s="255">
        <v>0.34974854990091586</v>
      </c>
      <c r="BI171" s="249">
        <v>0</v>
      </c>
      <c r="BJ171" s="249">
        <v>0</v>
      </c>
      <c r="BK171" s="249">
        <v>0</v>
      </c>
      <c r="BL171" s="249">
        <v>2.2762013734092035E-2</v>
      </c>
      <c r="BM171" s="249" t="s">
        <v>1026</v>
      </c>
      <c r="BN171" s="254">
        <v>0.3725105636350079</v>
      </c>
      <c r="BO171" s="251">
        <v>83.9</v>
      </c>
      <c r="BP171" s="253">
        <v>7.0000000000000007E-2</v>
      </c>
      <c r="BQ171" s="248">
        <v>220.33</v>
      </c>
      <c r="BR171" s="249">
        <v>0.18</v>
      </c>
      <c r="BS171" s="253">
        <v>533.25</v>
      </c>
      <c r="BT171" s="253">
        <v>0.44</v>
      </c>
      <c r="BU171" s="248">
        <v>1624.89</v>
      </c>
      <c r="BV171" s="249">
        <v>1.34</v>
      </c>
      <c r="BW171" s="253">
        <v>3308.78</v>
      </c>
      <c r="BX171" s="253">
        <v>2.72</v>
      </c>
      <c r="BY171" s="248">
        <v>5948.67</v>
      </c>
      <c r="BZ171" s="249">
        <v>4.9000000000000004</v>
      </c>
      <c r="CA171" s="253">
        <v>7943.45</v>
      </c>
      <c r="CB171" s="254">
        <v>6.54</v>
      </c>
      <c r="CC171" s="251">
        <v>0</v>
      </c>
      <c r="CD171" s="253">
        <v>0</v>
      </c>
      <c r="CE171" s="248">
        <v>0</v>
      </c>
      <c r="CF171" s="249">
        <v>0</v>
      </c>
      <c r="CG171" s="253">
        <v>0</v>
      </c>
      <c r="CH171" s="253">
        <v>0</v>
      </c>
      <c r="CI171" s="248">
        <v>0</v>
      </c>
      <c r="CJ171" s="249">
        <v>0</v>
      </c>
      <c r="CK171" s="253">
        <v>0</v>
      </c>
      <c r="CL171" s="253">
        <v>0</v>
      </c>
      <c r="CM171" s="248">
        <v>0</v>
      </c>
      <c r="CN171" s="249">
        <v>0</v>
      </c>
      <c r="CO171" s="253">
        <v>0</v>
      </c>
      <c r="CP171" s="254">
        <v>0</v>
      </c>
      <c r="CQ171" s="251">
        <v>0</v>
      </c>
      <c r="CR171" s="253">
        <v>0</v>
      </c>
      <c r="CS171" s="248">
        <v>0</v>
      </c>
      <c r="CT171" s="249">
        <v>0</v>
      </c>
      <c r="CU171" s="253">
        <v>0</v>
      </c>
      <c r="CV171" s="253">
        <v>0</v>
      </c>
      <c r="CW171" s="248">
        <v>0</v>
      </c>
      <c r="CX171" s="249">
        <v>0</v>
      </c>
      <c r="CY171" s="253">
        <v>0</v>
      </c>
      <c r="CZ171" s="253">
        <v>0</v>
      </c>
      <c r="DA171" s="248">
        <v>0</v>
      </c>
      <c r="DB171" s="249">
        <v>0</v>
      </c>
      <c r="DC171" s="253">
        <v>0</v>
      </c>
      <c r="DD171" s="253">
        <v>0</v>
      </c>
      <c r="DE171" s="251">
        <v>0</v>
      </c>
      <c r="DF171" s="253">
        <v>0</v>
      </c>
      <c r="DG171" s="248">
        <v>0</v>
      </c>
      <c r="DH171" s="249">
        <v>0</v>
      </c>
      <c r="DI171" s="253">
        <v>0</v>
      </c>
      <c r="DJ171" s="253">
        <v>0</v>
      </c>
      <c r="DK171" s="248">
        <v>0</v>
      </c>
      <c r="DL171" s="249">
        <v>0</v>
      </c>
      <c r="DM171" s="253">
        <v>0</v>
      </c>
      <c r="DN171" s="253">
        <v>0</v>
      </c>
      <c r="DO171" s="248">
        <v>0</v>
      </c>
      <c r="DP171" s="249">
        <v>0</v>
      </c>
      <c r="DQ171" s="253">
        <v>0</v>
      </c>
      <c r="DR171" s="253">
        <v>0</v>
      </c>
      <c r="DS171" s="256">
        <v>41.910989930785533</v>
      </c>
      <c r="DT171" s="257">
        <v>33.97954152510458</v>
      </c>
      <c r="DU171" s="258">
        <v>44.823563698322189</v>
      </c>
      <c r="DV171" s="259">
        <v>40.238031718070765</v>
      </c>
      <c r="DW171" s="260">
        <v>164</v>
      </c>
      <c r="DX171" s="261">
        <v>35.43</v>
      </c>
      <c r="DY171" s="240">
        <v>73.747390243902444</v>
      </c>
      <c r="DZ171" s="262">
        <v>2.2071804670442199</v>
      </c>
      <c r="EA171" s="262">
        <v>0.38729506731033325</v>
      </c>
      <c r="EB171" s="262">
        <v>-0.11210222542285919</v>
      </c>
      <c r="EC171" s="262">
        <v>-0.81671696901321411</v>
      </c>
      <c r="ED171" s="262">
        <v>8.6076445877552032E-2</v>
      </c>
      <c r="EE171" s="262">
        <v>7.5100703215675566E-2</v>
      </c>
      <c r="EF171" s="262">
        <v>3.4438018524644392</v>
      </c>
      <c r="EG171" s="262">
        <v>137.96187683284455</v>
      </c>
      <c r="EH171" s="262">
        <v>55.78</v>
      </c>
      <c r="EI171" s="262">
        <v>2.0525486459775997</v>
      </c>
      <c r="EJ171" s="262">
        <v>0</v>
      </c>
      <c r="EK171" s="262">
        <v>0</v>
      </c>
      <c r="EL171" s="263">
        <v>19.600000000000001</v>
      </c>
    </row>
    <row r="172" spans="1:142" x14ac:dyDescent="0.2">
      <c r="A172" s="236" t="s">
        <v>422</v>
      </c>
      <c r="B172" s="237" t="s">
        <v>482</v>
      </c>
      <c r="C172" s="238" t="s">
        <v>1075</v>
      </c>
      <c r="D172" s="239">
        <v>25.904598</v>
      </c>
      <c r="E172" s="240">
        <v>52.735000944619948</v>
      </c>
      <c r="F172" s="241">
        <v>47.264999055380052</v>
      </c>
      <c r="G172" s="242">
        <v>3.3702209116773263</v>
      </c>
      <c r="H172" s="243">
        <v>113.84634789487562</v>
      </c>
      <c r="I172" s="251">
        <v>47928.717948717946</v>
      </c>
      <c r="J172" s="249">
        <v>1858.2425979812344</v>
      </c>
      <c r="K172" s="253">
        <v>10912.615384615385</v>
      </c>
      <c r="L172" s="253">
        <v>22.768427472421653</v>
      </c>
      <c r="M172" s="248">
        <v>6303.0913188205122</v>
      </c>
      <c r="N172" s="253">
        <v>13.150969999999999</v>
      </c>
      <c r="O172" s="248">
        <v>12089.100284828612</v>
      </c>
      <c r="P172" s="249">
        <f t="shared" si="17"/>
        <v>25.22308294948245</v>
      </c>
      <c r="Q172" s="254">
        <v>5249.2748244118202</v>
      </c>
      <c r="R172" s="253">
        <v>74174.046875</v>
      </c>
      <c r="S172" s="251">
        <v>0.09</v>
      </c>
      <c r="T172" s="252">
        <v>0</v>
      </c>
      <c r="U172" s="253">
        <v>0</v>
      </c>
      <c r="V172" s="252">
        <v>0</v>
      </c>
      <c r="W172" s="253">
        <v>45.95</v>
      </c>
      <c r="X172" s="252" t="s">
        <v>992</v>
      </c>
      <c r="Y172" s="254">
        <v>46.040000000000006</v>
      </c>
      <c r="Z172" s="253">
        <f t="shared" si="23"/>
        <v>0.19548218940052126</v>
      </c>
      <c r="AA172" s="253">
        <f t="shared" si="23"/>
        <v>0</v>
      </c>
      <c r="AB172" s="253">
        <f t="shared" si="23"/>
        <v>0</v>
      </c>
      <c r="AC172" s="253">
        <f t="shared" si="22"/>
        <v>0</v>
      </c>
      <c r="AD172" s="253">
        <f t="shared" si="22"/>
        <v>99.804517810599464</v>
      </c>
      <c r="AE172" s="253" t="str">
        <f t="shared" si="22"/>
        <v>---</v>
      </c>
      <c r="AF172" s="251">
        <f t="shared" si="19"/>
        <v>1.2133624062830265E-4</v>
      </c>
      <c r="AG172" s="252">
        <f t="shared" si="19"/>
        <v>0</v>
      </c>
      <c r="AH172" s="253">
        <f t="shared" si="19"/>
        <v>0</v>
      </c>
      <c r="AI172" s="252">
        <f t="shared" si="18"/>
        <v>0</v>
      </c>
      <c r="AJ172" s="253">
        <f t="shared" si="18"/>
        <v>6.1948891743005635E-2</v>
      </c>
      <c r="AK172" s="252">
        <f t="shared" si="18"/>
        <v>0</v>
      </c>
      <c r="AL172" s="254">
        <f t="shared" si="18"/>
        <v>6.2070227983633944E-2</v>
      </c>
      <c r="AM172" s="255">
        <v>8.247335476230756E-4</v>
      </c>
      <c r="AN172" s="249">
        <v>0</v>
      </c>
      <c r="AO172" s="249">
        <v>0</v>
      </c>
      <c r="AP172" s="249">
        <v>0</v>
      </c>
      <c r="AQ172" s="249">
        <v>0.42107229459200357</v>
      </c>
      <c r="AR172" s="249" t="s">
        <v>1026</v>
      </c>
      <c r="AS172" s="254">
        <v>0.42189702813962671</v>
      </c>
      <c r="AT172" s="255">
        <v>1.4278707930387648E-3</v>
      </c>
      <c r="AU172" s="249">
        <v>0</v>
      </c>
      <c r="AV172" s="249">
        <v>0</v>
      </c>
      <c r="AW172" s="249">
        <v>0</v>
      </c>
      <c r="AX172" s="249">
        <v>0.72900736600145843</v>
      </c>
      <c r="AY172" s="249" t="s">
        <v>1026</v>
      </c>
      <c r="AZ172" s="254">
        <v>0.73043523679449718</v>
      </c>
      <c r="BA172" s="255">
        <f t="shared" si="21"/>
        <v>7.4447227568247396E-4</v>
      </c>
      <c r="BB172" s="249">
        <f t="shared" si="21"/>
        <v>0</v>
      </c>
      <c r="BC172" s="249">
        <f t="shared" si="21"/>
        <v>0</v>
      </c>
      <c r="BD172" s="249">
        <f t="shared" si="20"/>
        <v>0</v>
      </c>
      <c r="BE172" s="249">
        <f t="shared" si="20"/>
        <v>0.38009445630677419</v>
      </c>
      <c r="BF172" s="249" t="str">
        <f t="shared" si="20"/>
        <v>---</v>
      </c>
      <c r="BG172" s="254">
        <f t="shared" si="20"/>
        <v>0.38083892858245666</v>
      </c>
      <c r="BH172" s="255">
        <v>1.7145225390267972E-3</v>
      </c>
      <c r="BI172" s="249">
        <v>0</v>
      </c>
      <c r="BJ172" s="249">
        <v>0</v>
      </c>
      <c r="BK172" s="249">
        <v>0</v>
      </c>
      <c r="BL172" s="249">
        <v>0.87535900742534822</v>
      </c>
      <c r="BM172" s="249" t="s">
        <v>1026</v>
      </c>
      <c r="BN172" s="254">
        <v>0.87707352996437504</v>
      </c>
      <c r="BO172" s="251">
        <v>0</v>
      </c>
      <c r="BP172" s="253">
        <v>0</v>
      </c>
      <c r="BQ172" s="248">
        <v>0</v>
      </c>
      <c r="BR172" s="249">
        <v>0</v>
      </c>
      <c r="BS172" s="253">
        <v>0.95</v>
      </c>
      <c r="BT172" s="253">
        <v>0</v>
      </c>
      <c r="BU172" s="248">
        <v>5.59</v>
      </c>
      <c r="BV172" s="249">
        <v>0.01</v>
      </c>
      <c r="BW172" s="253">
        <v>10.67</v>
      </c>
      <c r="BX172" s="253">
        <v>0.01</v>
      </c>
      <c r="BY172" s="248">
        <v>18.36</v>
      </c>
      <c r="BZ172" s="249">
        <v>0.02</v>
      </c>
      <c r="CA172" s="253">
        <v>24.47</v>
      </c>
      <c r="CB172" s="254">
        <v>0.03</v>
      </c>
      <c r="CC172" s="251">
        <v>0</v>
      </c>
      <c r="CD172" s="253">
        <v>0</v>
      </c>
      <c r="CE172" s="248">
        <v>0</v>
      </c>
      <c r="CF172" s="249">
        <v>0</v>
      </c>
      <c r="CG172" s="253">
        <v>0</v>
      </c>
      <c r="CH172" s="253">
        <v>0</v>
      </c>
      <c r="CI172" s="248">
        <v>0</v>
      </c>
      <c r="CJ172" s="249">
        <v>0</v>
      </c>
      <c r="CK172" s="253">
        <v>0</v>
      </c>
      <c r="CL172" s="253">
        <v>0</v>
      </c>
      <c r="CM172" s="248">
        <v>0</v>
      </c>
      <c r="CN172" s="249">
        <v>0</v>
      </c>
      <c r="CO172" s="253">
        <v>0</v>
      </c>
      <c r="CP172" s="254">
        <v>0</v>
      </c>
      <c r="CQ172" s="251">
        <v>0</v>
      </c>
      <c r="CR172" s="253">
        <v>0</v>
      </c>
      <c r="CS172" s="248">
        <v>0</v>
      </c>
      <c r="CT172" s="249">
        <v>0</v>
      </c>
      <c r="CU172" s="253">
        <v>0</v>
      </c>
      <c r="CV172" s="253">
        <v>0</v>
      </c>
      <c r="CW172" s="248">
        <v>0</v>
      </c>
      <c r="CX172" s="249">
        <v>0</v>
      </c>
      <c r="CY172" s="253">
        <v>0</v>
      </c>
      <c r="CZ172" s="253">
        <v>0</v>
      </c>
      <c r="DA172" s="248">
        <v>0</v>
      </c>
      <c r="DB172" s="249">
        <v>0</v>
      </c>
      <c r="DC172" s="253">
        <v>0</v>
      </c>
      <c r="DD172" s="253">
        <v>0</v>
      </c>
      <c r="DE172" s="251">
        <v>0</v>
      </c>
      <c r="DF172" s="253">
        <v>0</v>
      </c>
      <c r="DG172" s="248">
        <v>0</v>
      </c>
      <c r="DH172" s="249">
        <v>0</v>
      </c>
      <c r="DI172" s="253">
        <v>0</v>
      </c>
      <c r="DJ172" s="253">
        <v>0</v>
      </c>
      <c r="DK172" s="248">
        <v>0</v>
      </c>
      <c r="DL172" s="249">
        <v>0</v>
      </c>
      <c r="DM172" s="253">
        <v>0</v>
      </c>
      <c r="DN172" s="253">
        <v>0</v>
      </c>
      <c r="DO172" s="248">
        <v>0</v>
      </c>
      <c r="DP172" s="249">
        <v>0</v>
      </c>
      <c r="DQ172" s="253">
        <v>0</v>
      </c>
      <c r="DR172" s="253">
        <v>0</v>
      </c>
      <c r="DS172" s="256">
        <v>35.896058960131647</v>
      </c>
      <c r="DT172" s="257">
        <v>38.261660092975973</v>
      </c>
      <c r="DU172" s="258">
        <v>43.758396975960785</v>
      </c>
      <c r="DV172" s="259">
        <v>39.305372009689471</v>
      </c>
      <c r="DW172" s="260">
        <v>165</v>
      </c>
      <c r="DX172" s="261">
        <v>42.76</v>
      </c>
      <c r="DY172" s="240">
        <v>60.947121951219515</v>
      </c>
      <c r="DZ172" s="262">
        <v>2.0992574070782499</v>
      </c>
      <c r="EA172" s="262">
        <v>0.10850994288921356</v>
      </c>
      <c r="EB172" s="262">
        <v>-8.6076162755489349E-2</v>
      </c>
      <c r="EC172" s="262">
        <v>0.4106585681438446</v>
      </c>
      <c r="ED172" s="262">
        <v>-7.4241228401660919E-2</v>
      </c>
      <c r="EE172" s="262">
        <v>0</v>
      </c>
      <c r="EF172" s="262">
        <v>0.37088796595262863</v>
      </c>
      <c r="EG172" s="262">
        <v>3.2409240924092404</v>
      </c>
      <c r="EH172" s="262">
        <v>32.07</v>
      </c>
      <c r="EI172" s="262">
        <v>1.7515503608185299</v>
      </c>
      <c r="EJ172" s="262">
        <v>-4.8</v>
      </c>
      <c r="EK172" s="262">
        <v>7.8</v>
      </c>
      <c r="EL172" s="263">
        <v>40.1</v>
      </c>
    </row>
    <row r="173" spans="1:142" x14ac:dyDescent="0.2">
      <c r="A173" s="236" t="s">
        <v>68</v>
      </c>
      <c r="B173" s="237" t="s">
        <v>541</v>
      </c>
      <c r="C173" s="238" t="s">
        <v>1079</v>
      </c>
      <c r="D173" s="239">
        <v>8.0594000000000001</v>
      </c>
      <c r="E173" s="240">
        <v>92.011998411792433</v>
      </c>
      <c r="F173" s="241">
        <v>7.9880015882075588</v>
      </c>
      <c r="G173" s="242">
        <v>1.9332982896329045</v>
      </c>
      <c r="H173" s="243">
        <v>372.4306839186691</v>
      </c>
      <c r="I173" s="251">
        <v>291357.07872999925</v>
      </c>
      <c r="J173" s="249">
        <v>36051.1452394999</v>
      </c>
      <c r="K173" s="253">
        <v>59494.018599429801</v>
      </c>
      <c r="L173" s="253">
        <v>20.419623528200919</v>
      </c>
      <c r="M173" s="248">
        <v>63085.188265069024</v>
      </c>
      <c r="N173" s="253">
        <v>21.652190000000001</v>
      </c>
      <c r="O173" s="248">
        <v>54129.51638268627</v>
      </c>
      <c r="P173" s="249">
        <f t="shared" si="17"/>
        <v>18.578411280972556</v>
      </c>
      <c r="Q173" s="254">
        <v>81785.519417860007</v>
      </c>
      <c r="R173" s="199">
        <v>853829.3125</v>
      </c>
      <c r="S173" s="251">
        <v>381.32</v>
      </c>
      <c r="T173" s="252">
        <v>0</v>
      </c>
      <c r="U173" s="253">
        <v>0</v>
      </c>
      <c r="V173" s="252">
        <v>3.52</v>
      </c>
      <c r="W173" s="253">
        <v>9.52</v>
      </c>
      <c r="X173" s="252" t="s">
        <v>992</v>
      </c>
      <c r="Y173" s="254">
        <v>394.35999999999996</v>
      </c>
      <c r="Z173" s="253">
        <f t="shared" si="23"/>
        <v>96.693376610203885</v>
      </c>
      <c r="AA173" s="253">
        <f t="shared" si="23"/>
        <v>0</v>
      </c>
      <c r="AB173" s="253">
        <f t="shared" si="23"/>
        <v>0</v>
      </c>
      <c r="AC173" s="253">
        <f t="shared" si="22"/>
        <v>0.89258545491429164</v>
      </c>
      <c r="AD173" s="253">
        <f t="shared" si="22"/>
        <v>2.4140379348818342</v>
      </c>
      <c r="AE173" s="253" t="str">
        <f t="shared" si="22"/>
        <v>---</v>
      </c>
      <c r="AF173" s="251">
        <f t="shared" si="19"/>
        <v>4.4659979976969931E-2</v>
      </c>
      <c r="AG173" s="252">
        <f t="shared" si="19"/>
        <v>0</v>
      </c>
      <c r="AH173" s="253">
        <f t="shared" si="19"/>
        <v>0</v>
      </c>
      <c r="AI173" s="252">
        <f t="shared" si="18"/>
        <v>4.122603837169153E-4</v>
      </c>
      <c r="AJ173" s="253">
        <f t="shared" si="18"/>
        <v>1.1149769468707482E-3</v>
      </c>
      <c r="AK173" s="252">
        <f t="shared" si="18"/>
        <v>0</v>
      </c>
      <c r="AL173" s="254">
        <f t="shared" si="18"/>
        <v>4.6187217307557593E-2</v>
      </c>
      <c r="AM173" s="255">
        <v>0.64093838166725314</v>
      </c>
      <c r="AN173" s="249">
        <v>0</v>
      </c>
      <c r="AO173" s="249">
        <v>0</v>
      </c>
      <c r="AP173" s="249">
        <v>5.9165611650811162E-3</v>
      </c>
      <c r="AQ173" s="249">
        <v>1.600160860556029E-2</v>
      </c>
      <c r="AR173" s="249" t="s">
        <v>1026</v>
      </c>
      <c r="AS173" s="254">
        <v>0.66285655143789457</v>
      </c>
      <c r="AT173" s="255">
        <v>0.60445250380768245</v>
      </c>
      <c r="AU173" s="249">
        <v>0</v>
      </c>
      <c r="AV173" s="249">
        <v>0</v>
      </c>
      <c r="AW173" s="249">
        <v>5.5797566699964394E-3</v>
      </c>
      <c r="AX173" s="249">
        <v>1.5090705539308552E-2</v>
      </c>
      <c r="AY173" s="249" t="s">
        <v>1026</v>
      </c>
      <c r="AZ173" s="254">
        <v>0.62512296601698747</v>
      </c>
      <c r="BA173" s="255">
        <f t="shared" si="21"/>
        <v>0.70445853848782591</v>
      </c>
      <c r="BB173" s="249">
        <f t="shared" si="21"/>
        <v>0</v>
      </c>
      <c r="BC173" s="249">
        <f t="shared" si="21"/>
        <v>0</v>
      </c>
      <c r="BD173" s="249">
        <f t="shared" si="20"/>
        <v>6.5029215763063768E-3</v>
      </c>
      <c r="BE173" s="249">
        <f t="shared" si="20"/>
        <v>1.758744699046497E-2</v>
      </c>
      <c r="BF173" s="249" t="str">
        <f t="shared" si="20"/>
        <v>---</v>
      </c>
      <c r="BG173" s="254">
        <f t="shared" si="20"/>
        <v>0.72854890705459718</v>
      </c>
      <c r="BH173" s="255">
        <v>0.46624390566226426</v>
      </c>
      <c r="BI173" s="249">
        <v>0</v>
      </c>
      <c r="BJ173" s="249">
        <v>0</v>
      </c>
      <c r="BK173" s="249">
        <v>4.3039403858469794E-3</v>
      </c>
      <c r="BL173" s="249">
        <v>1.1640202407177056E-2</v>
      </c>
      <c r="BM173" s="249" t="s">
        <v>1026</v>
      </c>
      <c r="BN173" s="254">
        <v>0.48218804845528818</v>
      </c>
      <c r="BO173" s="251">
        <v>792.17</v>
      </c>
      <c r="BP173" s="253">
        <v>0.09</v>
      </c>
      <c r="BQ173" s="248">
        <v>1976.79</v>
      </c>
      <c r="BR173" s="249">
        <v>0.23</v>
      </c>
      <c r="BS173" s="253">
        <v>4479.83</v>
      </c>
      <c r="BT173" s="253">
        <v>0.52</v>
      </c>
      <c r="BU173" s="248">
        <v>11867.48</v>
      </c>
      <c r="BV173" s="249">
        <v>1.39</v>
      </c>
      <c r="BW173" s="253">
        <v>22039.66</v>
      </c>
      <c r="BX173" s="253">
        <v>2.58</v>
      </c>
      <c r="BY173" s="248">
        <v>37452.959999999999</v>
      </c>
      <c r="BZ173" s="249">
        <v>4.3899999999999997</v>
      </c>
      <c r="CA173" s="253">
        <v>48892.51</v>
      </c>
      <c r="CB173" s="254">
        <v>5.73</v>
      </c>
      <c r="CC173" s="251">
        <v>0</v>
      </c>
      <c r="CD173" s="253">
        <v>0</v>
      </c>
      <c r="CE173" s="248">
        <v>0</v>
      </c>
      <c r="CF173" s="249">
        <v>0</v>
      </c>
      <c r="CG173" s="253">
        <v>0</v>
      </c>
      <c r="CH173" s="253">
        <v>0</v>
      </c>
      <c r="CI173" s="248">
        <v>0</v>
      </c>
      <c r="CJ173" s="249">
        <v>0</v>
      </c>
      <c r="CK173" s="253">
        <v>0</v>
      </c>
      <c r="CL173" s="253">
        <v>0</v>
      </c>
      <c r="CM173" s="248">
        <v>0</v>
      </c>
      <c r="CN173" s="249">
        <v>0</v>
      </c>
      <c r="CO173" s="253">
        <v>0</v>
      </c>
      <c r="CP173" s="254">
        <v>0</v>
      </c>
      <c r="CQ173" s="251">
        <v>0</v>
      </c>
      <c r="CR173" s="253">
        <v>0</v>
      </c>
      <c r="CS173" s="248">
        <v>0</v>
      </c>
      <c r="CT173" s="249">
        <v>0</v>
      </c>
      <c r="CU173" s="253">
        <v>0</v>
      </c>
      <c r="CV173" s="253">
        <v>0</v>
      </c>
      <c r="CW173" s="248">
        <v>0</v>
      </c>
      <c r="CX173" s="249">
        <v>0</v>
      </c>
      <c r="CY173" s="253">
        <v>0</v>
      </c>
      <c r="CZ173" s="253">
        <v>0</v>
      </c>
      <c r="DA173" s="248">
        <v>0</v>
      </c>
      <c r="DB173" s="249">
        <v>0</v>
      </c>
      <c r="DC173" s="253">
        <v>0</v>
      </c>
      <c r="DD173" s="253">
        <v>0</v>
      </c>
      <c r="DE173" s="251">
        <v>0</v>
      </c>
      <c r="DF173" s="253">
        <v>0</v>
      </c>
      <c r="DG173" s="248">
        <v>0</v>
      </c>
      <c r="DH173" s="249">
        <v>0</v>
      </c>
      <c r="DI173" s="253">
        <v>0</v>
      </c>
      <c r="DJ173" s="253">
        <v>0</v>
      </c>
      <c r="DK173" s="248">
        <v>2.5099999999999998</v>
      </c>
      <c r="DL173" s="249">
        <v>0</v>
      </c>
      <c r="DM173" s="253">
        <v>75.48</v>
      </c>
      <c r="DN173" s="253">
        <v>0.01</v>
      </c>
      <c r="DO173" s="248">
        <v>544.34</v>
      </c>
      <c r="DP173" s="249">
        <v>0.06</v>
      </c>
      <c r="DQ173" s="253">
        <v>1175.54</v>
      </c>
      <c r="DR173" s="253">
        <v>0.14000000000000001</v>
      </c>
      <c r="DS173" s="256">
        <v>38.246075586256971</v>
      </c>
      <c r="DT173" s="257">
        <v>36.753484882099841</v>
      </c>
      <c r="DU173" s="258">
        <v>42.725151207605393</v>
      </c>
      <c r="DV173" s="259">
        <v>39.241570558654068</v>
      </c>
      <c r="DW173" s="260">
        <v>166</v>
      </c>
      <c r="DX173" s="261">
        <v>39.200000000000003</v>
      </c>
      <c r="DY173" s="240">
        <v>81.7048780487805</v>
      </c>
      <c r="DZ173" s="262">
        <v>1.86481211532905</v>
      </c>
      <c r="EA173" s="262">
        <v>0.95247608423233032</v>
      </c>
      <c r="EB173" s="262">
        <v>1.2173752784729004</v>
      </c>
      <c r="EC173" s="262">
        <v>0.63073569536209106</v>
      </c>
      <c r="ED173" s="262">
        <v>0.84246653318405151</v>
      </c>
      <c r="EE173" s="262">
        <v>0.39859011101228708</v>
      </c>
      <c r="EF173" s="262">
        <v>9.2680303268796891</v>
      </c>
      <c r="EG173" s="262">
        <v>260.5333333333333</v>
      </c>
      <c r="EH173" s="262">
        <v>65.78</v>
      </c>
      <c r="EI173" s="262">
        <v>4.8175094354936698</v>
      </c>
      <c r="EJ173" s="262">
        <v>1.7</v>
      </c>
      <c r="EK173" s="262">
        <v>0</v>
      </c>
      <c r="EL173" s="263" t="s">
        <v>478</v>
      </c>
    </row>
    <row r="174" spans="1:142" x14ac:dyDescent="0.2">
      <c r="A174" s="236" t="s">
        <v>308</v>
      </c>
      <c r="B174" s="237" t="s">
        <v>634</v>
      </c>
      <c r="C174" s="238" t="s">
        <v>1074</v>
      </c>
      <c r="D174" s="239">
        <v>11.265629000000001</v>
      </c>
      <c r="E174" s="240">
        <v>76.871997116184104</v>
      </c>
      <c r="F174" s="241">
        <v>23.128002883815896</v>
      </c>
      <c r="G174" s="242">
        <v>7.1167568660057634E-2</v>
      </c>
      <c r="H174" s="243">
        <v>105.84018226230741</v>
      </c>
      <c r="I174" s="251">
        <v>68233.899999999994</v>
      </c>
      <c r="J174" s="249">
        <v>6051.2220011736372</v>
      </c>
      <c r="K174" s="253">
        <v>8294.5273839999991</v>
      </c>
      <c r="L174" s="253">
        <v>12.156021250434168</v>
      </c>
      <c r="M174" s="248">
        <v>24316.69917453</v>
      </c>
      <c r="N174" s="253">
        <v>35.637270000000001</v>
      </c>
      <c r="O174" s="248">
        <v>0</v>
      </c>
      <c r="P174" s="249">
        <f t="shared" si="17"/>
        <v>0</v>
      </c>
      <c r="Q174" s="254" t="s">
        <v>1026</v>
      </c>
      <c r="R174" s="199">
        <v>174919.375</v>
      </c>
      <c r="S174" s="251">
        <v>3.41</v>
      </c>
      <c r="T174" s="252">
        <v>182.37</v>
      </c>
      <c r="U174" s="253">
        <v>139.54</v>
      </c>
      <c r="V174" s="252">
        <v>0.02</v>
      </c>
      <c r="W174" s="253">
        <v>8.58</v>
      </c>
      <c r="X174" s="252" t="s">
        <v>992</v>
      </c>
      <c r="Y174" s="254">
        <v>333.91999999999996</v>
      </c>
      <c r="Z174" s="253">
        <f t="shared" si="23"/>
        <v>1.0212026832774319</v>
      </c>
      <c r="AA174" s="253">
        <f t="shared" si="23"/>
        <v>54.614877815045524</v>
      </c>
      <c r="AB174" s="253">
        <f t="shared" si="23"/>
        <v>41.788452323909922</v>
      </c>
      <c r="AC174" s="253">
        <f t="shared" si="22"/>
        <v>5.9894585529468147E-3</v>
      </c>
      <c r="AD174" s="253">
        <f t="shared" si="22"/>
        <v>2.5694777192141833</v>
      </c>
      <c r="AE174" s="253" t="str">
        <f t="shared" si="22"/>
        <v>---</v>
      </c>
      <c r="AF174" s="251">
        <f t="shared" si="19"/>
        <v>1.9494695770551434E-3</v>
      </c>
      <c r="AG174" s="252">
        <f t="shared" si="19"/>
        <v>0.10425946239517492</v>
      </c>
      <c r="AH174" s="253">
        <f t="shared" si="19"/>
        <v>7.9773895830579089E-2</v>
      </c>
      <c r="AI174" s="252">
        <f t="shared" si="18"/>
        <v>1.1433839161613743E-5</v>
      </c>
      <c r="AJ174" s="253">
        <f t="shared" si="18"/>
        <v>4.9051170003322955E-3</v>
      </c>
      <c r="AK174" s="252">
        <f t="shared" si="18"/>
        <v>0</v>
      </c>
      <c r="AL174" s="254">
        <f t="shared" si="18"/>
        <v>0.19089937864230302</v>
      </c>
      <c r="AM174" s="255">
        <v>4.111144423463875E-2</v>
      </c>
      <c r="AN174" s="249">
        <v>2.1986786173228943</v>
      </c>
      <c r="AO174" s="249">
        <v>1.6823140552790297</v>
      </c>
      <c r="AP174" s="249">
        <v>2.4112284008585781E-4</v>
      </c>
      <c r="AQ174" s="249">
        <v>0.10344169839683298</v>
      </c>
      <c r="AR174" s="249" t="s">
        <v>1026</v>
      </c>
      <c r="AS174" s="254">
        <v>4.0257869380734803</v>
      </c>
      <c r="AT174" s="255">
        <v>1.4023284885523159E-2</v>
      </c>
      <c r="AU174" s="249">
        <v>0.74997843535860953</v>
      </c>
      <c r="AV174" s="249">
        <v>0.57384433223633469</v>
      </c>
      <c r="AW174" s="249">
        <v>8.2248005193684203E-5</v>
      </c>
      <c r="AX174" s="249">
        <v>3.5284394228090522E-2</v>
      </c>
      <c r="AY174" s="249" t="s">
        <v>1026</v>
      </c>
      <c r="AZ174" s="254">
        <v>1.3732126947137513</v>
      </c>
      <c r="BA174" s="255" t="str">
        <f t="shared" si="21"/>
        <v>---</v>
      </c>
      <c r="BB174" s="249" t="str">
        <f t="shared" si="21"/>
        <v>---</v>
      </c>
      <c r="BC174" s="249" t="str">
        <f t="shared" si="21"/>
        <v>---</v>
      </c>
      <c r="BD174" s="249" t="str">
        <f t="shared" si="20"/>
        <v>---</v>
      </c>
      <c r="BE174" s="249" t="str">
        <f t="shared" si="20"/>
        <v>---</v>
      </c>
      <c r="BF174" s="249" t="str">
        <f t="shared" si="20"/>
        <v>---</v>
      </c>
      <c r="BG174" s="254" t="str">
        <f t="shared" si="20"/>
        <v>---</v>
      </c>
      <c r="BH174" s="255" t="s">
        <v>1026</v>
      </c>
      <c r="BI174" s="249" t="s">
        <v>1026</v>
      </c>
      <c r="BJ174" s="249" t="s">
        <v>1026</v>
      </c>
      <c r="BK174" s="249" t="s">
        <v>1026</v>
      </c>
      <c r="BL174" s="249" t="s">
        <v>1026</v>
      </c>
      <c r="BM174" s="249" t="s">
        <v>1026</v>
      </c>
      <c r="BN174" s="254" t="s">
        <v>1026</v>
      </c>
      <c r="BO174" s="251">
        <v>5.86</v>
      </c>
      <c r="BP174" s="253">
        <v>0</v>
      </c>
      <c r="BQ174" s="248">
        <v>21.31</v>
      </c>
      <c r="BR174" s="249">
        <v>0.01</v>
      </c>
      <c r="BS174" s="253">
        <v>50.46</v>
      </c>
      <c r="BT174" s="253">
        <v>0.03</v>
      </c>
      <c r="BU174" s="248">
        <v>136.63</v>
      </c>
      <c r="BV174" s="249">
        <v>0.08</v>
      </c>
      <c r="BW174" s="253">
        <v>264.32</v>
      </c>
      <c r="BX174" s="253">
        <v>0.15</v>
      </c>
      <c r="BY174" s="248">
        <v>475.47</v>
      </c>
      <c r="BZ174" s="249">
        <v>0.27</v>
      </c>
      <c r="CA174" s="253">
        <v>652.48</v>
      </c>
      <c r="CB174" s="254">
        <v>0.37</v>
      </c>
      <c r="CC174" s="251">
        <v>996.73</v>
      </c>
      <c r="CD174" s="253">
        <v>0.56999999999999995</v>
      </c>
      <c r="CE174" s="248">
        <v>1886.15</v>
      </c>
      <c r="CF174" s="249">
        <v>1.08</v>
      </c>
      <c r="CG174" s="253">
        <v>2333.5</v>
      </c>
      <c r="CH174" s="253">
        <v>1.33</v>
      </c>
      <c r="CI174" s="248">
        <v>2884.76</v>
      </c>
      <c r="CJ174" s="249">
        <v>1.65</v>
      </c>
      <c r="CK174" s="253">
        <v>3445.33</v>
      </c>
      <c r="CL174" s="253">
        <v>1.97</v>
      </c>
      <c r="CM174" s="248">
        <v>3658.94</v>
      </c>
      <c r="CN174" s="249">
        <v>2.09</v>
      </c>
      <c r="CO174" s="253">
        <v>3843.59</v>
      </c>
      <c r="CP174" s="254">
        <v>2.2000000000000002</v>
      </c>
      <c r="CQ174" s="251">
        <v>976.86</v>
      </c>
      <c r="CR174" s="253">
        <v>0.56000000000000005</v>
      </c>
      <c r="CS174" s="248">
        <v>1601.54</v>
      </c>
      <c r="CT174" s="249">
        <v>0.92</v>
      </c>
      <c r="CU174" s="253">
        <v>1954.53</v>
      </c>
      <c r="CV174" s="253">
        <v>1.1200000000000001</v>
      </c>
      <c r="CW174" s="248">
        <v>2348.13</v>
      </c>
      <c r="CX174" s="249">
        <v>1.34</v>
      </c>
      <c r="CY174" s="253">
        <v>2776.19</v>
      </c>
      <c r="CZ174" s="253">
        <v>1.59</v>
      </c>
      <c r="DA174" s="248">
        <v>2972.27</v>
      </c>
      <c r="DB174" s="249">
        <v>1.7</v>
      </c>
      <c r="DC174" s="253">
        <v>3168.35</v>
      </c>
      <c r="DD174" s="253">
        <v>1.81</v>
      </c>
      <c r="DE174" s="251">
        <v>0</v>
      </c>
      <c r="DF174" s="253">
        <v>0</v>
      </c>
      <c r="DG174" s="248">
        <v>0</v>
      </c>
      <c r="DH174" s="249">
        <v>0</v>
      </c>
      <c r="DI174" s="253">
        <v>0</v>
      </c>
      <c r="DJ174" s="253">
        <v>0</v>
      </c>
      <c r="DK174" s="248">
        <v>0</v>
      </c>
      <c r="DL174" s="249">
        <v>0</v>
      </c>
      <c r="DM174" s="253">
        <v>0</v>
      </c>
      <c r="DN174" s="253">
        <v>0</v>
      </c>
      <c r="DO174" s="248">
        <v>0.38</v>
      </c>
      <c r="DP174" s="249">
        <v>0</v>
      </c>
      <c r="DQ174" s="253">
        <v>0.75</v>
      </c>
      <c r="DR174" s="253">
        <v>0</v>
      </c>
      <c r="DS174" s="256">
        <v>34.331803546339223</v>
      </c>
      <c r="DT174" s="257">
        <v>34.298021692627174</v>
      </c>
      <c r="DU174" s="258">
        <v>47.947783057425035</v>
      </c>
      <c r="DV174" s="259">
        <v>38.859202765463806</v>
      </c>
      <c r="DW174" s="260">
        <v>167</v>
      </c>
      <c r="DX174" s="261" t="s">
        <v>478</v>
      </c>
      <c r="DY174" s="240">
        <v>79.067024390243915</v>
      </c>
      <c r="DZ174" s="262">
        <v>-4.72831164335515E-2</v>
      </c>
      <c r="EA174" s="262">
        <v>-0.62753498554229736</v>
      </c>
      <c r="EB174" s="262">
        <v>-0.44012627005577087</v>
      </c>
      <c r="EC174" s="262">
        <v>-1.3954648971557617</v>
      </c>
      <c r="ED174" s="262">
        <v>0.1231253519654274</v>
      </c>
      <c r="EE174" s="262">
        <v>2.635877217685159</v>
      </c>
      <c r="EF174" s="262">
        <v>3.4005444891261725</v>
      </c>
      <c r="EG174" s="262">
        <v>11.605456453305353</v>
      </c>
      <c r="EH174" s="262">
        <v>55.07</v>
      </c>
      <c r="EI174" s="262">
        <v>1.8523390559758699</v>
      </c>
      <c r="EJ174" s="262">
        <v>2.1</v>
      </c>
      <c r="EK174" s="262" t="s">
        <v>478</v>
      </c>
      <c r="EL174" s="263" t="s">
        <v>478</v>
      </c>
    </row>
    <row r="175" spans="1:142" x14ac:dyDescent="0.2">
      <c r="A175" s="236" t="s">
        <v>368</v>
      </c>
      <c r="B175" s="237" t="s">
        <v>505</v>
      </c>
      <c r="C175" s="238" t="s">
        <v>1075</v>
      </c>
      <c r="D175" s="239">
        <v>37.964306000000001</v>
      </c>
      <c r="E175" s="240">
        <v>33.460000559472888</v>
      </c>
      <c r="F175" s="241">
        <v>66.539999440527112</v>
      </c>
      <c r="G175" s="242">
        <v>2.4805603399064746</v>
      </c>
      <c r="H175" s="243">
        <v>20.732524831649801</v>
      </c>
      <c r="I175" s="251">
        <v>66547.789473684214</v>
      </c>
      <c r="J175" s="249">
        <v>1753.38091039699</v>
      </c>
      <c r="K175" s="253">
        <v>13632.348246334734</v>
      </c>
      <c r="L175" s="253">
        <v>20.485050448934199</v>
      </c>
      <c r="M175" s="248">
        <v>0</v>
      </c>
      <c r="N175" s="253">
        <v>0</v>
      </c>
      <c r="O175" s="248">
        <v>7227.3015142395334</v>
      </c>
      <c r="P175" s="249">
        <f t="shared" si="17"/>
        <v>10.860317933020918</v>
      </c>
      <c r="Q175" s="254">
        <v>192.95704581999999</v>
      </c>
      <c r="R175" s="253">
        <v>70368.78125</v>
      </c>
      <c r="S175" s="251">
        <v>1.89</v>
      </c>
      <c r="T175" s="252">
        <v>0</v>
      </c>
      <c r="U175" s="253">
        <v>0</v>
      </c>
      <c r="V175" s="252">
        <v>0</v>
      </c>
      <c r="W175" s="253">
        <v>71.67</v>
      </c>
      <c r="X175" s="252" t="s">
        <v>992</v>
      </c>
      <c r="Y175" s="254">
        <v>73.56</v>
      </c>
      <c r="Z175" s="253">
        <f t="shared" si="23"/>
        <v>2.5693311582381728</v>
      </c>
      <c r="AA175" s="253">
        <f t="shared" si="23"/>
        <v>0</v>
      </c>
      <c r="AB175" s="253">
        <f t="shared" si="23"/>
        <v>0</v>
      </c>
      <c r="AC175" s="253">
        <f t="shared" si="22"/>
        <v>0</v>
      </c>
      <c r="AD175" s="253">
        <f t="shared" si="22"/>
        <v>97.430668841761829</v>
      </c>
      <c r="AE175" s="253" t="str">
        <f t="shared" si="22"/>
        <v>---</v>
      </c>
      <c r="AF175" s="251">
        <f t="shared" si="19"/>
        <v>2.6858501261878822E-3</v>
      </c>
      <c r="AG175" s="252">
        <f t="shared" si="19"/>
        <v>0</v>
      </c>
      <c r="AH175" s="253">
        <f t="shared" si="19"/>
        <v>0</v>
      </c>
      <c r="AI175" s="252">
        <f t="shared" si="18"/>
        <v>0</v>
      </c>
      <c r="AJ175" s="253">
        <f t="shared" si="18"/>
        <v>0.10184914208671192</v>
      </c>
      <c r="AK175" s="252">
        <f t="shared" si="18"/>
        <v>0</v>
      </c>
      <c r="AL175" s="254">
        <f t="shared" si="18"/>
        <v>0.1045349922128998</v>
      </c>
      <c r="AM175" s="255">
        <v>1.38640824445499E-2</v>
      </c>
      <c r="AN175" s="249">
        <v>0</v>
      </c>
      <c r="AO175" s="249">
        <v>0</v>
      </c>
      <c r="AP175" s="249">
        <v>0</v>
      </c>
      <c r="AQ175" s="249">
        <v>0.52573480888936053</v>
      </c>
      <c r="AR175" s="249" t="s">
        <v>1026</v>
      </c>
      <c r="AS175" s="254">
        <v>0.53959889133391037</v>
      </c>
      <c r="AT175" s="255" t="s">
        <v>1026</v>
      </c>
      <c r="AU175" s="249" t="s">
        <v>1026</v>
      </c>
      <c r="AV175" s="249" t="s">
        <v>1026</v>
      </c>
      <c r="AW175" s="249" t="s">
        <v>1026</v>
      </c>
      <c r="AX175" s="249" t="s">
        <v>1026</v>
      </c>
      <c r="AY175" s="249" t="s">
        <v>1026</v>
      </c>
      <c r="AZ175" s="254" t="s">
        <v>1026</v>
      </c>
      <c r="BA175" s="255">
        <f t="shared" si="21"/>
        <v>2.6150839234757844E-2</v>
      </c>
      <c r="BB175" s="249">
        <f t="shared" si="21"/>
        <v>0</v>
      </c>
      <c r="BC175" s="249">
        <f t="shared" si="21"/>
        <v>0</v>
      </c>
      <c r="BD175" s="249">
        <f t="shared" si="20"/>
        <v>0</v>
      </c>
      <c r="BE175" s="249">
        <f t="shared" si="20"/>
        <v>0.99165642748946825</v>
      </c>
      <c r="BF175" s="249" t="str">
        <f t="shared" si="20"/>
        <v>---</v>
      </c>
      <c r="BG175" s="254">
        <f t="shared" si="20"/>
        <v>1.0178072667242262</v>
      </c>
      <c r="BH175" s="255">
        <v>0.97949260778126057</v>
      </c>
      <c r="BI175" s="249">
        <v>0</v>
      </c>
      <c r="BJ175" s="249">
        <v>0</v>
      </c>
      <c r="BK175" s="249">
        <v>0</v>
      </c>
      <c r="BL175" s="249">
        <v>37.142981587133839</v>
      </c>
      <c r="BM175" s="249" t="s">
        <v>1026</v>
      </c>
      <c r="BN175" s="254">
        <v>38.1224741949151</v>
      </c>
      <c r="BO175" s="251">
        <v>2.25</v>
      </c>
      <c r="BP175" s="253">
        <v>0</v>
      </c>
      <c r="BQ175" s="248">
        <v>6.05</v>
      </c>
      <c r="BR175" s="249">
        <v>0.01</v>
      </c>
      <c r="BS175" s="253">
        <v>16.02</v>
      </c>
      <c r="BT175" s="253">
        <v>0.02</v>
      </c>
      <c r="BU175" s="248">
        <v>45.65</v>
      </c>
      <c r="BV175" s="249">
        <v>0.06</v>
      </c>
      <c r="BW175" s="253">
        <v>102.96</v>
      </c>
      <c r="BX175" s="253">
        <v>0.15</v>
      </c>
      <c r="BY175" s="248">
        <v>229.41</v>
      </c>
      <c r="BZ175" s="249">
        <v>0.33</v>
      </c>
      <c r="CA175" s="253">
        <v>348.2</v>
      </c>
      <c r="CB175" s="254">
        <v>0.49</v>
      </c>
      <c r="CC175" s="251">
        <v>0</v>
      </c>
      <c r="CD175" s="253">
        <v>0</v>
      </c>
      <c r="CE175" s="248">
        <v>0</v>
      </c>
      <c r="CF175" s="249">
        <v>0</v>
      </c>
      <c r="CG175" s="253">
        <v>0</v>
      </c>
      <c r="CH175" s="253">
        <v>0</v>
      </c>
      <c r="CI175" s="248">
        <v>0</v>
      </c>
      <c r="CJ175" s="249">
        <v>0</v>
      </c>
      <c r="CK175" s="253">
        <v>0</v>
      </c>
      <c r="CL175" s="253">
        <v>0</v>
      </c>
      <c r="CM175" s="248">
        <v>0</v>
      </c>
      <c r="CN175" s="249">
        <v>0</v>
      </c>
      <c r="CO175" s="253">
        <v>0</v>
      </c>
      <c r="CP175" s="254">
        <v>0</v>
      </c>
      <c r="CQ175" s="251">
        <v>0</v>
      </c>
      <c r="CR175" s="253">
        <v>0</v>
      </c>
      <c r="CS175" s="248">
        <v>0</v>
      </c>
      <c r="CT175" s="249">
        <v>0</v>
      </c>
      <c r="CU175" s="253">
        <v>0</v>
      </c>
      <c r="CV175" s="253">
        <v>0</v>
      </c>
      <c r="CW175" s="248">
        <v>0</v>
      </c>
      <c r="CX175" s="249">
        <v>0</v>
      </c>
      <c r="CY175" s="253">
        <v>0</v>
      </c>
      <c r="CZ175" s="253">
        <v>0</v>
      </c>
      <c r="DA175" s="248">
        <v>0</v>
      </c>
      <c r="DB175" s="249">
        <v>0</v>
      </c>
      <c r="DC175" s="253">
        <v>0</v>
      </c>
      <c r="DD175" s="253">
        <v>0</v>
      </c>
      <c r="DE175" s="251">
        <v>0</v>
      </c>
      <c r="DF175" s="253">
        <v>0</v>
      </c>
      <c r="DG175" s="248">
        <v>0</v>
      </c>
      <c r="DH175" s="249">
        <v>0</v>
      </c>
      <c r="DI175" s="253">
        <v>0</v>
      </c>
      <c r="DJ175" s="253">
        <v>0</v>
      </c>
      <c r="DK175" s="248">
        <v>0</v>
      </c>
      <c r="DL175" s="249">
        <v>0</v>
      </c>
      <c r="DM175" s="253">
        <v>0</v>
      </c>
      <c r="DN175" s="253">
        <v>0</v>
      </c>
      <c r="DO175" s="248">
        <v>0</v>
      </c>
      <c r="DP175" s="249">
        <v>0</v>
      </c>
      <c r="DQ175" s="253">
        <v>0</v>
      </c>
      <c r="DR175" s="253">
        <v>0</v>
      </c>
      <c r="DS175" s="256">
        <v>52.781010881575838</v>
      </c>
      <c r="DT175" s="257">
        <v>63.4328459311144</v>
      </c>
      <c r="DU175" s="258">
        <v>5.972489807771807E-4</v>
      </c>
      <c r="DV175" s="259">
        <v>38.738151353890338</v>
      </c>
      <c r="DW175" s="260">
        <v>168</v>
      </c>
      <c r="DX175" s="261">
        <v>35.29</v>
      </c>
      <c r="DY175" s="240">
        <v>61.863951219512202</v>
      </c>
      <c r="DZ175" s="262">
        <v>2.0462675922515401</v>
      </c>
      <c r="EA175" s="262">
        <v>-1.2524936199188232</v>
      </c>
      <c r="EB175" s="262">
        <v>-1.5314011573791504</v>
      </c>
      <c r="EC175" s="262">
        <v>-1.7751208543777466</v>
      </c>
      <c r="ED175" s="262">
        <v>-1.4882465600967407</v>
      </c>
      <c r="EE175" s="262">
        <v>0</v>
      </c>
      <c r="EF175" s="262">
        <v>0.31085860656775899</v>
      </c>
      <c r="EG175" s="262">
        <v>673.25</v>
      </c>
      <c r="EH175" s="262">
        <v>24.64</v>
      </c>
      <c r="EI175" s="262">
        <v>1.7336495031296599</v>
      </c>
      <c r="EJ175" s="262">
        <v>-8.3000000000000007</v>
      </c>
      <c r="EK175" s="262">
        <v>0</v>
      </c>
      <c r="EL175" s="263" t="s">
        <v>478</v>
      </c>
    </row>
    <row r="176" spans="1:142" x14ac:dyDescent="0.2">
      <c r="A176" s="236" t="s">
        <v>182</v>
      </c>
      <c r="B176" s="237" t="s">
        <v>614</v>
      </c>
      <c r="C176" s="238" t="s">
        <v>1077</v>
      </c>
      <c r="D176" s="239">
        <v>46.647421000000001</v>
      </c>
      <c r="E176" s="240">
        <v>79.129000507873741</v>
      </c>
      <c r="F176" s="241">
        <v>20.870999492126263</v>
      </c>
      <c r="G176" s="242">
        <v>4.3532332508002515E-2</v>
      </c>
      <c r="H176" s="243">
        <v>93.519288291900565</v>
      </c>
      <c r="I176" s="251">
        <v>1358262.6683125899</v>
      </c>
      <c r="J176" s="249">
        <v>29863.176723396577</v>
      </c>
      <c r="K176" s="253">
        <v>240694.13793160292</v>
      </c>
      <c r="L176" s="253">
        <v>17.720735727105303</v>
      </c>
      <c r="M176" s="248">
        <v>420489.46276727639</v>
      </c>
      <c r="N176" s="253">
        <v>30.957889999999999</v>
      </c>
      <c r="O176" s="248">
        <v>278107.91614129173</v>
      </c>
      <c r="P176" s="249">
        <f t="shared" si="17"/>
        <v>20.47526760687559</v>
      </c>
      <c r="Q176" s="254">
        <v>35429.925959019994</v>
      </c>
      <c r="R176" s="253">
        <v>6233955</v>
      </c>
      <c r="S176" s="251">
        <v>72.48</v>
      </c>
      <c r="T176" s="252">
        <v>0</v>
      </c>
      <c r="U176" s="253">
        <v>0</v>
      </c>
      <c r="V176" s="252">
        <v>1.29</v>
      </c>
      <c r="W176" s="253">
        <v>1109.18</v>
      </c>
      <c r="X176" s="252" t="s">
        <v>992</v>
      </c>
      <c r="Y176" s="254">
        <v>1182.95</v>
      </c>
      <c r="Z176" s="253">
        <f t="shared" si="23"/>
        <v>6.1270552432478125</v>
      </c>
      <c r="AA176" s="253">
        <f t="shared" si="23"/>
        <v>0</v>
      </c>
      <c r="AB176" s="253">
        <f t="shared" si="23"/>
        <v>0</v>
      </c>
      <c r="AC176" s="253">
        <f t="shared" si="22"/>
        <v>0.10904941037237414</v>
      </c>
      <c r="AD176" s="253">
        <f t="shared" si="22"/>
        <v>93.763895346379812</v>
      </c>
      <c r="AE176" s="253" t="str">
        <f t="shared" si="22"/>
        <v>---</v>
      </c>
      <c r="AF176" s="251">
        <f t="shared" si="19"/>
        <v>1.1626647930567354E-3</v>
      </c>
      <c r="AG176" s="252">
        <f t="shared" si="19"/>
        <v>0</v>
      </c>
      <c r="AH176" s="253">
        <f t="shared" si="19"/>
        <v>0</v>
      </c>
      <c r="AI176" s="252">
        <f t="shared" si="18"/>
        <v>2.069312338635746E-5</v>
      </c>
      <c r="AJ176" s="253">
        <f t="shared" si="18"/>
        <v>1.7792557052465092E-2</v>
      </c>
      <c r="AK176" s="252">
        <f t="shared" si="18"/>
        <v>0</v>
      </c>
      <c r="AL176" s="254">
        <f t="shared" si="18"/>
        <v>1.8975914968908179E-2</v>
      </c>
      <c r="AM176" s="255">
        <v>3.0112906206546813E-2</v>
      </c>
      <c r="AN176" s="249">
        <v>0</v>
      </c>
      <c r="AO176" s="249">
        <v>0</v>
      </c>
      <c r="AP176" s="249">
        <v>5.3594990351055996E-4</v>
      </c>
      <c r="AQ176" s="249">
        <v>0.46082551470995575</v>
      </c>
      <c r="AR176" s="249" t="s">
        <v>1026</v>
      </c>
      <c r="AS176" s="254">
        <v>0.49147437082001316</v>
      </c>
      <c r="AT176" s="255">
        <v>1.72370550079907E-2</v>
      </c>
      <c r="AU176" s="249">
        <v>0</v>
      </c>
      <c r="AV176" s="249">
        <v>0</v>
      </c>
      <c r="AW176" s="249">
        <v>3.0678533333758281E-4</v>
      </c>
      <c r="AX176" s="249">
        <v>0.26378306669099233</v>
      </c>
      <c r="AY176" s="249" t="s">
        <v>1026</v>
      </c>
      <c r="AZ176" s="254">
        <v>0.28132690703232061</v>
      </c>
      <c r="BA176" s="255">
        <f t="shared" si="21"/>
        <v>2.6061825569602556E-2</v>
      </c>
      <c r="BB176" s="249">
        <f t="shared" si="21"/>
        <v>0</v>
      </c>
      <c r="BC176" s="249">
        <f t="shared" si="21"/>
        <v>0</v>
      </c>
      <c r="BD176" s="249">
        <f t="shared" si="20"/>
        <v>4.6384871667752895E-4</v>
      </c>
      <c r="BE176" s="249">
        <f t="shared" si="20"/>
        <v>0.3988307903599857</v>
      </c>
      <c r="BF176" s="249" t="str">
        <f t="shared" si="20"/>
        <v>---</v>
      </c>
      <c r="BG176" s="254">
        <f t="shared" si="20"/>
        <v>0.42535646464626581</v>
      </c>
      <c r="BH176" s="255">
        <v>0.20457282378697023</v>
      </c>
      <c r="BI176" s="249">
        <v>0</v>
      </c>
      <c r="BJ176" s="249">
        <v>0</v>
      </c>
      <c r="BK176" s="249">
        <v>3.6409898273343216E-3</v>
      </c>
      <c r="BL176" s="249">
        <v>3.1306303075059558</v>
      </c>
      <c r="BM176" s="249" t="s">
        <v>1026</v>
      </c>
      <c r="BN176" s="254">
        <v>3.3388441211202604</v>
      </c>
      <c r="BO176" s="251">
        <v>143.29</v>
      </c>
      <c r="BP176" s="253">
        <v>0</v>
      </c>
      <c r="BQ176" s="248">
        <v>342.6</v>
      </c>
      <c r="BR176" s="249">
        <v>0.01</v>
      </c>
      <c r="BS176" s="253">
        <v>681.14</v>
      </c>
      <c r="BT176" s="253">
        <v>0.01</v>
      </c>
      <c r="BU176" s="248">
        <v>1670.61</v>
      </c>
      <c r="BV176" s="249">
        <v>0.03</v>
      </c>
      <c r="BW176" s="253">
        <v>3082.76</v>
      </c>
      <c r="BX176" s="253">
        <v>0.05</v>
      </c>
      <c r="BY176" s="248">
        <v>5298.67</v>
      </c>
      <c r="BZ176" s="249">
        <v>0.08</v>
      </c>
      <c r="CA176" s="253">
        <v>7045.89</v>
      </c>
      <c r="CB176" s="254">
        <v>0.11</v>
      </c>
      <c r="CC176" s="251">
        <v>0</v>
      </c>
      <c r="CD176" s="253">
        <v>0</v>
      </c>
      <c r="CE176" s="248">
        <v>0</v>
      </c>
      <c r="CF176" s="249">
        <v>0</v>
      </c>
      <c r="CG176" s="253">
        <v>0</v>
      </c>
      <c r="CH176" s="253">
        <v>0</v>
      </c>
      <c r="CI176" s="248">
        <v>0</v>
      </c>
      <c r="CJ176" s="249">
        <v>0</v>
      </c>
      <c r="CK176" s="253">
        <v>0</v>
      </c>
      <c r="CL176" s="253">
        <v>0</v>
      </c>
      <c r="CM176" s="248">
        <v>0</v>
      </c>
      <c r="CN176" s="249">
        <v>0</v>
      </c>
      <c r="CO176" s="253">
        <v>0</v>
      </c>
      <c r="CP176" s="254">
        <v>0</v>
      </c>
      <c r="CQ176" s="251">
        <v>0</v>
      </c>
      <c r="CR176" s="253">
        <v>0</v>
      </c>
      <c r="CS176" s="248">
        <v>0</v>
      </c>
      <c r="CT176" s="249">
        <v>0</v>
      </c>
      <c r="CU176" s="253">
        <v>0</v>
      </c>
      <c r="CV176" s="253">
        <v>0</v>
      </c>
      <c r="CW176" s="248">
        <v>0</v>
      </c>
      <c r="CX176" s="249">
        <v>0</v>
      </c>
      <c r="CY176" s="253">
        <v>0</v>
      </c>
      <c r="CZ176" s="253">
        <v>0</v>
      </c>
      <c r="DA176" s="248">
        <v>0</v>
      </c>
      <c r="DB176" s="249">
        <v>0</v>
      </c>
      <c r="DC176" s="253">
        <v>0</v>
      </c>
      <c r="DD176" s="253">
        <v>0</v>
      </c>
      <c r="DE176" s="251">
        <v>0</v>
      </c>
      <c r="DF176" s="253">
        <v>0</v>
      </c>
      <c r="DG176" s="248">
        <v>0</v>
      </c>
      <c r="DH176" s="249">
        <v>0</v>
      </c>
      <c r="DI176" s="253">
        <v>0</v>
      </c>
      <c r="DJ176" s="253">
        <v>0</v>
      </c>
      <c r="DK176" s="248">
        <v>14.16</v>
      </c>
      <c r="DL176" s="249">
        <v>0</v>
      </c>
      <c r="DM176" s="253">
        <v>48.74</v>
      </c>
      <c r="DN176" s="253">
        <v>0</v>
      </c>
      <c r="DO176" s="248">
        <v>117.64</v>
      </c>
      <c r="DP176" s="249">
        <v>0</v>
      </c>
      <c r="DQ176" s="253">
        <v>173.58</v>
      </c>
      <c r="DR176" s="253">
        <v>0</v>
      </c>
      <c r="DS176" s="256">
        <v>32.329725426911757</v>
      </c>
      <c r="DT176" s="257">
        <v>46.016448774899146</v>
      </c>
      <c r="DU176" s="258">
        <v>37.426391922952348</v>
      </c>
      <c r="DV176" s="259">
        <v>38.590855374921084</v>
      </c>
      <c r="DW176" s="260">
        <v>169</v>
      </c>
      <c r="DX176" s="261">
        <v>34.659999999999997</v>
      </c>
      <c r="DY176" s="240">
        <v>82.378048780487816</v>
      </c>
      <c r="DZ176" s="262">
        <v>-0.24375261543791299</v>
      </c>
      <c r="EA176" s="262">
        <v>0.99634546041488647</v>
      </c>
      <c r="EB176" s="262">
        <v>1.1462633609771729</v>
      </c>
      <c r="EC176" s="262">
        <v>0.96567505598068237</v>
      </c>
      <c r="ED176" s="262">
        <v>0.81422001123428345</v>
      </c>
      <c r="EE176" s="262">
        <v>22.491422574897019</v>
      </c>
      <c r="EF176" s="262">
        <v>5.7898843497453258</v>
      </c>
      <c r="EG176" s="262">
        <v>29.190647482014388</v>
      </c>
      <c r="EH176" s="262">
        <v>79.790000000000006</v>
      </c>
      <c r="EI176" s="262">
        <v>5.4209825700278698</v>
      </c>
      <c r="EJ176" s="262">
        <v>-1</v>
      </c>
      <c r="EK176" s="262" t="s">
        <v>478</v>
      </c>
      <c r="EL176" s="263" t="s">
        <v>478</v>
      </c>
    </row>
    <row r="177" spans="1:142" x14ac:dyDescent="0.2">
      <c r="A177" s="236" t="s">
        <v>164</v>
      </c>
      <c r="B177" s="237" t="s">
        <v>975</v>
      </c>
      <c r="C177" s="238" t="s">
        <v>1077</v>
      </c>
      <c r="D177" s="239">
        <v>64.097085000000007</v>
      </c>
      <c r="E177" s="240">
        <v>82.091999971605574</v>
      </c>
      <c r="F177" s="241">
        <v>17.908000028394426</v>
      </c>
      <c r="G177" s="242">
        <v>0.94298084264887305</v>
      </c>
      <c r="H177" s="243">
        <v>264.94062332079528</v>
      </c>
      <c r="I177" s="251">
        <v>2522261.112322154</v>
      </c>
      <c r="J177" s="249">
        <v>41787.467976065884</v>
      </c>
      <c r="K177" s="253">
        <v>353174.80536765262</v>
      </c>
      <c r="L177" s="253">
        <v>14.002309421584725</v>
      </c>
      <c r="M177" s="248">
        <v>763669.28482166945</v>
      </c>
      <c r="N177" s="253">
        <v>30.277169999999998</v>
      </c>
      <c r="O177" s="248">
        <v>332877.19637763948</v>
      </c>
      <c r="P177" s="249">
        <f t="shared" si="17"/>
        <v>13.197570812609943</v>
      </c>
      <c r="Q177" s="254">
        <v>92403.781618239998</v>
      </c>
      <c r="R177" s="253">
        <v>7806797</v>
      </c>
      <c r="S177" s="251">
        <v>891.59</v>
      </c>
      <c r="T177" s="252">
        <v>1.44</v>
      </c>
      <c r="U177" s="253">
        <v>0</v>
      </c>
      <c r="V177" s="252">
        <v>0.02</v>
      </c>
      <c r="W177" s="253">
        <v>870.03</v>
      </c>
      <c r="X177" s="252" t="s">
        <v>992</v>
      </c>
      <c r="Y177" s="254">
        <v>1763.08</v>
      </c>
      <c r="Z177" s="253">
        <f t="shared" si="23"/>
        <v>50.570025183202127</v>
      </c>
      <c r="AA177" s="253">
        <f t="shared" si="23"/>
        <v>8.1675250130453528E-2</v>
      </c>
      <c r="AB177" s="253">
        <f t="shared" si="23"/>
        <v>0</v>
      </c>
      <c r="AC177" s="253">
        <f t="shared" si="22"/>
        <v>1.1343784740340769E-3</v>
      </c>
      <c r="AD177" s="253">
        <f t="shared" si="22"/>
        <v>49.347165188193394</v>
      </c>
      <c r="AE177" s="253" t="str">
        <f t="shared" si="22"/>
        <v>---</v>
      </c>
      <c r="AF177" s="251">
        <f t="shared" si="19"/>
        <v>1.1420688920180709E-2</v>
      </c>
      <c r="AG177" s="252">
        <f t="shared" si="19"/>
        <v>1.8445464894245361E-5</v>
      </c>
      <c r="AH177" s="253">
        <f t="shared" si="19"/>
        <v>0</v>
      </c>
      <c r="AI177" s="252">
        <f t="shared" si="18"/>
        <v>2.5618701242007448E-7</v>
      </c>
      <c r="AJ177" s="253">
        <f t="shared" si="18"/>
        <v>1.1144519320791869E-2</v>
      </c>
      <c r="AK177" s="252">
        <f t="shared" si="18"/>
        <v>0</v>
      </c>
      <c r="AL177" s="254">
        <f t="shared" si="18"/>
        <v>2.2583909892879242E-2</v>
      </c>
      <c r="AM177" s="255">
        <v>0.25245005771911183</v>
      </c>
      <c r="AN177" s="249">
        <v>4.0773010365248723E-4</v>
      </c>
      <c r="AO177" s="249">
        <v>0</v>
      </c>
      <c r="AP177" s="249">
        <v>5.6629181062845453E-6</v>
      </c>
      <c r="AQ177" s="249">
        <v>0.2463454320005371</v>
      </c>
      <c r="AR177" s="249" t="s">
        <v>1026</v>
      </c>
      <c r="AS177" s="254">
        <v>0.49920888274140768</v>
      </c>
      <c r="AT177" s="255">
        <v>0.11675080008071849</v>
      </c>
      <c r="AU177" s="249">
        <v>1.8856329940469791E-4</v>
      </c>
      <c r="AV177" s="249">
        <v>0</v>
      </c>
      <c r="AW177" s="249">
        <v>2.6189347139541382E-6</v>
      </c>
      <c r="AX177" s="249">
        <v>0.11392758845907593</v>
      </c>
      <c r="AY177" s="249" t="s">
        <v>1026</v>
      </c>
      <c r="AZ177" s="254">
        <v>0.23086957077391307</v>
      </c>
      <c r="BA177" s="255">
        <f t="shared" si="21"/>
        <v>0.26784351998342271</v>
      </c>
      <c r="BB177" s="249">
        <f t="shared" si="21"/>
        <v>4.3259196354392566E-4</v>
      </c>
      <c r="BC177" s="249">
        <f t="shared" si="21"/>
        <v>0</v>
      </c>
      <c r="BD177" s="249">
        <f t="shared" si="20"/>
        <v>6.008221715887857E-6</v>
      </c>
      <c r="BE177" s="249">
        <f t="shared" si="20"/>
        <v>0.26136665697369554</v>
      </c>
      <c r="BF177" s="249" t="str">
        <f t="shared" si="20"/>
        <v>---</v>
      </c>
      <c r="BG177" s="254">
        <f t="shared" si="20"/>
        <v>0.52964877714237801</v>
      </c>
      <c r="BH177" s="255">
        <v>0.96488475296773479</v>
      </c>
      <c r="BI177" s="249">
        <v>1.5583777793307886E-3</v>
      </c>
      <c r="BJ177" s="249">
        <v>0</v>
      </c>
      <c r="BK177" s="249">
        <v>2.1644135824038731E-5</v>
      </c>
      <c r="BL177" s="249">
        <v>0.94155237454942087</v>
      </c>
      <c r="BM177" s="249" t="s">
        <v>1026</v>
      </c>
      <c r="BN177" s="254">
        <v>1.9080171494323104</v>
      </c>
      <c r="BO177" s="251">
        <v>2655.09</v>
      </c>
      <c r="BP177" s="253">
        <v>0.03</v>
      </c>
      <c r="BQ177" s="248">
        <v>8721.1200000000008</v>
      </c>
      <c r="BR177" s="249">
        <v>0.11</v>
      </c>
      <c r="BS177" s="253">
        <v>17441.66</v>
      </c>
      <c r="BT177" s="253">
        <v>0.22</v>
      </c>
      <c r="BU177" s="248">
        <v>38726.629999999997</v>
      </c>
      <c r="BV177" s="249">
        <v>0.5</v>
      </c>
      <c r="BW177" s="253">
        <v>65664.67</v>
      </c>
      <c r="BX177" s="253">
        <v>0.84</v>
      </c>
      <c r="BY177" s="248">
        <v>104120.31</v>
      </c>
      <c r="BZ177" s="249">
        <v>1.33</v>
      </c>
      <c r="CA177" s="253">
        <v>132965.65</v>
      </c>
      <c r="CB177" s="254">
        <v>1.7</v>
      </c>
      <c r="CC177" s="251">
        <v>0</v>
      </c>
      <c r="CD177" s="253">
        <v>0</v>
      </c>
      <c r="CE177" s="248">
        <v>0</v>
      </c>
      <c r="CF177" s="249">
        <v>0</v>
      </c>
      <c r="CG177" s="253">
        <v>49.66</v>
      </c>
      <c r="CH177" s="253">
        <v>0</v>
      </c>
      <c r="CI177" s="248">
        <v>123.74</v>
      </c>
      <c r="CJ177" s="249">
        <v>0</v>
      </c>
      <c r="CK177" s="253">
        <v>159.11000000000001</v>
      </c>
      <c r="CL177" s="253">
        <v>0</v>
      </c>
      <c r="CM177" s="248">
        <v>177.22</v>
      </c>
      <c r="CN177" s="249">
        <v>0</v>
      </c>
      <c r="CO177" s="253">
        <v>191.44</v>
      </c>
      <c r="CP177" s="254">
        <v>0</v>
      </c>
      <c r="CQ177" s="251">
        <v>0</v>
      </c>
      <c r="CR177" s="253">
        <v>0</v>
      </c>
      <c r="CS177" s="248">
        <v>0</v>
      </c>
      <c r="CT177" s="249">
        <v>0</v>
      </c>
      <c r="CU177" s="253">
        <v>0</v>
      </c>
      <c r="CV177" s="253">
        <v>0</v>
      </c>
      <c r="CW177" s="248">
        <v>0</v>
      </c>
      <c r="CX177" s="249">
        <v>0</v>
      </c>
      <c r="CY177" s="253">
        <v>0</v>
      </c>
      <c r="CZ177" s="253">
        <v>0</v>
      </c>
      <c r="DA177" s="248">
        <v>0</v>
      </c>
      <c r="DB177" s="249">
        <v>0</v>
      </c>
      <c r="DC177" s="253">
        <v>0</v>
      </c>
      <c r="DD177" s="253">
        <v>0</v>
      </c>
      <c r="DE177" s="251">
        <v>0</v>
      </c>
      <c r="DF177" s="253">
        <v>0</v>
      </c>
      <c r="DG177" s="248">
        <v>0</v>
      </c>
      <c r="DH177" s="249">
        <v>0</v>
      </c>
      <c r="DI177" s="253">
        <v>0</v>
      </c>
      <c r="DJ177" s="253">
        <v>0</v>
      </c>
      <c r="DK177" s="248">
        <v>0</v>
      </c>
      <c r="DL177" s="249">
        <v>0</v>
      </c>
      <c r="DM177" s="253">
        <v>0</v>
      </c>
      <c r="DN177" s="253">
        <v>0</v>
      </c>
      <c r="DO177" s="248">
        <v>0</v>
      </c>
      <c r="DP177" s="249">
        <v>0</v>
      </c>
      <c r="DQ177" s="253">
        <v>0</v>
      </c>
      <c r="DR177" s="253">
        <v>0</v>
      </c>
      <c r="DS177" s="256">
        <v>34.988436447939648</v>
      </c>
      <c r="DT177" s="257">
        <v>43.476516576572571</v>
      </c>
      <c r="DU177" s="258">
        <v>36.114598824547897</v>
      </c>
      <c r="DV177" s="259">
        <v>38.193183949686706</v>
      </c>
      <c r="DW177" s="260">
        <v>170</v>
      </c>
      <c r="DX177" s="261">
        <v>35.97</v>
      </c>
      <c r="DY177" s="240">
        <v>81.5</v>
      </c>
      <c r="DZ177" s="262">
        <v>0.62820347939874699</v>
      </c>
      <c r="EA177" s="262">
        <v>1.6732847690582275</v>
      </c>
      <c r="EB177" s="262">
        <v>1.4710603952407837</v>
      </c>
      <c r="EC177" s="262">
        <v>1.3169810771942139</v>
      </c>
      <c r="ED177" s="262">
        <v>1.681486964225769</v>
      </c>
      <c r="EE177" s="262">
        <v>9.9697683908955383</v>
      </c>
      <c r="EF177" s="262">
        <v>7.8625687499985064</v>
      </c>
      <c r="EG177" s="262">
        <v>8.9862068965517246</v>
      </c>
      <c r="EH177" s="262">
        <v>77.349999999999994</v>
      </c>
      <c r="EI177" s="262">
        <v>4.8920577808365397</v>
      </c>
      <c r="EJ177" s="262">
        <v>-1.1000000000000001</v>
      </c>
      <c r="EK177" s="262" t="s">
        <v>478</v>
      </c>
      <c r="EL177" s="263" t="s">
        <v>478</v>
      </c>
    </row>
    <row r="178" spans="1:142" x14ac:dyDescent="0.2">
      <c r="A178" s="236" t="s">
        <v>122</v>
      </c>
      <c r="B178" s="237" t="s">
        <v>548</v>
      </c>
      <c r="C178" s="238" t="s">
        <v>1079</v>
      </c>
      <c r="D178" s="239">
        <v>3.3685719999999999</v>
      </c>
      <c r="E178" s="240">
        <v>98.309996045802194</v>
      </c>
      <c r="F178" s="241">
        <v>1.6900039541978025</v>
      </c>
      <c r="G178" s="242">
        <v>3.5843894590312475</v>
      </c>
      <c r="H178" s="243">
        <v>189.03322109988775</v>
      </c>
      <c r="I178" s="251">
        <v>183219.31056335103</v>
      </c>
      <c r="J178" s="249">
        <v>52197.341335674661</v>
      </c>
      <c r="K178" s="253">
        <v>27672.082982669832</v>
      </c>
      <c r="L178" s="253">
        <v>15.103256800598952</v>
      </c>
      <c r="M178" s="248">
        <v>27843.856948243505</v>
      </c>
      <c r="N178" s="253">
        <v>15.197009999999997</v>
      </c>
      <c r="O178" s="248">
        <v>95570.311475267095</v>
      </c>
      <c r="P178" s="249">
        <f t="shared" si="17"/>
        <v>52.161702378102838</v>
      </c>
      <c r="Q178" s="254">
        <v>29352.5371461</v>
      </c>
      <c r="R178" s="199">
        <v>469418.4375</v>
      </c>
      <c r="S178" s="251">
        <v>201.43</v>
      </c>
      <c r="T178" s="252">
        <v>0</v>
      </c>
      <c r="U178" s="253">
        <v>0</v>
      </c>
      <c r="V178" s="252">
        <v>0</v>
      </c>
      <c r="W178" s="253">
        <v>0</v>
      </c>
      <c r="X178" s="252" t="s">
        <v>992</v>
      </c>
      <c r="Y178" s="254">
        <v>201.43</v>
      </c>
      <c r="Z178" s="253">
        <f t="shared" si="23"/>
        <v>100</v>
      </c>
      <c r="AA178" s="253">
        <f t="shared" si="23"/>
        <v>0</v>
      </c>
      <c r="AB178" s="253">
        <f t="shared" si="23"/>
        <v>0</v>
      </c>
      <c r="AC178" s="253">
        <f t="shared" si="22"/>
        <v>0</v>
      </c>
      <c r="AD178" s="253">
        <f t="shared" si="22"/>
        <v>0</v>
      </c>
      <c r="AE178" s="253" t="str">
        <f t="shared" si="22"/>
        <v>---</v>
      </c>
      <c r="AF178" s="251">
        <f t="shared" si="19"/>
        <v>4.2910542899159132E-2</v>
      </c>
      <c r="AG178" s="252">
        <f t="shared" si="19"/>
        <v>0</v>
      </c>
      <c r="AH178" s="253">
        <f t="shared" si="19"/>
        <v>0</v>
      </c>
      <c r="AI178" s="252">
        <f t="shared" si="18"/>
        <v>0</v>
      </c>
      <c r="AJ178" s="253">
        <f t="shared" si="18"/>
        <v>0</v>
      </c>
      <c r="AK178" s="252">
        <f t="shared" si="18"/>
        <v>0</v>
      </c>
      <c r="AL178" s="254">
        <f t="shared" si="18"/>
        <v>4.2910542899159132E-2</v>
      </c>
      <c r="AM178" s="255">
        <v>0.72791773617529765</v>
      </c>
      <c r="AN178" s="249">
        <v>0</v>
      </c>
      <c r="AO178" s="249">
        <v>0</v>
      </c>
      <c r="AP178" s="249">
        <v>0</v>
      </c>
      <c r="AQ178" s="249">
        <v>0</v>
      </c>
      <c r="AR178" s="249" t="s">
        <v>1026</v>
      </c>
      <c r="AS178" s="254">
        <v>0.72791773617529765</v>
      </c>
      <c r="AT178" s="255">
        <v>0.72342707540273787</v>
      </c>
      <c r="AU178" s="249">
        <v>0</v>
      </c>
      <c r="AV178" s="249">
        <v>0</v>
      </c>
      <c r="AW178" s="249">
        <v>0</v>
      </c>
      <c r="AX178" s="249">
        <v>0</v>
      </c>
      <c r="AY178" s="249" t="s">
        <v>1026</v>
      </c>
      <c r="AZ178" s="254">
        <v>0.72342707540273787</v>
      </c>
      <c r="BA178" s="255">
        <f t="shared" si="21"/>
        <v>0.21076629016965029</v>
      </c>
      <c r="BB178" s="249">
        <f t="shared" si="21"/>
        <v>0</v>
      </c>
      <c r="BC178" s="249">
        <f t="shared" si="21"/>
        <v>0</v>
      </c>
      <c r="BD178" s="249">
        <f t="shared" si="20"/>
        <v>0</v>
      </c>
      <c r="BE178" s="249">
        <f t="shared" si="20"/>
        <v>0</v>
      </c>
      <c r="BF178" s="249" t="str">
        <f t="shared" si="20"/>
        <v>---</v>
      </c>
      <c r="BG178" s="254">
        <f t="shared" si="20"/>
        <v>0.21076629016965029</v>
      </c>
      <c r="BH178" s="255">
        <v>0.68624391478459812</v>
      </c>
      <c r="BI178" s="249">
        <v>0</v>
      </c>
      <c r="BJ178" s="249">
        <v>0</v>
      </c>
      <c r="BK178" s="249">
        <v>0</v>
      </c>
      <c r="BL178" s="249">
        <v>0</v>
      </c>
      <c r="BM178" s="249" t="s">
        <v>1026</v>
      </c>
      <c r="BN178" s="254">
        <v>0.68624391478459812</v>
      </c>
      <c r="BO178" s="251">
        <v>262.57</v>
      </c>
      <c r="BP178" s="253">
        <v>0.06</v>
      </c>
      <c r="BQ178" s="248">
        <v>512.22</v>
      </c>
      <c r="BR178" s="249">
        <v>0.11</v>
      </c>
      <c r="BS178" s="253">
        <v>1064.6199999999999</v>
      </c>
      <c r="BT178" s="253">
        <v>0.23</v>
      </c>
      <c r="BU178" s="248">
        <v>3249.73</v>
      </c>
      <c r="BV178" s="249">
        <v>0.69</v>
      </c>
      <c r="BW178" s="253">
        <v>7178.04</v>
      </c>
      <c r="BX178" s="253">
        <v>1.53</v>
      </c>
      <c r="BY178" s="248">
        <v>14059.72</v>
      </c>
      <c r="BZ178" s="249">
        <v>3</v>
      </c>
      <c r="CA178" s="253">
        <v>19516.71</v>
      </c>
      <c r="CB178" s="254">
        <v>4.16</v>
      </c>
      <c r="CC178" s="251">
        <v>0</v>
      </c>
      <c r="CD178" s="253">
        <v>0</v>
      </c>
      <c r="CE178" s="248">
        <v>0</v>
      </c>
      <c r="CF178" s="249">
        <v>0</v>
      </c>
      <c r="CG178" s="253">
        <v>0</v>
      </c>
      <c r="CH178" s="253">
        <v>0</v>
      </c>
      <c r="CI178" s="248">
        <v>0</v>
      </c>
      <c r="CJ178" s="249">
        <v>0</v>
      </c>
      <c r="CK178" s="253">
        <v>0</v>
      </c>
      <c r="CL178" s="253">
        <v>0</v>
      </c>
      <c r="CM178" s="248">
        <v>0</v>
      </c>
      <c r="CN178" s="249">
        <v>0</v>
      </c>
      <c r="CO178" s="253">
        <v>0</v>
      </c>
      <c r="CP178" s="254">
        <v>0</v>
      </c>
      <c r="CQ178" s="251">
        <v>0</v>
      </c>
      <c r="CR178" s="253">
        <v>0</v>
      </c>
      <c r="CS178" s="248">
        <v>0</v>
      </c>
      <c r="CT178" s="249">
        <v>0</v>
      </c>
      <c r="CU178" s="253">
        <v>0</v>
      </c>
      <c r="CV178" s="253">
        <v>0</v>
      </c>
      <c r="CW178" s="248">
        <v>0</v>
      </c>
      <c r="CX178" s="249">
        <v>0</v>
      </c>
      <c r="CY178" s="253">
        <v>0</v>
      </c>
      <c r="CZ178" s="253">
        <v>0</v>
      </c>
      <c r="DA178" s="248">
        <v>0</v>
      </c>
      <c r="DB178" s="249">
        <v>0</v>
      </c>
      <c r="DC178" s="253">
        <v>0</v>
      </c>
      <c r="DD178" s="253">
        <v>0</v>
      </c>
      <c r="DE178" s="251">
        <v>0</v>
      </c>
      <c r="DF178" s="253">
        <v>0</v>
      </c>
      <c r="DG178" s="248">
        <v>0</v>
      </c>
      <c r="DH178" s="249">
        <v>0</v>
      </c>
      <c r="DI178" s="253">
        <v>0</v>
      </c>
      <c r="DJ178" s="253">
        <v>0</v>
      </c>
      <c r="DK178" s="248">
        <v>0</v>
      </c>
      <c r="DL178" s="249">
        <v>0</v>
      </c>
      <c r="DM178" s="253">
        <v>0</v>
      </c>
      <c r="DN178" s="253">
        <v>0</v>
      </c>
      <c r="DO178" s="248">
        <v>0</v>
      </c>
      <c r="DP178" s="249">
        <v>0</v>
      </c>
      <c r="DQ178" s="253">
        <v>0</v>
      </c>
      <c r="DR178" s="253">
        <v>0</v>
      </c>
      <c r="DS178" s="256">
        <v>31.107774852484436</v>
      </c>
      <c r="DT178" s="257">
        <v>38.36110216239485</v>
      </c>
      <c r="DU178" s="258">
        <v>43.789605098920909</v>
      </c>
      <c r="DV178" s="259">
        <v>37.752827371266733</v>
      </c>
      <c r="DW178" s="260">
        <v>171</v>
      </c>
      <c r="DX178" s="261" t="s">
        <v>478</v>
      </c>
      <c r="DY178" s="240">
        <v>74.359000000000023</v>
      </c>
      <c r="DZ178" s="262">
        <v>3.56813156074629</v>
      </c>
      <c r="EA178" s="262">
        <v>0.38760179281234741</v>
      </c>
      <c r="EB178" s="262">
        <v>-7.3176421225070953E-2</v>
      </c>
      <c r="EC178" s="262">
        <v>-0.64906209707260132</v>
      </c>
      <c r="ED178" s="262">
        <v>-0.15402252972126007</v>
      </c>
      <c r="EE178" s="262">
        <v>0</v>
      </c>
      <c r="EF178" s="262">
        <v>31.319743078908139</v>
      </c>
      <c r="EG178" s="262" t="s">
        <v>478</v>
      </c>
      <c r="EH178" s="262">
        <v>63.94</v>
      </c>
      <c r="EI178" s="262">
        <v>6.3249324223255394</v>
      </c>
      <c r="EJ178" s="262">
        <v>0</v>
      </c>
      <c r="EK178" s="262">
        <v>0</v>
      </c>
      <c r="EL178" s="263" t="s">
        <v>478</v>
      </c>
    </row>
    <row r="179" spans="1:142" x14ac:dyDescent="0.2">
      <c r="A179" s="236" t="s">
        <v>388</v>
      </c>
      <c r="B179" s="237" t="s">
        <v>501</v>
      </c>
      <c r="C179" s="238" t="s">
        <v>1075</v>
      </c>
      <c r="D179" s="239">
        <v>14.133279999999999</v>
      </c>
      <c r="E179" s="240">
        <v>43.079002184913904</v>
      </c>
      <c r="F179" s="241">
        <v>56.920997815086096</v>
      </c>
      <c r="G179" s="242">
        <v>3.618054436379845</v>
      </c>
      <c r="H179" s="243">
        <v>73.408196125279176</v>
      </c>
      <c r="I179" s="251">
        <v>15149.708525625454</v>
      </c>
      <c r="J179" s="249">
        <v>1046.5864264050738</v>
      </c>
      <c r="K179" s="253">
        <v>3489.2547272867773</v>
      </c>
      <c r="L179" s="253">
        <v>23.031827453213154</v>
      </c>
      <c r="M179" s="248">
        <v>1656.9205915059508</v>
      </c>
      <c r="N179" s="253">
        <v>10.93698</v>
      </c>
      <c r="O179" s="248">
        <v>3153.3422980884743</v>
      </c>
      <c r="P179" s="249">
        <f t="shared" si="17"/>
        <v>20.814541037239454</v>
      </c>
      <c r="Q179" s="254">
        <v>2253.0990554437699</v>
      </c>
      <c r="R179" s="253">
        <v>35335.23828125</v>
      </c>
      <c r="S179" s="251">
        <v>0.79</v>
      </c>
      <c r="T179" s="252">
        <v>0</v>
      </c>
      <c r="U179" s="253">
        <v>0</v>
      </c>
      <c r="V179" s="252">
        <v>0.01</v>
      </c>
      <c r="W179" s="253">
        <v>11.38</v>
      </c>
      <c r="X179" s="252" t="s">
        <v>992</v>
      </c>
      <c r="Y179" s="254">
        <v>12.180000000000001</v>
      </c>
      <c r="Z179" s="253">
        <f t="shared" si="23"/>
        <v>6.4860426929392441</v>
      </c>
      <c r="AA179" s="253">
        <f t="shared" si="23"/>
        <v>0</v>
      </c>
      <c r="AB179" s="253">
        <f t="shared" si="23"/>
        <v>0</v>
      </c>
      <c r="AC179" s="253">
        <f t="shared" si="22"/>
        <v>8.2101806239737271E-2</v>
      </c>
      <c r="AD179" s="253">
        <f t="shared" si="22"/>
        <v>93.431855500821001</v>
      </c>
      <c r="AE179" s="253" t="str">
        <f t="shared" si="22"/>
        <v>---</v>
      </c>
      <c r="AF179" s="251">
        <f t="shared" si="19"/>
        <v>2.2357285203852698E-3</v>
      </c>
      <c r="AG179" s="252">
        <f t="shared" si="19"/>
        <v>0</v>
      </c>
      <c r="AH179" s="253">
        <f t="shared" si="19"/>
        <v>0</v>
      </c>
      <c r="AI179" s="252">
        <f t="shared" si="18"/>
        <v>2.830036101753506E-5</v>
      </c>
      <c r="AJ179" s="253">
        <f t="shared" si="18"/>
        <v>3.2205810837954901E-2</v>
      </c>
      <c r="AK179" s="252">
        <f t="shared" si="18"/>
        <v>0</v>
      </c>
      <c r="AL179" s="254">
        <f t="shared" si="18"/>
        <v>3.4469839719357707E-2</v>
      </c>
      <c r="AM179" s="255">
        <v>2.2640938015273511E-2</v>
      </c>
      <c r="AN179" s="249">
        <v>0</v>
      </c>
      <c r="AO179" s="249">
        <v>0</v>
      </c>
      <c r="AP179" s="249">
        <v>2.8659415209206977E-4</v>
      </c>
      <c r="AQ179" s="249">
        <v>0.32614414508077538</v>
      </c>
      <c r="AR179" s="249" t="s">
        <v>1026</v>
      </c>
      <c r="AS179" s="254">
        <v>0.34907167724814103</v>
      </c>
      <c r="AT179" s="255">
        <v>4.7678808752203421E-2</v>
      </c>
      <c r="AU179" s="249">
        <v>0</v>
      </c>
      <c r="AV179" s="249">
        <v>0</v>
      </c>
      <c r="AW179" s="249">
        <v>6.0352922471143566E-4</v>
      </c>
      <c r="AX179" s="249">
        <v>0.68681625772161392</v>
      </c>
      <c r="AY179" s="249" t="s">
        <v>1026</v>
      </c>
      <c r="AZ179" s="254">
        <v>0.73509859569852876</v>
      </c>
      <c r="BA179" s="255">
        <f t="shared" si="21"/>
        <v>2.5052782898922529E-2</v>
      </c>
      <c r="BB179" s="249">
        <f t="shared" si="21"/>
        <v>0</v>
      </c>
      <c r="BC179" s="249">
        <f t="shared" si="21"/>
        <v>0</v>
      </c>
      <c r="BD179" s="249">
        <f t="shared" si="20"/>
        <v>3.1712383416357631E-4</v>
      </c>
      <c r="BE179" s="249">
        <f t="shared" si="20"/>
        <v>0.36088692327814986</v>
      </c>
      <c r="BF179" s="249" t="str">
        <f t="shared" si="20"/>
        <v>---</v>
      </c>
      <c r="BG179" s="254">
        <f t="shared" si="20"/>
        <v>0.38625683001123601</v>
      </c>
      <c r="BH179" s="255">
        <v>3.506281706040669E-2</v>
      </c>
      <c r="BI179" s="249">
        <v>0</v>
      </c>
      <c r="BJ179" s="249">
        <v>0</v>
      </c>
      <c r="BK179" s="249">
        <v>4.438331273469201E-4</v>
      </c>
      <c r="BL179" s="249">
        <v>0.50508209892079514</v>
      </c>
      <c r="BM179" s="249" t="s">
        <v>1026</v>
      </c>
      <c r="BN179" s="254">
        <v>0.54058874910854871</v>
      </c>
      <c r="BO179" s="251">
        <v>0.05</v>
      </c>
      <c r="BP179" s="253">
        <v>0</v>
      </c>
      <c r="BQ179" s="248">
        <v>5.32</v>
      </c>
      <c r="BR179" s="249">
        <v>0.02</v>
      </c>
      <c r="BS179" s="253">
        <v>13.78</v>
      </c>
      <c r="BT179" s="253">
        <v>0.04</v>
      </c>
      <c r="BU179" s="248">
        <v>30.75</v>
      </c>
      <c r="BV179" s="249">
        <v>0.09</v>
      </c>
      <c r="BW179" s="253">
        <v>56.29</v>
      </c>
      <c r="BX179" s="253">
        <v>0.16</v>
      </c>
      <c r="BY179" s="248">
        <v>110</v>
      </c>
      <c r="BZ179" s="249">
        <v>0.31</v>
      </c>
      <c r="CA179" s="253">
        <v>164.03</v>
      </c>
      <c r="CB179" s="254">
        <v>0.46</v>
      </c>
      <c r="CC179" s="251">
        <v>0</v>
      </c>
      <c r="CD179" s="253">
        <v>0</v>
      </c>
      <c r="CE179" s="248">
        <v>0</v>
      </c>
      <c r="CF179" s="249">
        <v>0</v>
      </c>
      <c r="CG179" s="253">
        <v>0</v>
      </c>
      <c r="CH179" s="253">
        <v>0</v>
      </c>
      <c r="CI179" s="248">
        <v>0</v>
      </c>
      <c r="CJ179" s="249">
        <v>0</v>
      </c>
      <c r="CK179" s="253">
        <v>0</v>
      </c>
      <c r="CL179" s="253">
        <v>0</v>
      </c>
      <c r="CM179" s="248">
        <v>0</v>
      </c>
      <c r="CN179" s="249">
        <v>0</v>
      </c>
      <c r="CO179" s="253">
        <v>0</v>
      </c>
      <c r="CP179" s="254">
        <v>0</v>
      </c>
      <c r="CQ179" s="251">
        <v>0</v>
      </c>
      <c r="CR179" s="253">
        <v>0</v>
      </c>
      <c r="CS179" s="248">
        <v>0</v>
      </c>
      <c r="CT179" s="249">
        <v>0</v>
      </c>
      <c r="CU179" s="253">
        <v>0</v>
      </c>
      <c r="CV179" s="253">
        <v>0</v>
      </c>
      <c r="CW179" s="248">
        <v>0</v>
      </c>
      <c r="CX179" s="249">
        <v>0</v>
      </c>
      <c r="CY179" s="253">
        <v>0</v>
      </c>
      <c r="CZ179" s="253">
        <v>0</v>
      </c>
      <c r="DA179" s="248">
        <v>0</v>
      </c>
      <c r="DB179" s="249">
        <v>0</v>
      </c>
      <c r="DC179" s="253">
        <v>0</v>
      </c>
      <c r="DD179" s="253">
        <v>0</v>
      </c>
      <c r="DE179" s="251">
        <v>0</v>
      </c>
      <c r="DF179" s="253">
        <v>0</v>
      </c>
      <c r="DG179" s="248">
        <v>0</v>
      </c>
      <c r="DH179" s="249">
        <v>0</v>
      </c>
      <c r="DI179" s="253">
        <v>0</v>
      </c>
      <c r="DJ179" s="253">
        <v>0</v>
      </c>
      <c r="DK179" s="248">
        <v>0</v>
      </c>
      <c r="DL179" s="249">
        <v>0</v>
      </c>
      <c r="DM179" s="253">
        <v>0</v>
      </c>
      <c r="DN179" s="253">
        <v>0</v>
      </c>
      <c r="DO179" s="248">
        <v>0.02</v>
      </c>
      <c r="DP179" s="249">
        <v>0</v>
      </c>
      <c r="DQ179" s="253">
        <v>0.09</v>
      </c>
      <c r="DR179" s="253">
        <v>0</v>
      </c>
      <c r="DS179" s="256">
        <v>33.803879384495538</v>
      </c>
      <c r="DT179" s="257">
        <v>34.823883314848679</v>
      </c>
      <c r="DU179" s="258">
        <v>43.800631854244465</v>
      </c>
      <c r="DV179" s="259">
        <v>37.476131517862889</v>
      </c>
      <c r="DW179" s="260">
        <v>172</v>
      </c>
      <c r="DX179" s="261">
        <v>40.299999999999997</v>
      </c>
      <c r="DY179" s="240">
        <v>63.202170731707334</v>
      </c>
      <c r="DZ179" s="262">
        <v>2.9238925549330599</v>
      </c>
      <c r="EA179" s="262">
        <v>-0.27289211750030518</v>
      </c>
      <c r="EB179" s="262">
        <v>-0.47856616973876953</v>
      </c>
      <c r="EC179" s="262">
        <v>3.4599132835865021E-2</v>
      </c>
      <c r="ED179" s="262">
        <v>-0.28196507692337036</v>
      </c>
      <c r="EE179" s="262">
        <v>1.85799601857996</v>
      </c>
      <c r="EF179" s="262">
        <v>0.54507085560134683</v>
      </c>
      <c r="EG179" s="262">
        <v>8.6085271317829459</v>
      </c>
      <c r="EH179" s="262">
        <v>40.83</v>
      </c>
      <c r="EI179" s="262">
        <v>1.094706045231</v>
      </c>
      <c r="EJ179" s="262">
        <v>-4.8</v>
      </c>
      <c r="EK179" s="262">
        <v>0</v>
      </c>
      <c r="EL179" s="263">
        <v>38.799999999999997</v>
      </c>
    </row>
    <row r="180" spans="1:142" x14ac:dyDescent="0.2">
      <c r="A180" s="236" t="s">
        <v>130</v>
      </c>
      <c r="B180" s="237" t="s">
        <v>530</v>
      </c>
      <c r="C180" s="238" t="s">
        <v>1079</v>
      </c>
      <c r="D180" s="239">
        <v>1.332171</v>
      </c>
      <c r="E180" s="240">
        <v>88.666995453286404</v>
      </c>
      <c r="F180" s="241">
        <v>11.333004546713598</v>
      </c>
      <c r="G180" s="242">
        <v>1.1367314374739377</v>
      </c>
      <c r="H180" s="243">
        <v>1752.8565789473685</v>
      </c>
      <c r="I180" s="251">
        <v>32788.114767178376</v>
      </c>
      <c r="J180" s="249">
        <v>24689.105627648987</v>
      </c>
      <c r="K180" s="253">
        <v>6392.9888593793867</v>
      </c>
      <c r="L180" s="253">
        <v>19.497884842647036</v>
      </c>
      <c r="M180" s="248">
        <v>2158.7498034021642</v>
      </c>
      <c r="N180" s="253">
        <v>6.5839400000000001</v>
      </c>
      <c r="O180" s="248">
        <v>8388.6751398215711</v>
      </c>
      <c r="P180" s="249">
        <f t="shared" si="17"/>
        <v>25.584499747508566</v>
      </c>
      <c r="Q180" s="254">
        <v>5347.0436072000002</v>
      </c>
      <c r="R180" s="199">
        <v>103502.9921875</v>
      </c>
      <c r="S180" s="251">
        <v>25.66</v>
      </c>
      <c r="T180" s="252">
        <v>0</v>
      </c>
      <c r="U180" s="253">
        <v>0</v>
      </c>
      <c r="V180" s="252">
        <v>0</v>
      </c>
      <c r="W180" s="253">
        <v>0</v>
      </c>
      <c r="X180" s="252" t="s">
        <v>992</v>
      </c>
      <c r="Y180" s="254">
        <v>25.66</v>
      </c>
      <c r="Z180" s="253">
        <f t="shared" si="23"/>
        <v>100</v>
      </c>
      <c r="AA180" s="253">
        <f t="shared" si="23"/>
        <v>0</v>
      </c>
      <c r="AB180" s="253">
        <f t="shared" si="23"/>
        <v>0</v>
      </c>
      <c r="AC180" s="253">
        <f t="shared" si="22"/>
        <v>0</v>
      </c>
      <c r="AD180" s="253">
        <f t="shared" si="22"/>
        <v>0</v>
      </c>
      <c r="AE180" s="253" t="str">
        <f t="shared" si="22"/>
        <v>---</v>
      </c>
      <c r="AF180" s="251">
        <f t="shared" si="19"/>
        <v>2.479155380698158E-2</v>
      </c>
      <c r="AG180" s="252">
        <f t="shared" si="19"/>
        <v>0</v>
      </c>
      <c r="AH180" s="253">
        <f t="shared" si="19"/>
        <v>0</v>
      </c>
      <c r="AI180" s="252">
        <f t="shared" si="18"/>
        <v>0</v>
      </c>
      <c r="AJ180" s="253">
        <f t="shared" si="18"/>
        <v>0</v>
      </c>
      <c r="AK180" s="252">
        <f t="shared" si="18"/>
        <v>0</v>
      </c>
      <c r="AL180" s="254">
        <f t="shared" si="18"/>
        <v>2.479155380698158E-2</v>
      </c>
      <c r="AM180" s="255">
        <v>0.40137720500409257</v>
      </c>
      <c r="AN180" s="249">
        <v>0</v>
      </c>
      <c r="AO180" s="249">
        <v>0</v>
      </c>
      <c r="AP180" s="249">
        <v>0</v>
      </c>
      <c r="AQ180" s="249">
        <v>0</v>
      </c>
      <c r="AR180" s="249" t="s">
        <v>1026</v>
      </c>
      <c r="AS180" s="254">
        <v>0.40137720500409257</v>
      </c>
      <c r="AT180" s="255">
        <v>1.188650947856956</v>
      </c>
      <c r="AU180" s="249">
        <v>0</v>
      </c>
      <c r="AV180" s="249">
        <v>0</v>
      </c>
      <c r="AW180" s="249">
        <v>0</v>
      </c>
      <c r="AX180" s="249">
        <v>0</v>
      </c>
      <c r="AY180" s="249" t="s">
        <v>1026</v>
      </c>
      <c r="AZ180" s="254">
        <v>1.188650947856956</v>
      </c>
      <c r="BA180" s="255">
        <f t="shared" si="21"/>
        <v>0.30588858874973424</v>
      </c>
      <c r="BB180" s="249">
        <f t="shared" si="21"/>
        <v>0</v>
      </c>
      <c r="BC180" s="249">
        <f t="shared" si="21"/>
        <v>0</v>
      </c>
      <c r="BD180" s="249">
        <f t="shared" si="20"/>
        <v>0</v>
      </c>
      <c r="BE180" s="249">
        <f t="shared" si="20"/>
        <v>0</v>
      </c>
      <c r="BF180" s="249" t="str">
        <f t="shared" si="20"/>
        <v>---</v>
      </c>
      <c r="BG180" s="254">
        <f t="shared" si="20"/>
        <v>0.30588858874973424</v>
      </c>
      <c r="BH180" s="255">
        <v>0.47989135464404703</v>
      </c>
      <c r="BI180" s="249">
        <v>0</v>
      </c>
      <c r="BJ180" s="249">
        <v>0</v>
      </c>
      <c r="BK180" s="249">
        <v>0</v>
      </c>
      <c r="BL180" s="249">
        <v>0</v>
      </c>
      <c r="BM180" s="249" t="s">
        <v>1026</v>
      </c>
      <c r="BN180" s="254">
        <v>0.47989135464404703</v>
      </c>
      <c r="BO180" s="251">
        <v>46.04</v>
      </c>
      <c r="BP180" s="253">
        <v>0.04</v>
      </c>
      <c r="BQ180" s="248">
        <v>75.03</v>
      </c>
      <c r="BR180" s="249">
        <v>7.0000000000000007E-2</v>
      </c>
      <c r="BS180" s="253">
        <v>110.75</v>
      </c>
      <c r="BT180" s="253">
        <v>0.11</v>
      </c>
      <c r="BU180" s="248">
        <v>206.41</v>
      </c>
      <c r="BV180" s="249">
        <v>0.2</v>
      </c>
      <c r="BW180" s="253">
        <v>342.93</v>
      </c>
      <c r="BX180" s="253">
        <v>0.33</v>
      </c>
      <c r="BY180" s="248">
        <v>544.52</v>
      </c>
      <c r="BZ180" s="249">
        <v>0.53</v>
      </c>
      <c r="CA180" s="253">
        <v>696.04</v>
      </c>
      <c r="CB180" s="254">
        <v>0.67</v>
      </c>
      <c r="CC180" s="251">
        <v>0</v>
      </c>
      <c r="CD180" s="253">
        <v>0</v>
      </c>
      <c r="CE180" s="248">
        <v>0</v>
      </c>
      <c r="CF180" s="249">
        <v>0</v>
      </c>
      <c r="CG180" s="253">
        <v>0</v>
      </c>
      <c r="CH180" s="253">
        <v>0</v>
      </c>
      <c r="CI180" s="248">
        <v>0</v>
      </c>
      <c r="CJ180" s="249">
        <v>0</v>
      </c>
      <c r="CK180" s="253">
        <v>0</v>
      </c>
      <c r="CL180" s="253">
        <v>0</v>
      </c>
      <c r="CM180" s="248">
        <v>0</v>
      </c>
      <c r="CN180" s="249">
        <v>0</v>
      </c>
      <c r="CO180" s="253">
        <v>0</v>
      </c>
      <c r="CP180" s="254">
        <v>0</v>
      </c>
      <c r="CQ180" s="251">
        <v>0</v>
      </c>
      <c r="CR180" s="253">
        <v>0</v>
      </c>
      <c r="CS180" s="248">
        <v>0</v>
      </c>
      <c r="CT180" s="249">
        <v>0</v>
      </c>
      <c r="CU180" s="253">
        <v>0</v>
      </c>
      <c r="CV180" s="253">
        <v>0</v>
      </c>
      <c r="CW180" s="248">
        <v>0</v>
      </c>
      <c r="CX180" s="249">
        <v>0</v>
      </c>
      <c r="CY180" s="253">
        <v>0</v>
      </c>
      <c r="CZ180" s="253">
        <v>0</v>
      </c>
      <c r="DA180" s="248">
        <v>0</v>
      </c>
      <c r="DB180" s="249">
        <v>0</v>
      </c>
      <c r="DC180" s="253">
        <v>0</v>
      </c>
      <c r="DD180" s="253">
        <v>0</v>
      </c>
      <c r="DE180" s="251">
        <v>0</v>
      </c>
      <c r="DF180" s="253">
        <v>0</v>
      </c>
      <c r="DG180" s="248">
        <v>0</v>
      </c>
      <c r="DH180" s="249">
        <v>0</v>
      </c>
      <c r="DI180" s="253">
        <v>0</v>
      </c>
      <c r="DJ180" s="253">
        <v>0</v>
      </c>
      <c r="DK180" s="248">
        <v>0</v>
      </c>
      <c r="DL180" s="249">
        <v>0</v>
      </c>
      <c r="DM180" s="253">
        <v>0</v>
      </c>
      <c r="DN180" s="253">
        <v>0</v>
      </c>
      <c r="DO180" s="248">
        <v>0</v>
      </c>
      <c r="DP180" s="249">
        <v>0</v>
      </c>
      <c r="DQ180" s="253">
        <v>0</v>
      </c>
      <c r="DR180" s="253">
        <v>0</v>
      </c>
      <c r="DS180" s="256">
        <v>30.847249212100738</v>
      </c>
      <c r="DT180" s="257">
        <v>34.441231726431404</v>
      </c>
      <c r="DU180" s="258">
        <v>46.989915416333112</v>
      </c>
      <c r="DV180" s="259">
        <v>37.426132118288422</v>
      </c>
      <c r="DW180" s="260">
        <v>173</v>
      </c>
      <c r="DX180" s="261" t="s">
        <v>478</v>
      </c>
      <c r="DY180" s="240">
        <v>76.536195121951224</v>
      </c>
      <c r="DZ180" s="262">
        <v>1.08257742758084</v>
      </c>
      <c r="EA180" s="262">
        <v>0.35160991549491882</v>
      </c>
      <c r="EB180" s="262">
        <v>0.58405262231826782</v>
      </c>
      <c r="EC180" s="262">
        <v>-1.3208080530166626</v>
      </c>
      <c r="ED180" s="262">
        <v>0.45250546932220459</v>
      </c>
      <c r="EE180" s="262">
        <v>0</v>
      </c>
      <c r="EF180" s="262">
        <v>19.33835285770104</v>
      </c>
      <c r="EG180" s="262">
        <v>8935</v>
      </c>
      <c r="EH180" s="262">
        <v>51.83</v>
      </c>
      <c r="EI180" s="262" t="s">
        <v>478</v>
      </c>
      <c r="EJ180" s="262" t="s">
        <v>1069</v>
      </c>
      <c r="EK180" s="262" t="s">
        <v>478</v>
      </c>
      <c r="EL180" s="263" t="s">
        <v>478</v>
      </c>
    </row>
    <row r="181" spans="1:142" x14ac:dyDescent="0.2">
      <c r="A181" s="236" t="s">
        <v>138</v>
      </c>
      <c r="B181" s="237" t="s">
        <v>562</v>
      </c>
      <c r="C181" s="238" t="s">
        <v>1079</v>
      </c>
      <c r="D181" s="239">
        <v>2.1686730000000001</v>
      </c>
      <c r="E181" s="240">
        <v>99.060992597777528</v>
      </c>
      <c r="F181" s="241">
        <v>0.93900740222246504</v>
      </c>
      <c r="G181" s="242">
        <v>5.7186261026910126</v>
      </c>
      <c r="H181" s="243">
        <v>186.7935400516796</v>
      </c>
      <c r="I181" s="251">
        <v>202450.01410958884</v>
      </c>
      <c r="J181" s="249">
        <v>93714.063382521359</v>
      </c>
      <c r="K181" s="253">
        <v>77169.629904317684</v>
      </c>
      <c r="L181" s="253">
        <v>38.117868375422667</v>
      </c>
      <c r="M181" s="248">
        <v>4966.9491361674754</v>
      </c>
      <c r="N181" s="253">
        <v>2.4534200000000004</v>
      </c>
      <c r="O181" s="248">
        <v>116949.89548055171</v>
      </c>
      <c r="P181" s="249">
        <f t="shared" si="17"/>
        <v>57.767294309619167</v>
      </c>
      <c r="Q181" s="254">
        <v>41601.456901105907</v>
      </c>
      <c r="R181" s="199">
        <v>624817.6875</v>
      </c>
      <c r="S181" s="251">
        <v>152.9</v>
      </c>
      <c r="T181" s="252">
        <v>0</v>
      </c>
      <c r="U181" s="253">
        <v>0</v>
      </c>
      <c r="V181" s="252">
        <v>0</v>
      </c>
      <c r="W181" s="253">
        <v>0</v>
      </c>
      <c r="X181" s="252" t="s">
        <v>992</v>
      </c>
      <c r="Y181" s="254">
        <v>152.9</v>
      </c>
      <c r="Z181" s="253">
        <f t="shared" si="23"/>
        <v>100</v>
      </c>
      <c r="AA181" s="253">
        <f t="shared" si="23"/>
        <v>0</v>
      </c>
      <c r="AB181" s="253">
        <f t="shared" si="23"/>
        <v>0</v>
      </c>
      <c r="AC181" s="253">
        <f t="shared" si="22"/>
        <v>0</v>
      </c>
      <c r="AD181" s="253">
        <f t="shared" si="22"/>
        <v>0</v>
      </c>
      <c r="AE181" s="253" t="str">
        <f t="shared" si="22"/>
        <v>---</v>
      </c>
      <c r="AF181" s="251">
        <f t="shared" si="19"/>
        <v>2.447113823102199E-2</v>
      </c>
      <c r="AG181" s="252">
        <f t="shared" si="19"/>
        <v>0</v>
      </c>
      <c r="AH181" s="253">
        <f t="shared" si="19"/>
        <v>0</v>
      </c>
      <c r="AI181" s="252">
        <f t="shared" si="18"/>
        <v>0</v>
      </c>
      <c r="AJ181" s="253">
        <f t="shared" si="18"/>
        <v>0</v>
      </c>
      <c r="AK181" s="252">
        <f t="shared" si="18"/>
        <v>0</v>
      </c>
      <c r="AL181" s="254">
        <f t="shared" si="18"/>
        <v>2.447113823102199E-2</v>
      </c>
      <c r="AM181" s="255">
        <v>0.19813494011773816</v>
      </c>
      <c r="AN181" s="249">
        <v>0</v>
      </c>
      <c r="AO181" s="249">
        <v>0</v>
      </c>
      <c r="AP181" s="249">
        <v>0</v>
      </c>
      <c r="AQ181" s="249">
        <v>0</v>
      </c>
      <c r="AR181" s="249" t="s">
        <v>1026</v>
      </c>
      <c r="AS181" s="254">
        <v>0.19813494011773816</v>
      </c>
      <c r="AT181" s="255">
        <v>3.0783484148577061</v>
      </c>
      <c r="AU181" s="249">
        <v>0</v>
      </c>
      <c r="AV181" s="249">
        <v>0</v>
      </c>
      <c r="AW181" s="249">
        <v>0</v>
      </c>
      <c r="AX181" s="249">
        <v>0</v>
      </c>
      <c r="AY181" s="249" t="s">
        <v>1026</v>
      </c>
      <c r="AZ181" s="254">
        <v>3.0783484148577061</v>
      </c>
      <c r="BA181" s="255">
        <f t="shared" si="21"/>
        <v>0.13073974916499745</v>
      </c>
      <c r="BB181" s="249">
        <f t="shared" si="21"/>
        <v>0</v>
      </c>
      <c r="BC181" s="249">
        <f t="shared" si="21"/>
        <v>0</v>
      </c>
      <c r="BD181" s="249">
        <f t="shared" si="20"/>
        <v>0</v>
      </c>
      <c r="BE181" s="249">
        <f t="shared" si="20"/>
        <v>0</v>
      </c>
      <c r="BF181" s="249" t="str">
        <f t="shared" si="20"/>
        <v>---</v>
      </c>
      <c r="BG181" s="254">
        <f t="shared" si="20"/>
        <v>0.13073974916499745</v>
      </c>
      <c r="BH181" s="255">
        <v>0.36753520522964045</v>
      </c>
      <c r="BI181" s="249">
        <v>0</v>
      </c>
      <c r="BJ181" s="249">
        <v>0</v>
      </c>
      <c r="BK181" s="249">
        <v>0</v>
      </c>
      <c r="BL181" s="249">
        <v>0</v>
      </c>
      <c r="BM181" s="249" t="s">
        <v>1026</v>
      </c>
      <c r="BN181" s="254">
        <v>0.36753520522964045</v>
      </c>
      <c r="BO181" s="251">
        <v>276.89999999999998</v>
      </c>
      <c r="BP181" s="253">
        <v>0.04</v>
      </c>
      <c r="BQ181" s="248">
        <v>450.54</v>
      </c>
      <c r="BR181" s="249">
        <v>7.0000000000000007E-2</v>
      </c>
      <c r="BS181" s="253">
        <v>656</v>
      </c>
      <c r="BT181" s="253">
        <v>0.1</v>
      </c>
      <c r="BU181" s="248">
        <v>1135.46</v>
      </c>
      <c r="BV181" s="249">
        <v>0.18</v>
      </c>
      <c r="BW181" s="253">
        <v>1822.88</v>
      </c>
      <c r="BX181" s="253">
        <v>0.28999999999999998</v>
      </c>
      <c r="BY181" s="248">
        <v>2955.51</v>
      </c>
      <c r="BZ181" s="249">
        <v>0.47</v>
      </c>
      <c r="CA181" s="253">
        <v>3867.45</v>
      </c>
      <c r="CB181" s="254">
        <v>0.62</v>
      </c>
      <c r="CC181" s="251">
        <v>0</v>
      </c>
      <c r="CD181" s="253">
        <v>0</v>
      </c>
      <c r="CE181" s="248">
        <v>0</v>
      </c>
      <c r="CF181" s="249">
        <v>0</v>
      </c>
      <c r="CG181" s="253">
        <v>0</v>
      </c>
      <c r="CH181" s="253">
        <v>0</v>
      </c>
      <c r="CI181" s="248">
        <v>0</v>
      </c>
      <c r="CJ181" s="249">
        <v>0</v>
      </c>
      <c r="CK181" s="253">
        <v>0</v>
      </c>
      <c r="CL181" s="253">
        <v>0</v>
      </c>
      <c r="CM181" s="248">
        <v>0</v>
      </c>
      <c r="CN181" s="249">
        <v>0</v>
      </c>
      <c r="CO181" s="253">
        <v>0</v>
      </c>
      <c r="CP181" s="254">
        <v>0</v>
      </c>
      <c r="CQ181" s="251">
        <v>0</v>
      </c>
      <c r="CR181" s="253">
        <v>0</v>
      </c>
      <c r="CS181" s="248">
        <v>0</v>
      </c>
      <c r="CT181" s="249">
        <v>0</v>
      </c>
      <c r="CU181" s="253">
        <v>0</v>
      </c>
      <c r="CV181" s="253">
        <v>0</v>
      </c>
      <c r="CW181" s="248">
        <v>0</v>
      </c>
      <c r="CX181" s="249">
        <v>0</v>
      </c>
      <c r="CY181" s="253">
        <v>0</v>
      </c>
      <c r="CZ181" s="253">
        <v>0</v>
      </c>
      <c r="DA181" s="248">
        <v>0</v>
      </c>
      <c r="DB181" s="249">
        <v>0</v>
      </c>
      <c r="DC181" s="253">
        <v>0</v>
      </c>
      <c r="DD181" s="253">
        <v>0</v>
      </c>
      <c r="DE181" s="251">
        <v>0</v>
      </c>
      <c r="DF181" s="253">
        <v>0</v>
      </c>
      <c r="DG181" s="248">
        <v>0</v>
      </c>
      <c r="DH181" s="249">
        <v>0</v>
      </c>
      <c r="DI181" s="253">
        <v>0</v>
      </c>
      <c r="DJ181" s="253">
        <v>0</v>
      </c>
      <c r="DK181" s="248">
        <v>0</v>
      </c>
      <c r="DL181" s="249">
        <v>0</v>
      </c>
      <c r="DM181" s="253">
        <v>0</v>
      </c>
      <c r="DN181" s="253">
        <v>0</v>
      </c>
      <c r="DO181" s="248">
        <v>0</v>
      </c>
      <c r="DP181" s="249">
        <v>0</v>
      </c>
      <c r="DQ181" s="253">
        <v>0</v>
      </c>
      <c r="DR181" s="253">
        <v>0</v>
      </c>
      <c r="DS181" s="256">
        <v>26.58701815179009</v>
      </c>
      <c r="DT181" s="257">
        <v>30.450477635838396</v>
      </c>
      <c r="DU181" s="258">
        <v>53.603742203019799</v>
      </c>
      <c r="DV181" s="259">
        <v>36.880412663549428</v>
      </c>
      <c r="DW181" s="260">
        <v>174</v>
      </c>
      <c r="DX181" s="261">
        <v>41.1</v>
      </c>
      <c r="DY181" s="240">
        <v>78.453804878048786</v>
      </c>
      <c r="DZ181" s="262">
        <v>5.6024966330279504</v>
      </c>
      <c r="EA181" s="262">
        <v>1.0435861349105835</v>
      </c>
      <c r="EB181" s="262">
        <v>1.0707777738571167</v>
      </c>
      <c r="EC181" s="262">
        <v>-0.86297929286956787</v>
      </c>
      <c r="ED181" s="262">
        <v>1.2365845441818237</v>
      </c>
      <c r="EE181" s="262">
        <v>0</v>
      </c>
      <c r="EF181" s="262">
        <v>40.310083996632585</v>
      </c>
      <c r="EG181" s="262">
        <v>792.85714285714289</v>
      </c>
      <c r="EH181" s="262">
        <v>63.03</v>
      </c>
      <c r="EI181" s="262">
        <v>10.5094240203389</v>
      </c>
      <c r="EJ181" s="262">
        <v>0</v>
      </c>
      <c r="EK181" s="262">
        <v>0</v>
      </c>
      <c r="EL181" s="263" t="s">
        <v>478</v>
      </c>
    </row>
    <row r="182" spans="1:142" x14ac:dyDescent="0.2">
      <c r="A182" s="236" t="s">
        <v>172</v>
      </c>
      <c r="B182" s="237" t="s">
        <v>578</v>
      </c>
      <c r="C182" s="238" t="s">
        <v>1077</v>
      </c>
      <c r="D182" s="239">
        <v>11.195138</v>
      </c>
      <c r="E182" s="240">
        <v>97.775998830921068</v>
      </c>
      <c r="F182" s="241">
        <v>2.2240011690789339</v>
      </c>
      <c r="G182" s="242">
        <v>0.64431486466401855</v>
      </c>
      <c r="H182" s="243">
        <v>369.72054161162481</v>
      </c>
      <c r="I182" s="251">
        <v>508115.69349971029</v>
      </c>
      <c r="J182" s="249">
        <v>46877.986248601032</v>
      </c>
      <c r="K182" s="253">
        <v>100997.24179612446</v>
      </c>
      <c r="L182" s="253">
        <v>19.876820001463319</v>
      </c>
      <c r="M182" s="248">
        <v>184191.12590853538</v>
      </c>
      <c r="N182" s="253">
        <v>36.249839999999999</v>
      </c>
      <c r="O182" s="248">
        <v>118297.24355860151</v>
      </c>
      <c r="P182" s="249">
        <f t="shared" si="17"/>
        <v>23.281556754095604</v>
      </c>
      <c r="Q182" s="254">
        <v>18138.87632404</v>
      </c>
      <c r="R182" s="253">
        <v>1980551.375</v>
      </c>
      <c r="S182" s="251">
        <v>190.39</v>
      </c>
      <c r="T182" s="252">
        <v>0</v>
      </c>
      <c r="U182" s="253">
        <v>0</v>
      </c>
      <c r="V182" s="252">
        <v>0</v>
      </c>
      <c r="W182" s="253">
        <v>167.25</v>
      </c>
      <c r="X182" s="252" t="s">
        <v>992</v>
      </c>
      <c r="Y182" s="254">
        <v>357.64</v>
      </c>
      <c r="Z182" s="253">
        <f t="shared" si="23"/>
        <v>53.235096745330502</v>
      </c>
      <c r="AA182" s="253">
        <f t="shared" si="23"/>
        <v>0</v>
      </c>
      <c r="AB182" s="253">
        <f t="shared" si="23"/>
        <v>0</v>
      </c>
      <c r="AC182" s="253">
        <f t="shared" si="22"/>
        <v>0</v>
      </c>
      <c r="AD182" s="253">
        <f t="shared" si="22"/>
        <v>46.764903254669505</v>
      </c>
      <c r="AE182" s="253" t="str">
        <f t="shared" si="22"/>
        <v>---</v>
      </c>
      <c r="AF182" s="251">
        <f t="shared" si="19"/>
        <v>9.6129796178602029E-3</v>
      </c>
      <c r="AG182" s="252">
        <f t="shared" si="19"/>
        <v>0</v>
      </c>
      <c r="AH182" s="253">
        <f t="shared" si="19"/>
        <v>0</v>
      </c>
      <c r="AI182" s="252">
        <f t="shared" si="18"/>
        <v>0</v>
      </c>
      <c r="AJ182" s="253">
        <f t="shared" si="18"/>
        <v>8.4446181054000681E-3</v>
      </c>
      <c r="AK182" s="252">
        <f t="shared" si="18"/>
        <v>0</v>
      </c>
      <c r="AL182" s="254">
        <f t="shared" si="18"/>
        <v>1.8057597723260273E-2</v>
      </c>
      <c r="AM182" s="255">
        <v>0.18851009850776515</v>
      </c>
      <c r="AN182" s="249">
        <v>0</v>
      </c>
      <c r="AO182" s="249">
        <v>0</v>
      </c>
      <c r="AP182" s="249">
        <v>0</v>
      </c>
      <c r="AQ182" s="249">
        <v>0.16559858172920702</v>
      </c>
      <c r="AR182" s="249" t="s">
        <v>1026</v>
      </c>
      <c r="AS182" s="254">
        <v>0.35410868023697217</v>
      </c>
      <c r="AT182" s="255">
        <v>0.10336545751641847</v>
      </c>
      <c r="AU182" s="249">
        <v>0</v>
      </c>
      <c r="AV182" s="249">
        <v>0</v>
      </c>
      <c r="AW182" s="249">
        <v>0</v>
      </c>
      <c r="AX182" s="249">
        <v>9.0802420135621564E-2</v>
      </c>
      <c r="AY182" s="249" t="s">
        <v>1026</v>
      </c>
      <c r="AZ182" s="254">
        <v>0.19416787765204002</v>
      </c>
      <c r="BA182" s="255">
        <f t="shared" si="21"/>
        <v>0.16094204249626959</v>
      </c>
      <c r="BB182" s="249">
        <f t="shared" si="21"/>
        <v>0</v>
      </c>
      <c r="BC182" s="249">
        <f t="shared" si="21"/>
        <v>0</v>
      </c>
      <c r="BD182" s="249">
        <f t="shared" si="20"/>
        <v>0</v>
      </c>
      <c r="BE182" s="249">
        <f t="shared" si="20"/>
        <v>0.14138114715846994</v>
      </c>
      <c r="BF182" s="249" t="str">
        <f t="shared" si="20"/>
        <v>---</v>
      </c>
      <c r="BG182" s="254">
        <f t="shared" si="20"/>
        <v>0.30232318965473953</v>
      </c>
      <c r="BH182" s="255">
        <v>1.0496240042591303</v>
      </c>
      <c r="BI182" s="249">
        <v>0</v>
      </c>
      <c r="BJ182" s="249">
        <v>0</v>
      </c>
      <c r="BK182" s="249">
        <v>0</v>
      </c>
      <c r="BL182" s="249">
        <v>0.92205270608928802</v>
      </c>
      <c r="BM182" s="249" t="s">
        <v>1026</v>
      </c>
      <c r="BN182" s="254">
        <v>1.9716767103484183</v>
      </c>
      <c r="BO182" s="251">
        <v>328.41</v>
      </c>
      <c r="BP182" s="253">
        <v>0.02</v>
      </c>
      <c r="BQ182" s="248">
        <v>1097.97</v>
      </c>
      <c r="BR182" s="249">
        <v>0.06</v>
      </c>
      <c r="BS182" s="253">
        <v>2862.71</v>
      </c>
      <c r="BT182" s="253">
        <v>0.14000000000000001</v>
      </c>
      <c r="BU182" s="248">
        <v>8264.85</v>
      </c>
      <c r="BV182" s="249">
        <v>0.42</v>
      </c>
      <c r="BW182" s="253">
        <v>16122.26</v>
      </c>
      <c r="BX182" s="253">
        <v>0.81</v>
      </c>
      <c r="BY182" s="248">
        <v>28768</v>
      </c>
      <c r="BZ182" s="249">
        <v>1.45</v>
      </c>
      <c r="CA182" s="253">
        <v>38766.82</v>
      </c>
      <c r="CB182" s="254">
        <v>1.96</v>
      </c>
      <c r="CC182" s="251">
        <v>0</v>
      </c>
      <c r="CD182" s="253">
        <v>0</v>
      </c>
      <c r="CE182" s="248">
        <v>0</v>
      </c>
      <c r="CF182" s="249">
        <v>0</v>
      </c>
      <c r="CG182" s="253">
        <v>0</v>
      </c>
      <c r="CH182" s="253">
        <v>0</v>
      </c>
      <c r="CI182" s="248">
        <v>0</v>
      </c>
      <c r="CJ182" s="249">
        <v>0</v>
      </c>
      <c r="CK182" s="253">
        <v>0</v>
      </c>
      <c r="CL182" s="253">
        <v>0</v>
      </c>
      <c r="CM182" s="248">
        <v>0</v>
      </c>
      <c r="CN182" s="249">
        <v>0</v>
      </c>
      <c r="CO182" s="253">
        <v>0</v>
      </c>
      <c r="CP182" s="254">
        <v>0</v>
      </c>
      <c r="CQ182" s="251">
        <v>0</v>
      </c>
      <c r="CR182" s="253">
        <v>0</v>
      </c>
      <c r="CS182" s="248">
        <v>0</v>
      </c>
      <c r="CT182" s="249">
        <v>0</v>
      </c>
      <c r="CU182" s="253">
        <v>0</v>
      </c>
      <c r="CV182" s="253">
        <v>0</v>
      </c>
      <c r="CW182" s="248">
        <v>0</v>
      </c>
      <c r="CX182" s="249">
        <v>0</v>
      </c>
      <c r="CY182" s="253">
        <v>0</v>
      </c>
      <c r="CZ182" s="253">
        <v>0</v>
      </c>
      <c r="DA182" s="248">
        <v>0</v>
      </c>
      <c r="DB182" s="249">
        <v>0</v>
      </c>
      <c r="DC182" s="253">
        <v>0</v>
      </c>
      <c r="DD182" s="253">
        <v>0</v>
      </c>
      <c r="DE182" s="251">
        <v>0</v>
      </c>
      <c r="DF182" s="253">
        <v>0</v>
      </c>
      <c r="DG182" s="248">
        <v>0</v>
      </c>
      <c r="DH182" s="249">
        <v>0</v>
      </c>
      <c r="DI182" s="253">
        <v>0</v>
      </c>
      <c r="DJ182" s="253">
        <v>0</v>
      </c>
      <c r="DK182" s="248">
        <v>0</v>
      </c>
      <c r="DL182" s="249">
        <v>0</v>
      </c>
      <c r="DM182" s="253">
        <v>0</v>
      </c>
      <c r="DN182" s="253">
        <v>0</v>
      </c>
      <c r="DO182" s="248">
        <v>0</v>
      </c>
      <c r="DP182" s="249">
        <v>0</v>
      </c>
      <c r="DQ182" s="253">
        <v>0</v>
      </c>
      <c r="DR182" s="253">
        <v>0</v>
      </c>
      <c r="DS182" s="256">
        <v>30.543980448771212</v>
      </c>
      <c r="DT182" s="257">
        <v>40.541109107615291</v>
      </c>
      <c r="DU182" s="258">
        <v>34.965629081065472</v>
      </c>
      <c r="DV182" s="259">
        <v>35.350239545817324</v>
      </c>
      <c r="DW182" s="260">
        <v>175</v>
      </c>
      <c r="DX182" s="261">
        <v>32.97</v>
      </c>
      <c r="DY182" s="240">
        <v>80.385365853658541</v>
      </c>
      <c r="DZ182" s="262">
        <v>0.59930161313346497</v>
      </c>
      <c r="EA182" s="262">
        <v>1.4032244682312012</v>
      </c>
      <c r="EB182" s="262">
        <v>1.590151309967041</v>
      </c>
      <c r="EC182" s="262">
        <v>1.3732528686523438</v>
      </c>
      <c r="ED182" s="262">
        <v>1.6297614574432373</v>
      </c>
      <c r="EE182" s="262">
        <v>11.802464023190806</v>
      </c>
      <c r="EF182" s="262">
        <v>9.9765436245544077</v>
      </c>
      <c r="EG182" s="262">
        <v>51.800000000000004</v>
      </c>
      <c r="EH182" s="262">
        <v>66.61</v>
      </c>
      <c r="EI182" s="262">
        <v>7.9984432682892503</v>
      </c>
      <c r="EJ182" s="262">
        <v>-2.7</v>
      </c>
      <c r="EK182" s="262" t="s">
        <v>478</v>
      </c>
      <c r="EL182" s="263" t="s">
        <v>478</v>
      </c>
    </row>
    <row r="183" spans="1:142" x14ac:dyDescent="0.2">
      <c r="A183" s="236" t="s">
        <v>192</v>
      </c>
      <c r="B183" s="237" t="s">
        <v>607</v>
      </c>
      <c r="C183" s="238" t="s">
        <v>1077</v>
      </c>
      <c r="D183" s="239">
        <v>10.459806</v>
      </c>
      <c r="E183" s="240">
        <v>62.338001297538405</v>
      </c>
      <c r="F183" s="241">
        <v>37.661998702461595</v>
      </c>
      <c r="G183" s="242">
        <v>0.40996843160309132</v>
      </c>
      <c r="H183" s="243">
        <v>114.20248935473305</v>
      </c>
      <c r="I183" s="251">
        <v>219961.86728238646</v>
      </c>
      <c r="J183" s="249">
        <v>21733.073061460538</v>
      </c>
      <c r="K183" s="253">
        <v>32567.882847605102</v>
      </c>
      <c r="L183" s="253">
        <v>14.80614947035094</v>
      </c>
      <c r="M183" s="248">
        <v>68579.447027061717</v>
      </c>
      <c r="N183" s="253">
        <v>31.177879999999998</v>
      </c>
      <c r="O183" s="248">
        <v>33245.913117492164</v>
      </c>
      <c r="P183" s="249">
        <f t="shared" si="17"/>
        <v>15.114398476537366</v>
      </c>
      <c r="Q183" s="254">
        <v>2777.5182699800002</v>
      </c>
      <c r="R183" s="253">
        <v>1054343.875</v>
      </c>
      <c r="S183" s="251">
        <v>7.35</v>
      </c>
      <c r="T183" s="252">
        <v>0.23</v>
      </c>
      <c r="U183" s="253">
        <v>0</v>
      </c>
      <c r="V183" s="252">
        <v>0.16</v>
      </c>
      <c r="W183" s="253">
        <v>141.38</v>
      </c>
      <c r="X183" s="252" t="s">
        <v>992</v>
      </c>
      <c r="Y183" s="254">
        <v>149.12</v>
      </c>
      <c r="Z183" s="253">
        <f t="shared" si="23"/>
        <v>4.9289163090128758</v>
      </c>
      <c r="AA183" s="253">
        <f t="shared" si="23"/>
        <v>0.1542381974248927</v>
      </c>
      <c r="AB183" s="253">
        <f t="shared" si="23"/>
        <v>0</v>
      </c>
      <c r="AC183" s="253">
        <f t="shared" si="22"/>
        <v>0.1072961373390558</v>
      </c>
      <c r="AD183" s="253">
        <f t="shared" si="22"/>
        <v>94.809549356223172</v>
      </c>
      <c r="AE183" s="253" t="str">
        <f t="shared" si="22"/>
        <v>---</v>
      </c>
      <c r="AF183" s="251">
        <f t="shared" si="19"/>
        <v>6.9711601445021903E-4</v>
      </c>
      <c r="AG183" s="252">
        <f t="shared" si="19"/>
        <v>2.1814514737898015E-5</v>
      </c>
      <c r="AH183" s="253">
        <f t="shared" si="19"/>
        <v>0</v>
      </c>
      <c r="AI183" s="252">
        <f t="shared" si="18"/>
        <v>1.517531460027688E-5</v>
      </c>
      <c r="AJ183" s="253">
        <f t="shared" si="18"/>
        <v>1.3409287363669656E-2</v>
      </c>
      <c r="AK183" s="252">
        <f t="shared" si="18"/>
        <v>0</v>
      </c>
      <c r="AL183" s="254">
        <f t="shared" si="18"/>
        <v>1.4143393207458051E-2</v>
      </c>
      <c r="AM183" s="255">
        <v>2.256824625166105E-2</v>
      </c>
      <c r="AN183" s="249">
        <v>7.0621722964381512E-4</v>
      </c>
      <c r="AO183" s="249">
        <v>0</v>
      </c>
      <c r="AP183" s="249">
        <v>4.9128155105656701E-4</v>
      </c>
      <c r="AQ183" s="249">
        <v>0.43410866055235908</v>
      </c>
      <c r="AR183" s="249" t="s">
        <v>1026</v>
      </c>
      <c r="AS183" s="254">
        <v>0.45787440558472053</v>
      </c>
      <c r="AT183" s="255">
        <v>1.0717496740823328E-2</v>
      </c>
      <c r="AU183" s="249">
        <v>3.353774490325667E-4</v>
      </c>
      <c r="AV183" s="249">
        <v>0</v>
      </c>
      <c r="AW183" s="249">
        <v>2.3330605150091599E-4</v>
      </c>
      <c r="AX183" s="249">
        <v>0.20615505975749687</v>
      </c>
      <c r="AY183" s="249" t="s">
        <v>1026</v>
      </c>
      <c r="AZ183" s="254">
        <v>0.21744123999885367</v>
      </c>
      <c r="BA183" s="255">
        <f t="shared" si="21"/>
        <v>2.2107980532899953E-2</v>
      </c>
      <c r="BB183" s="249">
        <f t="shared" si="21"/>
        <v>6.9181435681183541E-4</v>
      </c>
      <c r="BC183" s="249">
        <f t="shared" si="21"/>
        <v>0</v>
      </c>
      <c r="BD183" s="249">
        <f t="shared" si="20"/>
        <v>4.812621612604072E-4</v>
      </c>
      <c r="BE183" s="249">
        <f t="shared" si="20"/>
        <v>0.42525527724372725</v>
      </c>
      <c r="BF183" s="249" t="str">
        <f t="shared" si="20"/>
        <v>---</v>
      </c>
      <c r="BG183" s="254">
        <f t="shared" si="20"/>
        <v>0.44853633429469947</v>
      </c>
      <c r="BH183" s="255">
        <v>0.26462472198438231</v>
      </c>
      <c r="BI183" s="249">
        <v>8.280773613116724E-3</v>
      </c>
      <c r="BJ183" s="249">
        <v>0</v>
      </c>
      <c r="BK183" s="249">
        <v>5.7605381656464175E-3</v>
      </c>
      <c r="BL183" s="249">
        <v>5.0901555366193154</v>
      </c>
      <c r="BM183" s="249" t="s">
        <v>1026</v>
      </c>
      <c r="BN183" s="254">
        <v>5.3688215703824609</v>
      </c>
      <c r="BO183" s="251">
        <v>21.24</v>
      </c>
      <c r="BP183" s="253">
        <v>0</v>
      </c>
      <c r="BQ183" s="248">
        <v>38.21</v>
      </c>
      <c r="BR183" s="249">
        <v>0</v>
      </c>
      <c r="BS183" s="253">
        <v>57.19</v>
      </c>
      <c r="BT183" s="253">
        <v>0.01</v>
      </c>
      <c r="BU183" s="248">
        <v>98.66</v>
      </c>
      <c r="BV183" s="249">
        <v>0.01</v>
      </c>
      <c r="BW183" s="253">
        <v>164.15</v>
      </c>
      <c r="BX183" s="253">
        <v>0.02</v>
      </c>
      <c r="BY183" s="248">
        <v>301.24</v>
      </c>
      <c r="BZ183" s="249">
        <v>0.03</v>
      </c>
      <c r="CA183" s="253">
        <v>434.6</v>
      </c>
      <c r="CB183" s="254">
        <v>0.04</v>
      </c>
      <c r="CC183" s="251">
        <v>0</v>
      </c>
      <c r="CD183" s="253">
        <v>0</v>
      </c>
      <c r="CE183" s="248">
        <v>1.39</v>
      </c>
      <c r="CF183" s="249">
        <v>0</v>
      </c>
      <c r="CG183" s="253">
        <v>7.59</v>
      </c>
      <c r="CH183" s="253">
        <v>0</v>
      </c>
      <c r="CI183" s="248">
        <v>17.010000000000002</v>
      </c>
      <c r="CJ183" s="249">
        <v>0</v>
      </c>
      <c r="CK183" s="253">
        <v>19.25</v>
      </c>
      <c r="CL183" s="253">
        <v>0</v>
      </c>
      <c r="CM183" s="248">
        <v>21.61</v>
      </c>
      <c r="CN183" s="249">
        <v>0</v>
      </c>
      <c r="CO183" s="253">
        <v>21.64</v>
      </c>
      <c r="CP183" s="254">
        <v>0</v>
      </c>
      <c r="CQ183" s="251">
        <v>0</v>
      </c>
      <c r="CR183" s="253">
        <v>0</v>
      </c>
      <c r="CS183" s="248">
        <v>0</v>
      </c>
      <c r="CT183" s="249">
        <v>0</v>
      </c>
      <c r="CU183" s="253">
        <v>0</v>
      </c>
      <c r="CV183" s="253">
        <v>0</v>
      </c>
      <c r="CW183" s="248">
        <v>0</v>
      </c>
      <c r="CX183" s="249">
        <v>0</v>
      </c>
      <c r="CY183" s="253">
        <v>0</v>
      </c>
      <c r="CZ183" s="253">
        <v>0</v>
      </c>
      <c r="DA183" s="248">
        <v>0</v>
      </c>
      <c r="DB183" s="249">
        <v>0</v>
      </c>
      <c r="DC183" s="253">
        <v>0</v>
      </c>
      <c r="DD183" s="253">
        <v>0</v>
      </c>
      <c r="DE183" s="251">
        <v>0</v>
      </c>
      <c r="DF183" s="253">
        <v>0</v>
      </c>
      <c r="DG183" s="248">
        <v>0</v>
      </c>
      <c r="DH183" s="249">
        <v>0</v>
      </c>
      <c r="DI183" s="253">
        <v>0</v>
      </c>
      <c r="DJ183" s="253">
        <v>0</v>
      </c>
      <c r="DK183" s="248">
        <v>0</v>
      </c>
      <c r="DL183" s="249">
        <v>0</v>
      </c>
      <c r="DM183" s="253">
        <v>0.8</v>
      </c>
      <c r="DN183" s="253">
        <v>0</v>
      </c>
      <c r="DO183" s="248">
        <v>12.72</v>
      </c>
      <c r="DP183" s="249">
        <v>0</v>
      </c>
      <c r="DQ183" s="253">
        <v>32.979999999999997</v>
      </c>
      <c r="DR183" s="253">
        <v>0</v>
      </c>
      <c r="DS183" s="256">
        <v>30.691669558115436</v>
      </c>
      <c r="DT183" s="257">
        <v>38.779499054380125</v>
      </c>
      <c r="DU183" s="258">
        <v>35.716913522818771</v>
      </c>
      <c r="DV183" s="259">
        <v>35.062694045104777</v>
      </c>
      <c r="DW183" s="260">
        <v>176</v>
      </c>
      <c r="DX183" s="261">
        <v>38.450000000000003</v>
      </c>
      <c r="DY183" s="240">
        <v>80.373170731707319</v>
      </c>
      <c r="DZ183" s="262">
        <v>-0.52480614763067102</v>
      </c>
      <c r="EA183" s="262">
        <v>1.03294837474823</v>
      </c>
      <c r="EB183" s="262">
        <v>1.227469801902771</v>
      </c>
      <c r="EC183" s="262">
        <v>1.0409666299819946</v>
      </c>
      <c r="ED183" s="262">
        <v>0.91559857130050659</v>
      </c>
      <c r="EE183" s="262">
        <v>30.217849613492621</v>
      </c>
      <c r="EF183" s="262">
        <v>4.9522933671297915</v>
      </c>
      <c r="EG183" s="262">
        <v>22.271052631578943</v>
      </c>
      <c r="EH183" s="262">
        <v>75.8</v>
      </c>
      <c r="EI183" s="262">
        <v>4.4651101982733001</v>
      </c>
      <c r="EJ183" s="262">
        <v>-5.5</v>
      </c>
      <c r="EK183" s="262">
        <v>0</v>
      </c>
      <c r="EL183" s="263" t="s">
        <v>478</v>
      </c>
    </row>
    <row r="184" spans="1:142" x14ac:dyDescent="0.2">
      <c r="A184" s="236" t="s">
        <v>188</v>
      </c>
      <c r="B184" s="237" t="s">
        <v>600</v>
      </c>
      <c r="C184" s="238" t="s">
        <v>1077</v>
      </c>
      <c r="D184" s="239">
        <v>0.54320199999999996</v>
      </c>
      <c r="E184" s="240">
        <v>89.567969190098708</v>
      </c>
      <c r="F184" s="241">
        <v>10.43203080990129</v>
      </c>
      <c r="G184" s="242">
        <v>2.6411694470764533</v>
      </c>
      <c r="H184" s="243">
        <v>209.73050193050193</v>
      </c>
      <c r="I184" s="251">
        <v>60383.251105637231</v>
      </c>
      <c r="J184" s="249">
        <v>110697.02914134202</v>
      </c>
      <c r="K184" s="253">
        <v>10623.517833740665</v>
      </c>
      <c r="L184" s="253">
        <v>17.593484350743875</v>
      </c>
      <c r="M184" s="248">
        <v>16493.177820195524</v>
      </c>
      <c r="N184" s="253">
        <v>27.314160000000001</v>
      </c>
      <c r="O184" s="248">
        <v>8045.3327016821067</v>
      </c>
      <c r="P184" s="249">
        <f t="shared" si="17"/>
        <v>13.32378193351536</v>
      </c>
      <c r="Q184" s="254">
        <v>876.4173409</v>
      </c>
      <c r="R184" s="253">
        <v>201130.625</v>
      </c>
      <c r="S184" s="251">
        <v>13.27</v>
      </c>
      <c r="T184" s="252">
        <v>0</v>
      </c>
      <c r="U184" s="253">
        <v>0</v>
      </c>
      <c r="V184" s="252">
        <v>0</v>
      </c>
      <c r="W184" s="253">
        <v>11.61</v>
      </c>
      <c r="X184" s="252" t="s">
        <v>992</v>
      </c>
      <c r="Y184" s="254">
        <v>24.88</v>
      </c>
      <c r="Z184" s="253">
        <f t="shared" si="23"/>
        <v>53.336012861736336</v>
      </c>
      <c r="AA184" s="253">
        <f t="shared" si="23"/>
        <v>0</v>
      </c>
      <c r="AB184" s="253">
        <f t="shared" si="23"/>
        <v>0</v>
      </c>
      <c r="AC184" s="253">
        <f t="shared" si="22"/>
        <v>0</v>
      </c>
      <c r="AD184" s="253">
        <f t="shared" si="22"/>
        <v>46.663987138263664</v>
      </c>
      <c r="AE184" s="253" t="str">
        <f t="shared" si="22"/>
        <v>---</v>
      </c>
      <c r="AF184" s="251">
        <f t="shared" si="19"/>
        <v>6.5977023638245039E-3</v>
      </c>
      <c r="AG184" s="252">
        <f t="shared" si="19"/>
        <v>0</v>
      </c>
      <c r="AH184" s="253">
        <f t="shared" si="19"/>
        <v>0</v>
      </c>
      <c r="AI184" s="252">
        <f t="shared" si="18"/>
        <v>0</v>
      </c>
      <c r="AJ184" s="253">
        <f t="shared" si="18"/>
        <v>5.7723680816882056E-3</v>
      </c>
      <c r="AK184" s="252">
        <f t="shared" si="18"/>
        <v>0</v>
      </c>
      <c r="AL184" s="254">
        <f t="shared" si="18"/>
        <v>1.237007044551271E-2</v>
      </c>
      <c r="AM184" s="255">
        <v>0.12491154255753224</v>
      </c>
      <c r="AN184" s="249">
        <v>0</v>
      </c>
      <c r="AO184" s="249">
        <v>0</v>
      </c>
      <c r="AP184" s="249">
        <v>0</v>
      </c>
      <c r="AQ184" s="249">
        <v>0.10928583339057646</v>
      </c>
      <c r="AR184" s="249" t="s">
        <v>1026</v>
      </c>
      <c r="AS184" s="254">
        <v>0.23419737594810872</v>
      </c>
      <c r="AT184" s="255">
        <v>8.0457508823746401E-2</v>
      </c>
      <c r="AU184" s="249">
        <v>0</v>
      </c>
      <c r="AV184" s="249">
        <v>0</v>
      </c>
      <c r="AW184" s="249">
        <v>0</v>
      </c>
      <c r="AX184" s="249">
        <v>7.0392741329592751E-2</v>
      </c>
      <c r="AY184" s="249" t="s">
        <v>1026</v>
      </c>
      <c r="AZ184" s="254">
        <v>0.15085025015333917</v>
      </c>
      <c r="BA184" s="255">
        <f t="shared" si="21"/>
        <v>0.16494035103390475</v>
      </c>
      <c r="BB184" s="249">
        <f t="shared" si="21"/>
        <v>0</v>
      </c>
      <c r="BC184" s="249">
        <f t="shared" si="21"/>
        <v>0</v>
      </c>
      <c r="BD184" s="249">
        <f t="shared" si="20"/>
        <v>0</v>
      </c>
      <c r="BE184" s="249">
        <f t="shared" si="20"/>
        <v>0.14430727019620451</v>
      </c>
      <c r="BF184" s="249" t="str">
        <f t="shared" si="20"/>
        <v>---</v>
      </c>
      <c r="BG184" s="254">
        <f t="shared" si="20"/>
        <v>0.30924762123010929</v>
      </c>
      <c r="BH184" s="255">
        <v>1.5141188313746656</v>
      </c>
      <c r="BI184" s="249">
        <v>0</v>
      </c>
      <c r="BJ184" s="249">
        <v>0</v>
      </c>
      <c r="BK184" s="249">
        <v>0</v>
      </c>
      <c r="BL184" s="249">
        <v>1.3247113513383473</v>
      </c>
      <c r="BM184" s="249" t="s">
        <v>1026</v>
      </c>
      <c r="BN184" s="254">
        <v>2.8388301827130129</v>
      </c>
      <c r="BO184" s="251">
        <v>37.69</v>
      </c>
      <c r="BP184" s="253">
        <v>0.02</v>
      </c>
      <c r="BQ184" s="248">
        <v>76.83</v>
      </c>
      <c r="BR184" s="249">
        <v>0.04</v>
      </c>
      <c r="BS184" s="253">
        <v>126.08</v>
      </c>
      <c r="BT184" s="253">
        <v>0.06</v>
      </c>
      <c r="BU184" s="248">
        <v>262.20999999999998</v>
      </c>
      <c r="BV184" s="249">
        <v>0.13</v>
      </c>
      <c r="BW184" s="253">
        <v>523.94000000000005</v>
      </c>
      <c r="BX184" s="253">
        <v>0.26</v>
      </c>
      <c r="BY184" s="248">
        <v>1073.3499999999999</v>
      </c>
      <c r="BZ184" s="249">
        <v>0.53</v>
      </c>
      <c r="CA184" s="253">
        <v>1617.72</v>
      </c>
      <c r="CB184" s="254">
        <v>0.8</v>
      </c>
      <c r="CC184" s="251">
        <v>0</v>
      </c>
      <c r="CD184" s="253">
        <v>0</v>
      </c>
      <c r="CE184" s="248">
        <v>0</v>
      </c>
      <c r="CF184" s="249">
        <v>0</v>
      </c>
      <c r="CG184" s="253">
        <v>0</v>
      </c>
      <c r="CH184" s="253">
        <v>0</v>
      </c>
      <c r="CI184" s="248">
        <v>0</v>
      </c>
      <c r="CJ184" s="249">
        <v>0</v>
      </c>
      <c r="CK184" s="253">
        <v>0</v>
      </c>
      <c r="CL184" s="253">
        <v>0</v>
      </c>
      <c r="CM184" s="248">
        <v>0</v>
      </c>
      <c r="CN184" s="249">
        <v>0</v>
      </c>
      <c r="CO184" s="253">
        <v>0</v>
      </c>
      <c r="CP184" s="254">
        <v>0</v>
      </c>
      <c r="CQ184" s="251">
        <v>0</v>
      </c>
      <c r="CR184" s="253">
        <v>0</v>
      </c>
      <c r="CS184" s="248">
        <v>0</v>
      </c>
      <c r="CT184" s="249">
        <v>0</v>
      </c>
      <c r="CU184" s="253">
        <v>0</v>
      </c>
      <c r="CV184" s="253">
        <v>0</v>
      </c>
      <c r="CW184" s="248">
        <v>0</v>
      </c>
      <c r="CX184" s="249">
        <v>0</v>
      </c>
      <c r="CY184" s="253">
        <v>0</v>
      </c>
      <c r="CZ184" s="253">
        <v>0</v>
      </c>
      <c r="DA184" s="248">
        <v>0</v>
      </c>
      <c r="DB184" s="249">
        <v>0</v>
      </c>
      <c r="DC184" s="253">
        <v>0</v>
      </c>
      <c r="DD184" s="253">
        <v>0</v>
      </c>
      <c r="DE184" s="251">
        <v>0</v>
      </c>
      <c r="DF184" s="253">
        <v>0</v>
      </c>
      <c r="DG184" s="248">
        <v>0</v>
      </c>
      <c r="DH184" s="249">
        <v>0</v>
      </c>
      <c r="DI184" s="253">
        <v>0</v>
      </c>
      <c r="DJ184" s="253">
        <v>0</v>
      </c>
      <c r="DK184" s="248">
        <v>0</v>
      </c>
      <c r="DL184" s="249">
        <v>0</v>
      </c>
      <c r="DM184" s="253">
        <v>0</v>
      </c>
      <c r="DN184" s="253">
        <v>0</v>
      </c>
      <c r="DO184" s="248">
        <v>0</v>
      </c>
      <c r="DP184" s="249">
        <v>0</v>
      </c>
      <c r="DQ184" s="253">
        <v>0</v>
      </c>
      <c r="DR184" s="253">
        <v>0</v>
      </c>
      <c r="DS184" s="256">
        <v>27.008074396641479</v>
      </c>
      <c r="DT184" s="257">
        <v>43.027711608444619</v>
      </c>
      <c r="DU184" s="258">
        <v>33.290349714952107</v>
      </c>
      <c r="DV184" s="259">
        <v>34.442045240012732</v>
      </c>
      <c r="DW184" s="260">
        <v>177</v>
      </c>
      <c r="DX184" s="261">
        <v>30.76</v>
      </c>
      <c r="DY184" s="240">
        <v>81.392682926829266</v>
      </c>
      <c r="DZ184" s="262">
        <v>2.2820936967427201</v>
      </c>
      <c r="EA184" s="262">
        <v>1.7876087427139282</v>
      </c>
      <c r="EB184" s="262">
        <v>1.6155534982681274</v>
      </c>
      <c r="EC184" s="262">
        <v>1.6100245714187622</v>
      </c>
      <c r="ED184" s="262">
        <v>2.1148431301116943</v>
      </c>
      <c r="EE184" s="262">
        <v>7.1480671043034283</v>
      </c>
      <c r="EF184" s="262">
        <v>21.360266139070092</v>
      </c>
      <c r="EG184" s="262">
        <v>6.02</v>
      </c>
      <c r="EH184" s="262">
        <v>83.29</v>
      </c>
      <c r="EI184" s="262" t="s">
        <v>478</v>
      </c>
      <c r="EJ184" s="262">
        <v>-1.7</v>
      </c>
      <c r="EK184" s="262">
        <v>0</v>
      </c>
      <c r="EL184" s="263" t="s">
        <v>478</v>
      </c>
    </row>
    <row r="185" spans="1:142" x14ac:dyDescent="0.2">
      <c r="A185" s="236" t="s">
        <v>80</v>
      </c>
      <c r="B185" s="237" t="s">
        <v>677</v>
      </c>
      <c r="C185" s="238" t="s">
        <v>1077</v>
      </c>
      <c r="D185" s="239">
        <v>5.2400719999999996</v>
      </c>
      <c r="E185" s="240">
        <v>49.35000893117499</v>
      </c>
      <c r="F185" s="241">
        <v>50.64999106882501</v>
      </c>
      <c r="G185" s="242">
        <v>1.9544143225625006</v>
      </c>
      <c r="H185" s="243">
        <v>11.150750111718766</v>
      </c>
      <c r="I185" s="251">
        <v>41850.877192982451</v>
      </c>
      <c r="J185" s="249">
        <v>7986.6988837142799</v>
      </c>
      <c r="K185" s="253">
        <v>19753.614035087714</v>
      </c>
      <c r="L185" s="253">
        <v>47.199999999999996</v>
      </c>
      <c r="M185" s="248">
        <v>0</v>
      </c>
      <c r="N185" s="253">
        <v>0</v>
      </c>
      <c r="O185" s="248">
        <v>367.64848598890381</v>
      </c>
      <c r="P185" s="249">
        <f t="shared" si="17"/>
        <v>0.87847259280517809</v>
      </c>
      <c r="Q185" s="254">
        <v>1513.00683235478</v>
      </c>
      <c r="R185" s="253">
        <v>36127.01953125</v>
      </c>
      <c r="S185" s="251">
        <v>19.25</v>
      </c>
      <c r="T185" s="252">
        <v>0</v>
      </c>
      <c r="U185" s="253">
        <v>0</v>
      </c>
      <c r="V185" s="252">
        <v>0</v>
      </c>
      <c r="W185" s="253">
        <v>77.11</v>
      </c>
      <c r="X185" s="252" t="s">
        <v>992</v>
      </c>
      <c r="Y185" s="254">
        <v>96.36</v>
      </c>
      <c r="Z185" s="253">
        <f t="shared" si="23"/>
        <v>19.977168949771691</v>
      </c>
      <c r="AA185" s="253">
        <f t="shared" si="23"/>
        <v>0</v>
      </c>
      <c r="AB185" s="253">
        <f t="shared" si="23"/>
        <v>0</v>
      </c>
      <c r="AC185" s="253">
        <f t="shared" si="22"/>
        <v>0</v>
      </c>
      <c r="AD185" s="253">
        <f t="shared" si="22"/>
        <v>80.022831050228305</v>
      </c>
      <c r="AE185" s="253" t="str">
        <f t="shared" si="22"/>
        <v>---</v>
      </c>
      <c r="AF185" s="251">
        <f t="shared" si="19"/>
        <v>5.3284218431992936E-2</v>
      </c>
      <c r="AG185" s="252">
        <f t="shared" si="19"/>
        <v>0</v>
      </c>
      <c r="AH185" s="253">
        <f t="shared" si="19"/>
        <v>0</v>
      </c>
      <c r="AI185" s="252">
        <f t="shared" si="18"/>
        <v>0</v>
      </c>
      <c r="AJ185" s="253">
        <f t="shared" si="18"/>
        <v>0.21344135497615457</v>
      </c>
      <c r="AK185" s="252">
        <f t="shared" si="18"/>
        <v>0</v>
      </c>
      <c r="AL185" s="254">
        <f t="shared" si="18"/>
        <v>0.26672557340814745</v>
      </c>
      <c r="AM185" s="255">
        <v>9.7450522045266441E-2</v>
      </c>
      <c r="AN185" s="249">
        <v>0</v>
      </c>
      <c r="AO185" s="249">
        <v>0</v>
      </c>
      <c r="AP185" s="249">
        <v>0</v>
      </c>
      <c r="AQ185" s="249">
        <v>0.39035894830703871</v>
      </c>
      <c r="AR185" s="249" t="s">
        <v>1026</v>
      </c>
      <c r="AS185" s="254">
        <v>0.48780947035230515</v>
      </c>
      <c r="AT185" s="255" t="s">
        <v>1026</v>
      </c>
      <c r="AU185" s="249" t="s">
        <v>1026</v>
      </c>
      <c r="AV185" s="249" t="s">
        <v>1026</v>
      </c>
      <c r="AW185" s="249" t="s">
        <v>1026</v>
      </c>
      <c r="AX185" s="249" t="s">
        <v>1026</v>
      </c>
      <c r="AY185" s="249" t="s">
        <v>1026</v>
      </c>
      <c r="AZ185" s="254" t="s">
        <v>1026</v>
      </c>
      <c r="BA185" s="255">
        <f t="shared" si="21"/>
        <v>5.2359796745038123</v>
      </c>
      <c r="BB185" s="249">
        <f t="shared" si="21"/>
        <v>0</v>
      </c>
      <c r="BC185" s="249">
        <f t="shared" si="21"/>
        <v>0</v>
      </c>
      <c r="BD185" s="249">
        <f t="shared" si="20"/>
        <v>0</v>
      </c>
      <c r="BE185" s="249">
        <f t="shared" si="20"/>
        <v>20.973838581869554</v>
      </c>
      <c r="BF185" s="249" t="str">
        <f t="shared" si="20"/>
        <v>---</v>
      </c>
      <c r="BG185" s="254">
        <f t="shared" si="20"/>
        <v>26.209818256373367</v>
      </c>
      <c r="BH185" s="255">
        <v>1.2723009300652075</v>
      </c>
      <c r="BI185" s="249">
        <v>0</v>
      </c>
      <c r="BJ185" s="249">
        <v>0</v>
      </c>
      <c r="BK185" s="249">
        <v>0</v>
      </c>
      <c r="BL185" s="249">
        <v>5.0964740112897733</v>
      </c>
      <c r="BM185" s="249" t="s">
        <v>1026</v>
      </c>
      <c r="BN185" s="254">
        <v>6.3687749413549808</v>
      </c>
      <c r="BO185" s="251">
        <v>54.55</v>
      </c>
      <c r="BP185" s="253">
        <v>0.15</v>
      </c>
      <c r="BQ185" s="248">
        <v>132.69</v>
      </c>
      <c r="BR185" s="249">
        <v>0.37</v>
      </c>
      <c r="BS185" s="253">
        <v>236.19</v>
      </c>
      <c r="BT185" s="253">
        <v>0.65</v>
      </c>
      <c r="BU185" s="248">
        <v>449.44</v>
      </c>
      <c r="BV185" s="249">
        <v>1.24</v>
      </c>
      <c r="BW185" s="253">
        <v>678.85</v>
      </c>
      <c r="BX185" s="253">
        <v>1.88</v>
      </c>
      <c r="BY185" s="248">
        <v>946.68</v>
      </c>
      <c r="BZ185" s="249">
        <v>2.62</v>
      </c>
      <c r="CA185" s="253">
        <v>1138.79</v>
      </c>
      <c r="CB185" s="254">
        <v>3.15</v>
      </c>
      <c r="CC185" s="251">
        <v>0</v>
      </c>
      <c r="CD185" s="253">
        <v>0</v>
      </c>
      <c r="CE185" s="248">
        <v>0</v>
      </c>
      <c r="CF185" s="249">
        <v>0</v>
      </c>
      <c r="CG185" s="253">
        <v>0</v>
      </c>
      <c r="CH185" s="253">
        <v>0</v>
      </c>
      <c r="CI185" s="248">
        <v>0</v>
      </c>
      <c r="CJ185" s="249">
        <v>0</v>
      </c>
      <c r="CK185" s="253">
        <v>0</v>
      </c>
      <c r="CL185" s="253">
        <v>0</v>
      </c>
      <c r="CM185" s="248">
        <v>0</v>
      </c>
      <c r="CN185" s="249">
        <v>0</v>
      </c>
      <c r="CO185" s="253">
        <v>0</v>
      </c>
      <c r="CP185" s="254">
        <v>0</v>
      </c>
      <c r="CQ185" s="251">
        <v>0</v>
      </c>
      <c r="CR185" s="253">
        <v>0</v>
      </c>
      <c r="CS185" s="248">
        <v>0</v>
      </c>
      <c r="CT185" s="249">
        <v>0</v>
      </c>
      <c r="CU185" s="253">
        <v>0</v>
      </c>
      <c r="CV185" s="253">
        <v>0</v>
      </c>
      <c r="CW185" s="248">
        <v>0</v>
      </c>
      <c r="CX185" s="249">
        <v>0</v>
      </c>
      <c r="CY185" s="253">
        <v>0</v>
      </c>
      <c r="CZ185" s="253">
        <v>0</v>
      </c>
      <c r="DA185" s="248">
        <v>0</v>
      </c>
      <c r="DB185" s="249">
        <v>0</v>
      </c>
      <c r="DC185" s="253">
        <v>0</v>
      </c>
      <c r="DD185" s="253">
        <v>0</v>
      </c>
      <c r="DE185" s="251">
        <v>0</v>
      </c>
      <c r="DF185" s="253">
        <v>0</v>
      </c>
      <c r="DG185" s="248">
        <v>0</v>
      </c>
      <c r="DH185" s="249">
        <v>0</v>
      </c>
      <c r="DI185" s="253">
        <v>0</v>
      </c>
      <c r="DJ185" s="253">
        <v>0</v>
      </c>
      <c r="DK185" s="248">
        <v>0</v>
      </c>
      <c r="DL185" s="249">
        <v>0</v>
      </c>
      <c r="DM185" s="253">
        <v>0</v>
      </c>
      <c r="DN185" s="253">
        <v>0</v>
      </c>
      <c r="DO185" s="248">
        <v>0</v>
      </c>
      <c r="DP185" s="249">
        <v>0</v>
      </c>
      <c r="DQ185" s="253">
        <v>0</v>
      </c>
      <c r="DR185" s="253">
        <v>0</v>
      </c>
      <c r="DS185" s="256">
        <v>51.043640571202374</v>
      </c>
      <c r="DT185" s="257">
        <v>51.743939829850326</v>
      </c>
      <c r="DU185" s="258">
        <v>5.972489807771807E-4</v>
      </c>
      <c r="DV185" s="259">
        <v>34.262725883344494</v>
      </c>
      <c r="DW185" s="260">
        <v>178</v>
      </c>
      <c r="DX185" s="261">
        <v>40.770000000000003</v>
      </c>
      <c r="DY185" s="240">
        <v>65.313585365853669</v>
      </c>
      <c r="DZ185" s="262">
        <v>1.28957862524519</v>
      </c>
      <c r="EA185" s="262">
        <v>-1.3604741096496582</v>
      </c>
      <c r="EB185" s="262">
        <v>-1.3198016881942749</v>
      </c>
      <c r="EC185" s="262">
        <v>-2.1710250377655029</v>
      </c>
      <c r="ED185" s="262">
        <v>-1.3386058807373047</v>
      </c>
      <c r="EE185" s="262">
        <v>0</v>
      </c>
      <c r="EF185" s="262">
        <v>10.522453116276395</v>
      </c>
      <c r="EG185" s="262">
        <v>1989.32384341637</v>
      </c>
      <c r="EH185" s="262">
        <v>45.07</v>
      </c>
      <c r="EI185" s="262">
        <v>3.9255788847046</v>
      </c>
      <c r="EJ185" s="262">
        <v>0</v>
      </c>
      <c r="EK185" s="262">
        <v>0</v>
      </c>
      <c r="EL185" s="263" t="s">
        <v>478</v>
      </c>
    </row>
    <row r="186" spans="1:142" x14ac:dyDescent="0.2">
      <c r="A186" s="236" t="s">
        <v>316</v>
      </c>
      <c r="B186" s="237" t="s">
        <v>656</v>
      </c>
      <c r="C186" s="238" t="s">
        <v>1074</v>
      </c>
      <c r="D186" s="239">
        <v>3.4070619999999998</v>
      </c>
      <c r="E186" s="240">
        <v>94.98300882108984</v>
      </c>
      <c r="F186" s="241">
        <v>5.0169911789101578</v>
      </c>
      <c r="G186" s="242">
        <v>0.53689308032627692</v>
      </c>
      <c r="H186" s="243">
        <v>19.466700948463032</v>
      </c>
      <c r="I186" s="251">
        <v>55707.944641501635</v>
      </c>
      <c r="J186" s="249">
        <v>16350.728170479999</v>
      </c>
      <c r="K186" s="253">
        <v>12267.435036666384</v>
      </c>
      <c r="L186" s="253">
        <v>22.020979441282989</v>
      </c>
      <c r="M186" s="248">
        <v>12628.188855825585</v>
      </c>
      <c r="N186" s="253">
        <v>22.668560000000003</v>
      </c>
      <c r="O186" s="248">
        <v>8640.0045864079639</v>
      </c>
      <c r="P186" s="249">
        <f t="shared" si="17"/>
        <v>15.509465736007932</v>
      </c>
      <c r="Q186" s="254">
        <v>16270.615278700001</v>
      </c>
      <c r="R186" s="199">
        <v>116459.65625</v>
      </c>
      <c r="S186" s="251">
        <v>0</v>
      </c>
      <c r="T186" s="252">
        <v>0</v>
      </c>
      <c r="U186" s="253">
        <v>0</v>
      </c>
      <c r="V186" s="252">
        <v>0</v>
      </c>
      <c r="W186" s="253">
        <v>35.17</v>
      </c>
      <c r="X186" s="252" t="s">
        <v>992</v>
      </c>
      <c r="Y186" s="254">
        <v>35.17</v>
      </c>
      <c r="Z186" s="253">
        <f t="shared" si="23"/>
        <v>0</v>
      </c>
      <c r="AA186" s="253">
        <f t="shared" si="23"/>
        <v>0</v>
      </c>
      <c r="AB186" s="253">
        <f t="shared" si="23"/>
        <v>0</v>
      </c>
      <c r="AC186" s="253">
        <f t="shared" si="22"/>
        <v>0</v>
      </c>
      <c r="AD186" s="253">
        <f t="shared" si="22"/>
        <v>100</v>
      </c>
      <c r="AE186" s="253" t="str">
        <f t="shared" si="22"/>
        <v>---</v>
      </c>
      <c r="AF186" s="251">
        <f t="shared" si="19"/>
        <v>0</v>
      </c>
      <c r="AG186" s="252">
        <f t="shared" si="19"/>
        <v>0</v>
      </c>
      <c r="AH186" s="253">
        <f t="shared" si="19"/>
        <v>0</v>
      </c>
      <c r="AI186" s="252">
        <f t="shared" si="18"/>
        <v>0</v>
      </c>
      <c r="AJ186" s="253">
        <f t="shared" si="18"/>
        <v>3.0199299167174037E-2</v>
      </c>
      <c r="AK186" s="252">
        <f t="shared" si="18"/>
        <v>0</v>
      </c>
      <c r="AL186" s="254">
        <f t="shared" si="18"/>
        <v>3.0199299167174037E-2</v>
      </c>
      <c r="AM186" s="255">
        <v>0</v>
      </c>
      <c r="AN186" s="249">
        <v>0</v>
      </c>
      <c r="AO186" s="249">
        <v>0</v>
      </c>
      <c r="AP186" s="249">
        <v>0</v>
      </c>
      <c r="AQ186" s="249">
        <v>0.28669399833689502</v>
      </c>
      <c r="AR186" s="249" t="s">
        <v>1026</v>
      </c>
      <c r="AS186" s="254">
        <v>0.28669399833689502</v>
      </c>
      <c r="AT186" s="255">
        <v>0</v>
      </c>
      <c r="AU186" s="249">
        <v>0</v>
      </c>
      <c r="AV186" s="249">
        <v>0</v>
      </c>
      <c r="AW186" s="249">
        <v>0</v>
      </c>
      <c r="AX186" s="249">
        <v>0.27850391217245313</v>
      </c>
      <c r="AY186" s="249" t="s">
        <v>1026</v>
      </c>
      <c r="AZ186" s="254">
        <v>0.27850391217245313</v>
      </c>
      <c r="BA186" s="255">
        <f t="shared" si="21"/>
        <v>0</v>
      </c>
      <c r="BB186" s="249">
        <f t="shared" si="21"/>
        <v>0</v>
      </c>
      <c r="BC186" s="249">
        <f t="shared" si="21"/>
        <v>0</v>
      </c>
      <c r="BD186" s="249">
        <f t="shared" si="20"/>
        <v>0</v>
      </c>
      <c r="BE186" s="249">
        <f t="shared" si="20"/>
        <v>0.40705996910380976</v>
      </c>
      <c r="BF186" s="249" t="str">
        <f t="shared" si="20"/>
        <v>---</v>
      </c>
      <c r="BG186" s="254">
        <f t="shared" si="20"/>
        <v>0.40705996910380976</v>
      </c>
      <c r="BH186" s="255">
        <v>0</v>
      </c>
      <c r="BI186" s="249">
        <v>0</v>
      </c>
      <c r="BJ186" s="249">
        <v>0</v>
      </c>
      <c r="BK186" s="249">
        <v>0</v>
      </c>
      <c r="BL186" s="249">
        <v>0.21615654600377249</v>
      </c>
      <c r="BM186" s="249" t="s">
        <v>1026</v>
      </c>
      <c r="BN186" s="254">
        <v>0.21615654600377249</v>
      </c>
      <c r="BO186" s="251">
        <v>0</v>
      </c>
      <c r="BP186" s="253">
        <v>0</v>
      </c>
      <c r="BQ186" s="248">
        <v>0</v>
      </c>
      <c r="BR186" s="249">
        <v>0</v>
      </c>
      <c r="BS186" s="253">
        <v>0</v>
      </c>
      <c r="BT186" s="253">
        <v>0</v>
      </c>
      <c r="BU186" s="248">
        <v>0</v>
      </c>
      <c r="BV186" s="249">
        <v>0</v>
      </c>
      <c r="BW186" s="253">
        <v>0</v>
      </c>
      <c r="BX186" s="253">
        <v>0</v>
      </c>
      <c r="BY186" s="248">
        <v>0.18</v>
      </c>
      <c r="BZ186" s="249">
        <v>0</v>
      </c>
      <c r="CA186" s="253">
        <v>0.25</v>
      </c>
      <c r="CB186" s="254">
        <v>0</v>
      </c>
      <c r="CC186" s="251">
        <v>0</v>
      </c>
      <c r="CD186" s="253">
        <v>0</v>
      </c>
      <c r="CE186" s="248">
        <v>0</v>
      </c>
      <c r="CF186" s="249">
        <v>0</v>
      </c>
      <c r="CG186" s="253">
        <v>0</v>
      </c>
      <c r="CH186" s="253">
        <v>0</v>
      </c>
      <c r="CI186" s="248">
        <v>0</v>
      </c>
      <c r="CJ186" s="249">
        <v>0</v>
      </c>
      <c r="CK186" s="253">
        <v>0</v>
      </c>
      <c r="CL186" s="253">
        <v>0</v>
      </c>
      <c r="CM186" s="248">
        <v>0</v>
      </c>
      <c r="CN186" s="249">
        <v>0</v>
      </c>
      <c r="CO186" s="253">
        <v>0</v>
      </c>
      <c r="CP186" s="254">
        <v>0</v>
      </c>
      <c r="CQ186" s="251">
        <v>0</v>
      </c>
      <c r="CR186" s="253">
        <v>0</v>
      </c>
      <c r="CS186" s="248">
        <v>0</v>
      </c>
      <c r="CT186" s="249">
        <v>0</v>
      </c>
      <c r="CU186" s="253">
        <v>0</v>
      </c>
      <c r="CV186" s="253">
        <v>0</v>
      </c>
      <c r="CW186" s="248">
        <v>0</v>
      </c>
      <c r="CX186" s="249">
        <v>0</v>
      </c>
      <c r="CY186" s="253">
        <v>0</v>
      </c>
      <c r="CZ186" s="253">
        <v>0</v>
      </c>
      <c r="DA186" s="248">
        <v>0</v>
      </c>
      <c r="DB186" s="249">
        <v>0</v>
      </c>
      <c r="DC186" s="253">
        <v>0</v>
      </c>
      <c r="DD186" s="253">
        <v>0</v>
      </c>
      <c r="DE186" s="251">
        <v>0</v>
      </c>
      <c r="DF186" s="253">
        <v>0</v>
      </c>
      <c r="DG186" s="248">
        <v>0</v>
      </c>
      <c r="DH186" s="249">
        <v>0</v>
      </c>
      <c r="DI186" s="253">
        <v>0</v>
      </c>
      <c r="DJ186" s="253">
        <v>0</v>
      </c>
      <c r="DK186" s="248">
        <v>0</v>
      </c>
      <c r="DL186" s="249">
        <v>0</v>
      </c>
      <c r="DM186" s="253">
        <v>0</v>
      </c>
      <c r="DN186" s="253">
        <v>0</v>
      </c>
      <c r="DO186" s="248">
        <v>0</v>
      </c>
      <c r="DP186" s="249">
        <v>0</v>
      </c>
      <c r="DQ186" s="253">
        <v>0</v>
      </c>
      <c r="DR186" s="253">
        <v>0</v>
      </c>
      <c r="DS186" s="256">
        <v>33.999651401838726</v>
      </c>
      <c r="DT186" s="257">
        <v>28.23229865506935</v>
      </c>
      <c r="DU186" s="258">
        <v>37.359461471540314</v>
      </c>
      <c r="DV186" s="259">
        <v>33.197137176149461</v>
      </c>
      <c r="DW186" s="260">
        <v>179</v>
      </c>
      <c r="DX186" s="261">
        <v>45.32</v>
      </c>
      <c r="DY186" s="240">
        <v>76.907829268292687</v>
      </c>
      <c r="DZ186" s="262">
        <v>0.34720567522371998</v>
      </c>
      <c r="EA186" s="262">
        <v>0.50333994626998901</v>
      </c>
      <c r="EB186" s="262">
        <v>0.40524104237556458</v>
      </c>
      <c r="EC186" s="262">
        <v>1.0664023160934448</v>
      </c>
      <c r="ED186" s="262">
        <v>1.3355363607406616</v>
      </c>
      <c r="EE186" s="262">
        <v>9.2614075792730084</v>
      </c>
      <c r="EF186" s="262">
        <v>1.9705336505355013</v>
      </c>
      <c r="EG186" s="262">
        <v>3.9696312364425159</v>
      </c>
      <c r="EH186" s="262">
        <v>53.61</v>
      </c>
      <c r="EI186" s="262">
        <v>5.1306968544696199</v>
      </c>
      <c r="EJ186" s="262">
        <v>22</v>
      </c>
      <c r="EK186" s="262">
        <v>0</v>
      </c>
      <c r="EL186" s="263" t="s">
        <v>478</v>
      </c>
    </row>
    <row r="187" spans="1:142" x14ac:dyDescent="0.2">
      <c r="A187" s="236" t="s">
        <v>328</v>
      </c>
      <c r="B187" s="237" t="s">
        <v>929</v>
      </c>
      <c r="C187" s="238" t="s">
        <v>1074</v>
      </c>
      <c r="D187" s="239">
        <v>5.8435000000000001E-2</v>
      </c>
      <c r="E187" s="240">
        <v>100</v>
      </c>
      <c r="F187" s="241">
        <v>0</v>
      </c>
      <c r="G187" s="242">
        <v>1.4913426697402141</v>
      </c>
      <c r="H187" s="243">
        <v>243.47916666666666</v>
      </c>
      <c r="I187" s="251">
        <v>1012.4440410205256</v>
      </c>
      <c r="J187" s="249">
        <v>30190.667691084705</v>
      </c>
      <c r="K187" s="253" t="s">
        <v>1026</v>
      </c>
      <c r="L187" s="253" t="s">
        <v>478</v>
      </c>
      <c r="M187" s="248">
        <v>0</v>
      </c>
      <c r="N187" s="253">
        <v>0</v>
      </c>
      <c r="O187" s="248">
        <v>0</v>
      </c>
      <c r="P187" s="249">
        <f t="shared" si="17"/>
        <v>0</v>
      </c>
      <c r="Q187" s="254" t="s">
        <v>1026</v>
      </c>
      <c r="R187" s="199">
        <v>8554.02734375</v>
      </c>
      <c r="S187" s="251">
        <v>3.26</v>
      </c>
      <c r="T187" s="252">
        <v>315.81</v>
      </c>
      <c r="U187" s="253">
        <v>70.7</v>
      </c>
      <c r="V187" s="252">
        <v>0.01</v>
      </c>
      <c r="W187" s="253">
        <v>0</v>
      </c>
      <c r="X187" s="252" t="s">
        <v>992</v>
      </c>
      <c r="Y187" s="254">
        <v>389.78</v>
      </c>
      <c r="Z187" s="253">
        <f t="shared" si="23"/>
        <v>0.8363692339268306</v>
      </c>
      <c r="AA187" s="253">
        <f t="shared" si="23"/>
        <v>81.02262814921238</v>
      </c>
      <c r="AB187" s="253">
        <f t="shared" si="23"/>
        <v>18.138437067063474</v>
      </c>
      <c r="AC187" s="253">
        <f t="shared" si="22"/>
        <v>2.5655497973215663E-3</v>
      </c>
      <c r="AD187" s="253">
        <f t="shared" si="22"/>
        <v>0</v>
      </c>
      <c r="AE187" s="253" t="str">
        <f t="shared" si="22"/>
        <v>---</v>
      </c>
      <c r="AF187" s="251">
        <f t="shared" si="19"/>
        <v>3.8110703520043331E-2</v>
      </c>
      <c r="AG187" s="252">
        <f t="shared" si="19"/>
        <v>3.6919451775045653</v>
      </c>
      <c r="AH187" s="253">
        <f t="shared" si="19"/>
        <v>0.82651126959112386</v>
      </c>
      <c r="AI187" s="252">
        <f t="shared" si="18"/>
        <v>1.1690399852774027E-4</v>
      </c>
      <c r="AJ187" s="253">
        <f t="shared" si="18"/>
        <v>0</v>
      </c>
      <c r="AK187" s="252">
        <f t="shared" si="18"/>
        <v>0</v>
      </c>
      <c r="AL187" s="254">
        <f t="shared" si="18"/>
        <v>4.5566840546142604</v>
      </c>
      <c r="AM187" s="255" t="s">
        <v>1026</v>
      </c>
      <c r="AN187" s="249" t="s">
        <v>1026</v>
      </c>
      <c r="AO187" s="249" t="s">
        <v>1026</v>
      </c>
      <c r="AP187" s="249" t="s">
        <v>1026</v>
      </c>
      <c r="AQ187" s="249" t="s">
        <v>1026</v>
      </c>
      <c r="AR187" s="249" t="s">
        <v>1026</v>
      </c>
      <c r="AS187" s="254" t="s">
        <v>1026</v>
      </c>
      <c r="AT187" s="255" t="s">
        <v>1026</v>
      </c>
      <c r="AU187" s="249" t="s">
        <v>1026</v>
      </c>
      <c r="AV187" s="249" t="s">
        <v>1026</v>
      </c>
      <c r="AW187" s="249" t="s">
        <v>1026</v>
      </c>
      <c r="AX187" s="249" t="s">
        <v>1026</v>
      </c>
      <c r="AY187" s="249" t="s">
        <v>1026</v>
      </c>
      <c r="AZ187" s="254" t="s">
        <v>1026</v>
      </c>
      <c r="BA187" s="255" t="str">
        <f t="shared" si="21"/>
        <v>---</v>
      </c>
      <c r="BB187" s="249" t="str">
        <f t="shared" si="21"/>
        <v>---</v>
      </c>
      <c r="BC187" s="249" t="str">
        <f t="shared" si="21"/>
        <v>---</v>
      </c>
      <c r="BD187" s="249" t="str">
        <f t="shared" si="20"/>
        <v>---</v>
      </c>
      <c r="BE187" s="249" t="str">
        <f t="shared" si="20"/>
        <v>---</v>
      </c>
      <c r="BF187" s="249" t="str">
        <f t="shared" si="20"/>
        <v>---</v>
      </c>
      <c r="BG187" s="254" t="str">
        <f t="shared" si="20"/>
        <v>---</v>
      </c>
      <c r="BH187" s="255" t="s">
        <v>1026</v>
      </c>
      <c r="BI187" s="249" t="s">
        <v>1026</v>
      </c>
      <c r="BJ187" s="249" t="s">
        <v>1026</v>
      </c>
      <c r="BK187" s="249" t="s">
        <v>1026</v>
      </c>
      <c r="BL187" s="249" t="s">
        <v>1026</v>
      </c>
      <c r="BM187" s="249" t="s">
        <v>1026</v>
      </c>
      <c r="BN187" s="254" t="s">
        <v>1026</v>
      </c>
      <c r="BO187" s="251">
        <v>3.65</v>
      </c>
      <c r="BP187" s="253">
        <v>0.04</v>
      </c>
      <c r="BQ187" s="248">
        <v>16.420000000000002</v>
      </c>
      <c r="BR187" s="249">
        <v>0.19</v>
      </c>
      <c r="BS187" s="253">
        <v>49.25</v>
      </c>
      <c r="BT187" s="253">
        <v>0.57999999999999996</v>
      </c>
      <c r="BU187" s="248">
        <v>173.93</v>
      </c>
      <c r="BV187" s="249">
        <v>2.0299999999999998</v>
      </c>
      <c r="BW187" s="253">
        <v>348.98</v>
      </c>
      <c r="BX187" s="253">
        <v>4.08</v>
      </c>
      <c r="BY187" s="248">
        <v>583.32000000000005</v>
      </c>
      <c r="BZ187" s="249">
        <v>6.82</v>
      </c>
      <c r="CA187" s="253">
        <v>742.22</v>
      </c>
      <c r="CB187" s="254">
        <v>8.68</v>
      </c>
      <c r="CC187" s="251">
        <v>1627.1</v>
      </c>
      <c r="CD187" s="253">
        <v>19.02</v>
      </c>
      <c r="CE187" s="248">
        <v>4244.32</v>
      </c>
      <c r="CF187" s="249">
        <v>49.62</v>
      </c>
      <c r="CG187" s="253">
        <v>0</v>
      </c>
      <c r="CH187" s="253">
        <v>0</v>
      </c>
      <c r="CI187" s="248">
        <v>0</v>
      </c>
      <c r="CJ187" s="249">
        <v>0</v>
      </c>
      <c r="CK187" s="253">
        <v>0</v>
      </c>
      <c r="CL187" s="253">
        <v>0</v>
      </c>
      <c r="CM187" s="248">
        <v>0</v>
      </c>
      <c r="CN187" s="249">
        <v>0</v>
      </c>
      <c r="CO187" s="253">
        <v>0</v>
      </c>
      <c r="CP187" s="254">
        <v>0</v>
      </c>
      <c r="CQ187" s="251">
        <v>417.31</v>
      </c>
      <c r="CR187" s="253">
        <v>4.88</v>
      </c>
      <c r="CS187" s="248">
        <v>911.45</v>
      </c>
      <c r="CT187" s="249">
        <v>10.66</v>
      </c>
      <c r="CU187" s="253">
        <v>1368.18</v>
      </c>
      <c r="CV187" s="253">
        <v>15.99</v>
      </c>
      <c r="CW187" s="248">
        <v>1818.12</v>
      </c>
      <c r="CX187" s="249">
        <v>21.25</v>
      </c>
      <c r="CY187" s="253">
        <v>2054.46</v>
      </c>
      <c r="CZ187" s="253">
        <v>24.02</v>
      </c>
      <c r="DA187" s="248">
        <v>2186.9699999999998</v>
      </c>
      <c r="DB187" s="249">
        <v>25.57</v>
      </c>
      <c r="DC187" s="253">
        <v>2319.4699999999998</v>
      </c>
      <c r="DD187" s="253">
        <v>27.12</v>
      </c>
      <c r="DE187" s="251">
        <v>0</v>
      </c>
      <c r="DF187" s="253">
        <v>0</v>
      </c>
      <c r="DG187" s="248">
        <v>0</v>
      </c>
      <c r="DH187" s="249">
        <v>0</v>
      </c>
      <c r="DI187" s="253">
        <v>0</v>
      </c>
      <c r="DJ187" s="253">
        <v>0</v>
      </c>
      <c r="DK187" s="248">
        <v>0</v>
      </c>
      <c r="DL187" s="249">
        <v>0</v>
      </c>
      <c r="DM187" s="253">
        <v>0</v>
      </c>
      <c r="DN187" s="253">
        <v>0</v>
      </c>
      <c r="DO187" s="248">
        <v>0</v>
      </c>
      <c r="DP187" s="249">
        <v>0</v>
      </c>
      <c r="DQ187" s="253">
        <v>0</v>
      </c>
      <c r="DR187" s="253">
        <v>0</v>
      </c>
      <c r="DS187" s="256">
        <v>48.749991485695936</v>
      </c>
      <c r="DT187" s="257">
        <v>49.80509961298781</v>
      </c>
      <c r="DU187" s="258">
        <v>5.972489807771807E-4</v>
      </c>
      <c r="DV187" s="259">
        <v>32.851896115888174</v>
      </c>
      <c r="DW187" s="260">
        <v>180</v>
      </c>
      <c r="DX187" s="261" t="s">
        <v>478</v>
      </c>
      <c r="DY187" s="240" t="s">
        <v>478</v>
      </c>
      <c r="DZ187" s="262">
        <v>1.4913426697402099</v>
      </c>
      <c r="EA187" s="262">
        <v>0.89300549030303955</v>
      </c>
      <c r="EB187" s="262">
        <v>1.2057327032089233</v>
      </c>
      <c r="EC187" s="262">
        <v>0.51390433311462402</v>
      </c>
      <c r="ED187" s="262">
        <v>1.3577097654342651</v>
      </c>
      <c r="EE187" s="262" t="s">
        <v>478</v>
      </c>
      <c r="EF187" s="262">
        <v>10.635878866490117</v>
      </c>
      <c r="EG187" s="262" t="s">
        <v>478</v>
      </c>
      <c r="EH187" s="262" t="s">
        <v>478</v>
      </c>
      <c r="EI187" s="262" t="s">
        <v>478</v>
      </c>
      <c r="EJ187" s="262" t="s">
        <v>1069</v>
      </c>
      <c r="EK187" s="262" t="s">
        <v>478</v>
      </c>
      <c r="EL187" s="263" t="s">
        <v>478</v>
      </c>
    </row>
    <row r="188" spans="1:142" x14ac:dyDescent="0.2">
      <c r="A188" s="236" t="s">
        <v>947</v>
      </c>
      <c r="B188" s="237" t="s">
        <v>948</v>
      </c>
      <c r="C188" s="238" t="s">
        <v>1074</v>
      </c>
      <c r="D188" s="239" t="s">
        <v>478</v>
      </c>
      <c r="E188" s="240" t="s">
        <v>1028</v>
      </c>
      <c r="F188" s="241" t="s">
        <v>1028</v>
      </c>
      <c r="G188" s="242" t="s">
        <v>1026</v>
      </c>
      <c r="H188" s="243" t="s">
        <v>1026</v>
      </c>
      <c r="I188" s="251" t="s">
        <v>1026</v>
      </c>
      <c r="J188" s="249" t="s">
        <v>1026</v>
      </c>
      <c r="K188" s="253" t="s">
        <v>1026</v>
      </c>
      <c r="L188" s="253" t="s">
        <v>1026</v>
      </c>
      <c r="M188" s="248" t="s">
        <v>1026</v>
      </c>
      <c r="N188" s="253">
        <v>0</v>
      </c>
      <c r="O188" s="248">
        <v>0</v>
      </c>
      <c r="P188" s="249">
        <f t="shared" si="17"/>
        <v>0</v>
      </c>
      <c r="Q188" s="254" t="s">
        <v>1026</v>
      </c>
      <c r="R188" s="199">
        <v>158.42140197753906</v>
      </c>
      <c r="S188" s="251">
        <v>1.0900000000000001</v>
      </c>
      <c r="T188" s="252">
        <v>2.56</v>
      </c>
      <c r="U188" s="253">
        <v>4.38</v>
      </c>
      <c r="V188" s="252">
        <v>0</v>
      </c>
      <c r="W188" s="253">
        <v>0</v>
      </c>
      <c r="X188" s="252" t="s">
        <v>992</v>
      </c>
      <c r="Y188" s="254">
        <v>8.0300000000000011</v>
      </c>
      <c r="Z188" s="253">
        <f t="shared" si="23"/>
        <v>13.574097135740971</v>
      </c>
      <c r="AA188" s="253">
        <f t="shared" si="23"/>
        <v>31.880448318804479</v>
      </c>
      <c r="AB188" s="253">
        <f t="shared" si="23"/>
        <v>54.54545454545454</v>
      </c>
      <c r="AC188" s="253">
        <f t="shared" si="22"/>
        <v>0</v>
      </c>
      <c r="AD188" s="253">
        <f t="shared" si="22"/>
        <v>0</v>
      </c>
      <c r="AE188" s="253" t="str">
        <f t="shared" si="22"/>
        <v>---</v>
      </c>
      <c r="AF188" s="251">
        <f t="shared" si="19"/>
        <v>0.6880383498654683</v>
      </c>
      <c r="AG188" s="252">
        <f t="shared" si="19"/>
        <v>1.6159432804179803</v>
      </c>
      <c r="AH188" s="253">
        <f t="shared" si="19"/>
        <v>2.7647779563401382</v>
      </c>
      <c r="AI188" s="252">
        <f t="shared" si="18"/>
        <v>0</v>
      </c>
      <c r="AJ188" s="253">
        <f t="shared" si="18"/>
        <v>0</v>
      </c>
      <c r="AK188" s="252">
        <f t="shared" si="18"/>
        <v>0</v>
      </c>
      <c r="AL188" s="254">
        <f t="shared" si="18"/>
        <v>5.0687595866235879</v>
      </c>
      <c r="AM188" s="255" t="s">
        <v>1026</v>
      </c>
      <c r="AN188" s="249" t="s">
        <v>1026</v>
      </c>
      <c r="AO188" s="249" t="s">
        <v>1026</v>
      </c>
      <c r="AP188" s="249" t="s">
        <v>1026</v>
      </c>
      <c r="AQ188" s="249" t="s">
        <v>1026</v>
      </c>
      <c r="AR188" s="249" t="s">
        <v>1026</v>
      </c>
      <c r="AS188" s="254" t="s">
        <v>1026</v>
      </c>
      <c r="AT188" s="255" t="s">
        <v>1026</v>
      </c>
      <c r="AU188" s="249" t="s">
        <v>1026</v>
      </c>
      <c r="AV188" s="249" t="s">
        <v>1026</v>
      </c>
      <c r="AW188" s="249" t="s">
        <v>1026</v>
      </c>
      <c r="AX188" s="249" t="s">
        <v>1026</v>
      </c>
      <c r="AY188" s="249" t="s">
        <v>1026</v>
      </c>
      <c r="AZ188" s="254" t="s">
        <v>1026</v>
      </c>
      <c r="BA188" s="255" t="str">
        <f t="shared" si="21"/>
        <v>---</v>
      </c>
      <c r="BB188" s="249" t="str">
        <f t="shared" si="21"/>
        <v>---</v>
      </c>
      <c r="BC188" s="249" t="str">
        <f t="shared" si="21"/>
        <v>---</v>
      </c>
      <c r="BD188" s="249" t="str">
        <f t="shared" si="20"/>
        <v>---</v>
      </c>
      <c r="BE188" s="249" t="str">
        <f t="shared" si="20"/>
        <v>---</v>
      </c>
      <c r="BF188" s="249" t="str">
        <f t="shared" si="20"/>
        <v>---</v>
      </c>
      <c r="BG188" s="254" t="str">
        <f t="shared" si="20"/>
        <v>---</v>
      </c>
      <c r="BH188" s="255" t="s">
        <v>1026</v>
      </c>
      <c r="BI188" s="249" t="s">
        <v>1026</v>
      </c>
      <c r="BJ188" s="249" t="s">
        <v>1026</v>
      </c>
      <c r="BK188" s="249" t="s">
        <v>1026</v>
      </c>
      <c r="BL188" s="249" t="s">
        <v>1026</v>
      </c>
      <c r="BM188" s="249" t="s">
        <v>1026</v>
      </c>
      <c r="BN188" s="254" t="s">
        <v>1026</v>
      </c>
      <c r="BO188" s="251">
        <v>4.83</v>
      </c>
      <c r="BP188" s="253">
        <v>3.05</v>
      </c>
      <c r="BQ188" s="248">
        <v>13.1</v>
      </c>
      <c r="BR188" s="249">
        <v>8.27</v>
      </c>
      <c r="BS188" s="253">
        <v>21.61</v>
      </c>
      <c r="BT188" s="253">
        <v>13.64</v>
      </c>
      <c r="BU188" s="248">
        <v>33.44</v>
      </c>
      <c r="BV188" s="249">
        <v>21.11</v>
      </c>
      <c r="BW188" s="253">
        <v>42.41</v>
      </c>
      <c r="BX188" s="253">
        <v>26.77</v>
      </c>
      <c r="BY188" s="248">
        <v>52.44</v>
      </c>
      <c r="BZ188" s="249">
        <v>33.1</v>
      </c>
      <c r="CA188" s="253">
        <v>57.1</v>
      </c>
      <c r="CB188" s="254">
        <v>36.04</v>
      </c>
      <c r="CC188" s="251">
        <v>10.66</v>
      </c>
      <c r="CD188" s="253">
        <v>6.73</v>
      </c>
      <c r="CE188" s="248">
        <v>41.91</v>
      </c>
      <c r="CF188" s="249">
        <v>26.45</v>
      </c>
      <c r="CG188" s="253">
        <v>64.930000000000007</v>
      </c>
      <c r="CH188" s="253">
        <v>40.99</v>
      </c>
      <c r="CI188" s="248">
        <v>88.74</v>
      </c>
      <c r="CJ188" s="249">
        <v>56.02</v>
      </c>
      <c r="CK188" s="253">
        <v>93.58</v>
      </c>
      <c r="CL188" s="253">
        <v>59.07</v>
      </c>
      <c r="CM188" s="248">
        <v>102.09</v>
      </c>
      <c r="CN188" s="249">
        <v>64.44</v>
      </c>
      <c r="CO188" s="253">
        <v>110.61</v>
      </c>
      <c r="CP188" s="254">
        <v>69.819999999999993</v>
      </c>
      <c r="CQ188" s="251">
        <v>24.52</v>
      </c>
      <c r="CR188" s="253">
        <v>15.48</v>
      </c>
      <c r="CS188" s="248">
        <v>51.92</v>
      </c>
      <c r="CT188" s="249">
        <v>32.770000000000003</v>
      </c>
      <c r="CU188" s="253">
        <v>59.61</v>
      </c>
      <c r="CV188" s="253">
        <v>37.630000000000003</v>
      </c>
      <c r="CW188" s="248">
        <v>69.8</v>
      </c>
      <c r="CX188" s="249">
        <v>44.06</v>
      </c>
      <c r="CY188" s="253">
        <v>69.81</v>
      </c>
      <c r="CZ188" s="253">
        <v>44.06</v>
      </c>
      <c r="DA188" s="248">
        <v>69.819999999999993</v>
      </c>
      <c r="DB188" s="249">
        <v>44.07</v>
      </c>
      <c r="DC188" s="253">
        <v>69.83</v>
      </c>
      <c r="DD188" s="253">
        <v>44.08</v>
      </c>
      <c r="DE188" s="251">
        <v>0</v>
      </c>
      <c r="DF188" s="253">
        <v>0</v>
      </c>
      <c r="DG188" s="248">
        <v>0</v>
      </c>
      <c r="DH188" s="249">
        <v>0</v>
      </c>
      <c r="DI188" s="253">
        <v>0</v>
      </c>
      <c r="DJ188" s="253">
        <v>0</v>
      </c>
      <c r="DK188" s="248">
        <v>0</v>
      </c>
      <c r="DL188" s="249">
        <v>0</v>
      </c>
      <c r="DM188" s="253">
        <v>0</v>
      </c>
      <c r="DN188" s="253">
        <v>0</v>
      </c>
      <c r="DO188" s="248">
        <v>0</v>
      </c>
      <c r="DP188" s="249">
        <v>0</v>
      </c>
      <c r="DQ188" s="253">
        <v>0</v>
      </c>
      <c r="DR188" s="253">
        <v>0</v>
      </c>
      <c r="DS188" s="256">
        <v>49.233994769341365</v>
      </c>
      <c r="DT188" s="257">
        <v>44.399494494829447</v>
      </c>
      <c r="DU188" s="258">
        <v>5.972489807771807E-4</v>
      </c>
      <c r="DV188" s="259">
        <v>31.211362171050528</v>
      </c>
      <c r="DW188" s="260">
        <v>181</v>
      </c>
      <c r="DX188" s="261" t="s">
        <v>478</v>
      </c>
      <c r="DY188" s="240" t="s">
        <v>478</v>
      </c>
      <c r="DZ188" s="262" t="s">
        <v>478</v>
      </c>
      <c r="EA188" s="262" t="s">
        <v>478</v>
      </c>
      <c r="EB188" s="262" t="s">
        <v>478</v>
      </c>
      <c r="EC188" s="262" t="s">
        <v>478</v>
      </c>
      <c r="ED188" s="262" t="s">
        <v>478</v>
      </c>
      <c r="EE188" s="262" t="s">
        <v>478</v>
      </c>
      <c r="EF188" s="262" t="s">
        <v>478</v>
      </c>
      <c r="EG188" s="262" t="s">
        <v>478</v>
      </c>
      <c r="EH188" s="262" t="s">
        <v>478</v>
      </c>
      <c r="EI188" s="262" t="s">
        <v>478</v>
      </c>
      <c r="EJ188" s="262" t="s">
        <v>1069</v>
      </c>
      <c r="EK188" s="262" t="s">
        <v>478</v>
      </c>
      <c r="EL188" s="263" t="s">
        <v>478</v>
      </c>
    </row>
    <row r="189" spans="1:142" x14ac:dyDescent="0.2">
      <c r="A189" s="236" t="s">
        <v>410</v>
      </c>
      <c r="B189" s="237" t="s">
        <v>933</v>
      </c>
      <c r="C189" s="238" t="s">
        <v>1079</v>
      </c>
      <c r="D189" s="239">
        <v>6.2015209999999996</v>
      </c>
      <c r="E189" s="240">
        <v>78.170000553090119</v>
      </c>
      <c r="F189" s="241">
        <v>21.829999446909877</v>
      </c>
      <c r="G189" s="242">
        <v>0.99221386680241241</v>
      </c>
      <c r="H189" s="243">
        <v>3.5245126567170963</v>
      </c>
      <c r="I189" s="251">
        <v>75456.402199528675</v>
      </c>
      <c r="J189" s="249">
        <v>11964.730696296496</v>
      </c>
      <c r="K189" s="253">
        <v>21052.336213668503</v>
      </c>
      <c r="L189" s="253">
        <v>27.900000000000002</v>
      </c>
      <c r="M189" s="248">
        <v>2016.2252493322858</v>
      </c>
      <c r="N189" s="253">
        <v>2.67204</v>
      </c>
      <c r="O189" s="248">
        <v>62510.080418437392</v>
      </c>
      <c r="P189" s="249">
        <f t="shared" si="17"/>
        <v>82.842646344497794</v>
      </c>
      <c r="Q189" s="254">
        <v>115197.36805527999</v>
      </c>
      <c r="R189" s="253">
        <v>73757.3984375</v>
      </c>
      <c r="S189" s="251">
        <v>11.49</v>
      </c>
      <c r="T189" s="252">
        <v>0</v>
      </c>
      <c r="U189" s="253">
        <v>0</v>
      </c>
      <c r="V189" s="252">
        <v>0.31</v>
      </c>
      <c r="W189" s="253">
        <v>12.82</v>
      </c>
      <c r="X189" s="252" t="s">
        <v>992</v>
      </c>
      <c r="Y189" s="254">
        <v>24.62</v>
      </c>
      <c r="Z189" s="253">
        <f t="shared" si="23"/>
        <v>46.669374492282692</v>
      </c>
      <c r="AA189" s="253">
        <f t="shared" si="23"/>
        <v>0</v>
      </c>
      <c r="AB189" s="253">
        <f t="shared" si="23"/>
        <v>0</v>
      </c>
      <c r="AC189" s="253">
        <f t="shared" si="22"/>
        <v>1.2591389114541023</v>
      </c>
      <c r="AD189" s="253">
        <f t="shared" si="22"/>
        <v>52.071486596263199</v>
      </c>
      <c r="AE189" s="253" t="str">
        <f t="shared" si="22"/>
        <v>---</v>
      </c>
      <c r="AF189" s="251">
        <f t="shared" si="19"/>
        <v>1.5578098256456688E-2</v>
      </c>
      <c r="AG189" s="252">
        <f t="shared" si="19"/>
        <v>0</v>
      </c>
      <c r="AH189" s="253">
        <f t="shared" si="19"/>
        <v>0</v>
      </c>
      <c r="AI189" s="252">
        <f t="shared" si="18"/>
        <v>4.2029681979996285E-4</v>
      </c>
      <c r="AJ189" s="253">
        <f t="shared" si="18"/>
        <v>1.7381307193017819E-2</v>
      </c>
      <c r="AK189" s="252">
        <f t="shared" si="18"/>
        <v>0</v>
      </c>
      <c r="AL189" s="254">
        <f t="shared" si="18"/>
        <v>3.3379702269274468E-2</v>
      </c>
      <c r="AM189" s="255">
        <v>5.4578265724922109E-2</v>
      </c>
      <c r="AN189" s="249">
        <v>0</v>
      </c>
      <c r="AO189" s="249">
        <v>0</v>
      </c>
      <c r="AP189" s="249">
        <v>1.4725206592450697E-3</v>
      </c>
      <c r="AQ189" s="249">
        <v>6.0895854359747731E-2</v>
      </c>
      <c r="AR189" s="249" t="s">
        <v>1026</v>
      </c>
      <c r="AS189" s="254">
        <v>0.11694664074391491</v>
      </c>
      <c r="AT189" s="255">
        <v>0.56987680338817048</v>
      </c>
      <c r="AU189" s="249">
        <v>0</v>
      </c>
      <c r="AV189" s="249">
        <v>0</v>
      </c>
      <c r="AW189" s="249">
        <v>1.5375266235886234E-2</v>
      </c>
      <c r="AX189" s="249">
        <v>0.63584165530342429</v>
      </c>
      <c r="AY189" s="249" t="s">
        <v>1026</v>
      </c>
      <c r="AZ189" s="254">
        <v>1.2210937249274811</v>
      </c>
      <c r="BA189" s="255">
        <f t="shared" si="21"/>
        <v>1.838103538355234E-2</v>
      </c>
      <c r="BB189" s="249">
        <f t="shared" si="21"/>
        <v>0</v>
      </c>
      <c r="BC189" s="249">
        <f t="shared" si="21"/>
        <v>0</v>
      </c>
      <c r="BD189" s="249">
        <f t="shared" si="20"/>
        <v>4.9592001469984557E-4</v>
      </c>
      <c r="BE189" s="249">
        <f t="shared" si="20"/>
        <v>2.0508692220812967E-2</v>
      </c>
      <c r="BF189" s="249" t="str">
        <f t="shared" si="20"/>
        <v>---</v>
      </c>
      <c r="BG189" s="254">
        <f t="shared" si="20"/>
        <v>3.9385647619065156E-2</v>
      </c>
      <c r="BH189" s="255">
        <v>9.974186210995958E-3</v>
      </c>
      <c r="BI189" s="249">
        <v>0</v>
      </c>
      <c r="BJ189" s="249">
        <v>0</v>
      </c>
      <c r="BK189" s="249">
        <v>2.6910337035759331E-4</v>
      </c>
      <c r="BL189" s="249">
        <v>1.1128726477368858E-2</v>
      </c>
      <c r="BM189" s="249" t="s">
        <v>1026</v>
      </c>
      <c r="BN189" s="254">
        <v>2.137201605872241E-2</v>
      </c>
      <c r="BO189" s="251">
        <v>26.21</v>
      </c>
      <c r="BP189" s="253">
        <v>0.04</v>
      </c>
      <c r="BQ189" s="248">
        <v>67.38</v>
      </c>
      <c r="BR189" s="249">
        <v>0.09</v>
      </c>
      <c r="BS189" s="253">
        <v>136.05000000000001</v>
      </c>
      <c r="BT189" s="253">
        <v>0.18</v>
      </c>
      <c r="BU189" s="248">
        <v>310.49</v>
      </c>
      <c r="BV189" s="249">
        <v>0.42</v>
      </c>
      <c r="BW189" s="253">
        <v>522.98</v>
      </c>
      <c r="BX189" s="253">
        <v>0.71</v>
      </c>
      <c r="BY189" s="248">
        <v>814.63</v>
      </c>
      <c r="BZ189" s="249">
        <v>1.1000000000000001</v>
      </c>
      <c r="CA189" s="253">
        <v>1027.1400000000001</v>
      </c>
      <c r="CB189" s="254">
        <v>1.39</v>
      </c>
      <c r="CC189" s="251">
        <v>0</v>
      </c>
      <c r="CD189" s="253">
        <v>0</v>
      </c>
      <c r="CE189" s="248">
        <v>0</v>
      </c>
      <c r="CF189" s="249">
        <v>0</v>
      </c>
      <c r="CG189" s="253">
        <v>0</v>
      </c>
      <c r="CH189" s="253">
        <v>0</v>
      </c>
      <c r="CI189" s="248">
        <v>0</v>
      </c>
      <c r="CJ189" s="249">
        <v>0</v>
      </c>
      <c r="CK189" s="253">
        <v>0</v>
      </c>
      <c r="CL189" s="253">
        <v>0</v>
      </c>
      <c r="CM189" s="248">
        <v>0</v>
      </c>
      <c r="CN189" s="249">
        <v>0</v>
      </c>
      <c r="CO189" s="253">
        <v>0</v>
      </c>
      <c r="CP189" s="254">
        <v>0</v>
      </c>
      <c r="CQ189" s="251">
        <v>0</v>
      </c>
      <c r="CR189" s="253">
        <v>0</v>
      </c>
      <c r="CS189" s="248">
        <v>0</v>
      </c>
      <c r="CT189" s="249">
        <v>0</v>
      </c>
      <c r="CU189" s="253">
        <v>0</v>
      </c>
      <c r="CV189" s="253">
        <v>0</v>
      </c>
      <c r="CW189" s="248">
        <v>0</v>
      </c>
      <c r="CX189" s="249">
        <v>0</v>
      </c>
      <c r="CY189" s="253">
        <v>0</v>
      </c>
      <c r="CZ189" s="253">
        <v>0</v>
      </c>
      <c r="DA189" s="248">
        <v>0</v>
      </c>
      <c r="DB189" s="249">
        <v>0</v>
      </c>
      <c r="DC189" s="253">
        <v>0</v>
      </c>
      <c r="DD189" s="253">
        <v>0</v>
      </c>
      <c r="DE189" s="251">
        <v>0</v>
      </c>
      <c r="DF189" s="253">
        <v>0</v>
      </c>
      <c r="DG189" s="248">
        <v>0</v>
      </c>
      <c r="DH189" s="249">
        <v>0</v>
      </c>
      <c r="DI189" s="253">
        <v>0</v>
      </c>
      <c r="DJ189" s="253">
        <v>0</v>
      </c>
      <c r="DK189" s="248">
        <v>0.48</v>
      </c>
      <c r="DL189" s="249">
        <v>0</v>
      </c>
      <c r="DM189" s="253">
        <v>11.83</v>
      </c>
      <c r="DN189" s="253">
        <v>0.02</v>
      </c>
      <c r="DO189" s="248">
        <v>63.57</v>
      </c>
      <c r="DP189" s="249">
        <v>0.09</v>
      </c>
      <c r="DQ189" s="253">
        <v>118.17</v>
      </c>
      <c r="DR189" s="253">
        <v>0.16</v>
      </c>
      <c r="DS189" s="256">
        <v>26.40695243967679</v>
      </c>
      <c r="DT189" s="257">
        <v>19.675903585096751</v>
      </c>
      <c r="DU189" s="258">
        <v>47.168621782482631</v>
      </c>
      <c r="DV189" s="259">
        <v>31.08382593575206</v>
      </c>
      <c r="DW189" s="260">
        <v>182</v>
      </c>
      <c r="DX189" s="261" t="s">
        <v>478</v>
      </c>
      <c r="DY189" s="240">
        <v>75.176048780487818</v>
      </c>
      <c r="DZ189" s="262">
        <v>0.75910777999651802</v>
      </c>
      <c r="EA189" s="262">
        <v>-1.3631532192230225</v>
      </c>
      <c r="EB189" s="262">
        <v>-1.4977035522460937</v>
      </c>
      <c r="EC189" s="262">
        <v>-0.99611324071884155</v>
      </c>
      <c r="ED189" s="262">
        <v>-1.5157136917114258</v>
      </c>
      <c r="EE189" s="262">
        <v>0</v>
      </c>
      <c r="EF189" s="262">
        <v>9.7730218395089778</v>
      </c>
      <c r="EG189" s="262">
        <v>618</v>
      </c>
      <c r="EH189" s="262">
        <v>42.72</v>
      </c>
      <c r="EI189" s="262">
        <v>3.0513381303973603</v>
      </c>
      <c r="EJ189" s="262">
        <v>21.1</v>
      </c>
      <c r="EK189" s="262">
        <v>0</v>
      </c>
      <c r="EL189" s="263" t="s">
        <v>478</v>
      </c>
    </row>
    <row r="190" spans="1:142" x14ac:dyDescent="0.2">
      <c r="A190" s="236" t="s">
        <v>114</v>
      </c>
      <c r="B190" s="237" t="s">
        <v>563</v>
      </c>
      <c r="C190" s="238" t="s">
        <v>1079</v>
      </c>
      <c r="D190" s="239">
        <v>28.828869999999998</v>
      </c>
      <c r="E190" s="240">
        <v>82.719000085678005</v>
      </c>
      <c r="F190" s="241">
        <v>17.280999914321999</v>
      </c>
      <c r="G190" s="242">
        <v>2.1474586514012004</v>
      </c>
      <c r="H190" s="243">
        <v>13.410710381496868</v>
      </c>
      <c r="I190" s="251">
        <v>745272.53333333333</v>
      </c>
      <c r="J190" s="249">
        <v>25961.808423292347</v>
      </c>
      <c r="K190" s="253">
        <v>173661.86666666667</v>
      </c>
      <c r="L190" s="253">
        <v>23.301793491562105</v>
      </c>
      <c r="M190" s="248">
        <v>38290.68674485333</v>
      </c>
      <c r="N190" s="253">
        <v>5.1378099999999991</v>
      </c>
      <c r="O190" s="248">
        <v>347127.33333333337</v>
      </c>
      <c r="P190" s="249">
        <f t="shared" si="17"/>
        <v>46.577234207298488</v>
      </c>
      <c r="Q190" s="254">
        <v>725291.7492401331</v>
      </c>
      <c r="R190" s="199">
        <v>2141419</v>
      </c>
      <c r="S190" s="251">
        <v>162.74</v>
      </c>
      <c r="T190" s="252">
        <v>0</v>
      </c>
      <c r="U190" s="253">
        <v>0</v>
      </c>
      <c r="V190" s="252">
        <v>0</v>
      </c>
      <c r="W190" s="253">
        <v>0</v>
      </c>
      <c r="X190" s="252" t="s">
        <v>992</v>
      </c>
      <c r="Y190" s="254">
        <v>162.74</v>
      </c>
      <c r="Z190" s="253">
        <f t="shared" si="23"/>
        <v>100</v>
      </c>
      <c r="AA190" s="253">
        <f t="shared" si="23"/>
        <v>0</v>
      </c>
      <c r="AB190" s="253">
        <f t="shared" si="23"/>
        <v>0</v>
      </c>
      <c r="AC190" s="253">
        <f t="shared" si="22"/>
        <v>0</v>
      </c>
      <c r="AD190" s="253">
        <f t="shared" si="22"/>
        <v>0</v>
      </c>
      <c r="AE190" s="253" t="str">
        <f t="shared" si="22"/>
        <v>---</v>
      </c>
      <c r="AF190" s="251">
        <f t="shared" si="19"/>
        <v>7.5996337008310847E-3</v>
      </c>
      <c r="AG190" s="252">
        <f t="shared" si="19"/>
        <v>0</v>
      </c>
      <c r="AH190" s="253">
        <f t="shared" si="19"/>
        <v>0</v>
      </c>
      <c r="AI190" s="252">
        <f t="shared" si="18"/>
        <v>0</v>
      </c>
      <c r="AJ190" s="253">
        <f t="shared" si="18"/>
        <v>0</v>
      </c>
      <c r="AK190" s="252">
        <f t="shared" si="18"/>
        <v>0</v>
      </c>
      <c r="AL190" s="254">
        <f t="shared" si="18"/>
        <v>7.5996337008310847E-3</v>
      </c>
      <c r="AM190" s="255">
        <v>9.3710843447496445E-2</v>
      </c>
      <c r="AN190" s="249">
        <v>0</v>
      </c>
      <c r="AO190" s="249">
        <v>0</v>
      </c>
      <c r="AP190" s="249">
        <v>0</v>
      </c>
      <c r="AQ190" s="249">
        <v>0</v>
      </c>
      <c r="AR190" s="249" t="s">
        <v>1026</v>
      </c>
      <c r="AS190" s="254">
        <v>9.3710843447496445E-2</v>
      </c>
      <c r="AT190" s="255">
        <v>0.42501196461793411</v>
      </c>
      <c r="AU190" s="249">
        <v>0</v>
      </c>
      <c r="AV190" s="249">
        <v>0</v>
      </c>
      <c r="AW190" s="249">
        <v>0</v>
      </c>
      <c r="AX190" s="249">
        <v>0</v>
      </c>
      <c r="AY190" s="249" t="s">
        <v>1026</v>
      </c>
      <c r="AZ190" s="254">
        <v>0.42501196461793411</v>
      </c>
      <c r="BA190" s="255">
        <f t="shared" si="21"/>
        <v>4.6881931894348083E-2</v>
      </c>
      <c r="BB190" s="249">
        <f t="shared" si="21"/>
        <v>0</v>
      </c>
      <c r="BC190" s="249">
        <f t="shared" si="21"/>
        <v>0</v>
      </c>
      <c r="BD190" s="249">
        <f t="shared" si="20"/>
        <v>0</v>
      </c>
      <c r="BE190" s="249">
        <f t="shared" si="20"/>
        <v>0</v>
      </c>
      <c r="BF190" s="249" t="str">
        <f t="shared" si="20"/>
        <v>---</v>
      </c>
      <c r="BG190" s="254">
        <f t="shared" si="20"/>
        <v>4.6881931894348083E-2</v>
      </c>
      <c r="BH190" s="255">
        <v>2.243786726796464E-2</v>
      </c>
      <c r="BI190" s="249">
        <v>0</v>
      </c>
      <c r="BJ190" s="249">
        <v>0</v>
      </c>
      <c r="BK190" s="249">
        <v>0</v>
      </c>
      <c r="BL190" s="249">
        <v>0</v>
      </c>
      <c r="BM190" s="249" t="s">
        <v>1026</v>
      </c>
      <c r="BN190" s="254">
        <v>2.243786726796464E-2</v>
      </c>
      <c r="BO190" s="251">
        <v>252.46</v>
      </c>
      <c r="BP190" s="253">
        <v>0.01</v>
      </c>
      <c r="BQ190" s="248">
        <v>535.15</v>
      </c>
      <c r="BR190" s="249">
        <v>0.02</v>
      </c>
      <c r="BS190" s="253">
        <v>1018.31</v>
      </c>
      <c r="BT190" s="253">
        <v>0.05</v>
      </c>
      <c r="BU190" s="248">
        <v>2411.67</v>
      </c>
      <c r="BV190" s="249">
        <v>0.11</v>
      </c>
      <c r="BW190" s="253">
        <v>4442.71</v>
      </c>
      <c r="BX190" s="253">
        <v>0.21</v>
      </c>
      <c r="BY190" s="248">
        <v>7772.45</v>
      </c>
      <c r="BZ190" s="249">
        <v>0.36</v>
      </c>
      <c r="CA190" s="253">
        <v>10415.59</v>
      </c>
      <c r="CB190" s="254">
        <v>0.49</v>
      </c>
      <c r="CC190" s="251">
        <v>0</v>
      </c>
      <c r="CD190" s="253">
        <v>0</v>
      </c>
      <c r="CE190" s="248">
        <v>0</v>
      </c>
      <c r="CF190" s="249">
        <v>0</v>
      </c>
      <c r="CG190" s="253">
        <v>0</v>
      </c>
      <c r="CH190" s="253">
        <v>0</v>
      </c>
      <c r="CI190" s="248">
        <v>0</v>
      </c>
      <c r="CJ190" s="249">
        <v>0</v>
      </c>
      <c r="CK190" s="253">
        <v>0</v>
      </c>
      <c r="CL190" s="253">
        <v>0</v>
      </c>
      <c r="CM190" s="248">
        <v>0</v>
      </c>
      <c r="CN190" s="249">
        <v>0</v>
      </c>
      <c r="CO190" s="253">
        <v>0</v>
      </c>
      <c r="CP190" s="254">
        <v>0</v>
      </c>
      <c r="CQ190" s="251">
        <v>0</v>
      </c>
      <c r="CR190" s="253">
        <v>0</v>
      </c>
      <c r="CS190" s="248">
        <v>0</v>
      </c>
      <c r="CT190" s="249">
        <v>0</v>
      </c>
      <c r="CU190" s="253">
        <v>0</v>
      </c>
      <c r="CV190" s="253">
        <v>0</v>
      </c>
      <c r="CW190" s="248">
        <v>0</v>
      </c>
      <c r="CX190" s="249">
        <v>0</v>
      </c>
      <c r="CY190" s="253">
        <v>0</v>
      </c>
      <c r="CZ190" s="253">
        <v>0</v>
      </c>
      <c r="DA190" s="248">
        <v>0</v>
      </c>
      <c r="DB190" s="249">
        <v>0</v>
      </c>
      <c r="DC190" s="253">
        <v>0</v>
      </c>
      <c r="DD190" s="253">
        <v>0</v>
      </c>
      <c r="DE190" s="251">
        <v>0</v>
      </c>
      <c r="DF190" s="253">
        <v>0</v>
      </c>
      <c r="DG190" s="248">
        <v>0</v>
      </c>
      <c r="DH190" s="249">
        <v>0</v>
      </c>
      <c r="DI190" s="253">
        <v>0</v>
      </c>
      <c r="DJ190" s="253">
        <v>0</v>
      </c>
      <c r="DK190" s="248">
        <v>0</v>
      </c>
      <c r="DL190" s="249">
        <v>0</v>
      </c>
      <c r="DM190" s="253">
        <v>0</v>
      </c>
      <c r="DN190" s="253">
        <v>0</v>
      </c>
      <c r="DO190" s="248">
        <v>0</v>
      </c>
      <c r="DP190" s="249">
        <v>0</v>
      </c>
      <c r="DQ190" s="253">
        <v>0</v>
      </c>
      <c r="DR190" s="253">
        <v>0</v>
      </c>
      <c r="DS190" s="256">
        <v>24.08327044455492</v>
      </c>
      <c r="DT190" s="257">
        <v>22.317807407336172</v>
      </c>
      <c r="DU190" s="258">
        <v>45.877807974873811</v>
      </c>
      <c r="DV190" s="259">
        <v>30.759628608921634</v>
      </c>
      <c r="DW190" s="260">
        <v>183</v>
      </c>
      <c r="DX190" s="261" t="s">
        <v>478</v>
      </c>
      <c r="DY190" s="240">
        <v>75.496902439024396</v>
      </c>
      <c r="DZ190" s="262">
        <v>1.8944755005784599</v>
      </c>
      <c r="EA190" s="262">
        <v>0.26479586958885193</v>
      </c>
      <c r="EB190" s="262">
        <v>6.0536958277225494E-2</v>
      </c>
      <c r="EC190" s="262">
        <v>-1.8237768411636353</v>
      </c>
      <c r="ED190" s="262">
        <v>-8.0722123384475708E-3</v>
      </c>
      <c r="EE190" s="262">
        <v>0</v>
      </c>
      <c r="EF190" s="262">
        <v>17.039913440219333</v>
      </c>
      <c r="EG190" s="262">
        <v>986.25000000000011</v>
      </c>
      <c r="EH190" s="262">
        <v>66.66</v>
      </c>
      <c r="EI190" s="262">
        <v>5.1338243995824797</v>
      </c>
      <c r="EJ190" s="262">
        <v>0</v>
      </c>
      <c r="EK190" s="262">
        <v>0</v>
      </c>
      <c r="EL190" s="263">
        <v>18</v>
      </c>
    </row>
    <row r="191" spans="1:142" x14ac:dyDescent="0.2">
      <c r="A191" s="236" t="s">
        <v>218</v>
      </c>
      <c r="B191" s="237" t="s">
        <v>682</v>
      </c>
      <c r="C191" s="238" t="s">
        <v>1077</v>
      </c>
      <c r="D191" s="239">
        <v>3.7830999999999997E-2</v>
      </c>
      <c r="E191" s="240">
        <v>100</v>
      </c>
      <c r="F191" s="241">
        <v>0</v>
      </c>
      <c r="G191" s="242">
        <v>0.6683488610229894</v>
      </c>
      <c r="H191" s="243">
        <v>18915.5</v>
      </c>
      <c r="I191" s="251">
        <v>6074.5065332221293</v>
      </c>
      <c r="J191" s="249">
        <v>163025.85902745844</v>
      </c>
      <c r="K191" s="253" t="s">
        <v>1026</v>
      </c>
      <c r="L191" s="253" t="s">
        <v>478</v>
      </c>
      <c r="M191" s="248">
        <v>96.670911871003611</v>
      </c>
      <c r="N191" s="253">
        <v>1.5914200000000001</v>
      </c>
      <c r="O191" s="248">
        <v>0</v>
      </c>
      <c r="P191" s="249">
        <f t="shared" si="17"/>
        <v>0</v>
      </c>
      <c r="Q191" s="254" t="s">
        <v>1026</v>
      </c>
      <c r="R191" s="253">
        <v>20716.40234375</v>
      </c>
      <c r="S191" s="251">
        <v>11.7</v>
      </c>
      <c r="T191" s="252">
        <v>0</v>
      </c>
      <c r="U191" s="253">
        <v>0</v>
      </c>
      <c r="V191" s="252">
        <v>0</v>
      </c>
      <c r="W191" s="253">
        <v>0</v>
      </c>
      <c r="X191" s="252" t="s">
        <v>992</v>
      </c>
      <c r="Y191" s="254">
        <v>11.7</v>
      </c>
      <c r="Z191" s="253">
        <f t="shared" si="23"/>
        <v>100</v>
      </c>
      <c r="AA191" s="253">
        <f t="shared" si="23"/>
        <v>0</v>
      </c>
      <c r="AB191" s="253">
        <f t="shared" si="23"/>
        <v>0</v>
      </c>
      <c r="AC191" s="253">
        <f t="shared" si="22"/>
        <v>0</v>
      </c>
      <c r="AD191" s="253">
        <f t="shared" si="22"/>
        <v>0</v>
      </c>
      <c r="AE191" s="253" t="str">
        <f t="shared" si="22"/>
        <v>---</v>
      </c>
      <c r="AF191" s="251">
        <f t="shared" si="19"/>
        <v>5.647698768280493E-2</v>
      </c>
      <c r="AG191" s="252">
        <f t="shared" si="19"/>
        <v>0</v>
      </c>
      <c r="AH191" s="253">
        <f t="shared" si="19"/>
        <v>0</v>
      </c>
      <c r="AI191" s="252">
        <f t="shared" si="18"/>
        <v>0</v>
      </c>
      <c r="AJ191" s="253">
        <f t="shared" si="18"/>
        <v>0</v>
      </c>
      <c r="AK191" s="252">
        <f t="shared" si="18"/>
        <v>0</v>
      </c>
      <c r="AL191" s="254">
        <f t="shared" si="18"/>
        <v>5.647698768280493E-2</v>
      </c>
      <c r="AM191" s="255" t="s">
        <v>1026</v>
      </c>
      <c r="AN191" s="249" t="s">
        <v>1026</v>
      </c>
      <c r="AO191" s="249" t="s">
        <v>1026</v>
      </c>
      <c r="AP191" s="249" t="s">
        <v>1026</v>
      </c>
      <c r="AQ191" s="249" t="s">
        <v>1026</v>
      </c>
      <c r="AR191" s="249" t="s">
        <v>1026</v>
      </c>
      <c r="AS191" s="254" t="s">
        <v>1026</v>
      </c>
      <c r="AT191" s="255">
        <v>12.102916765295776</v>
      </c>
      <c r="AU191" s="249">
        <v>0</v>
      </c>
      <c r="AV191" s="249">
        <v>0</v>
      </c>
      <c r="AW191" s="249">
        <v>0</v>
      </c>
      <c r="AX191" s="249">
        <v>0</v>
      </c>
      <c r="AY191" s="249" t="s">
        <v>1026</v>
      </c>
      <c r="AZ191" s="254">
        <v>12.102916765295776</v>
      </c>
      <c r="BA191" s="255" t="str">
        <f t="shared" si="21"/>
        <v>---</v>
      </c>
      <c r="BB191" s="249" t="str">
        <f t="shared" si="21"/>
        <v>---</v>
      </c>
      <c r="BC191" s="249" t="str">
        <f t="shared" si="21"/>
        <v>---</v>
      </c>
      <c r="BD191" s="249" t="str">
        <f t="shared" si="20"/>
        <v>---</v>
      </c>
      <c r="BE191" s="249" t="str">
        <f t="shared" si="20"/>
        <v>---</v>
      </c>
      <c r="BF191" s="249" t="str">
        <f t="shared" si="20"/>
        <v>---</v>
      </c>
      <c r="BG191" s="254" t="str">
        <f t="shared" si="20"/>
        <v>---</v>
      </c>
      <c r="BH191" s="255" t="s">
        <v>1026</v>
      </c>
      <c r="BI191" s="249" t="s">
        <v>1026</v>
      </c>
      <c r="BJ191" s="249" t="s">
        <v>1026</v>
      </c>
      <c r="BK191" s="249" t="s">
        <v>1026</v>
      </c>
      <c r="BL191" s="249" t="s">
        <v>1026</v>
      </c>
      <c r="BM191" s="249" t="s">
        <v>1026</v>
      </c>
      <c r="BN191" s="254" t="s">
        <v>1026</v>
      </c>
      <c r="BO191" s="251">
        <v>12.84</v>
      </c>
      <c r="BP191" s="253">
        <v>0.06</v>
      </c>
      <c r="BQ191" s="248">
        <v>34.21</v>
      </c>
      <c r="BR191" s="249">
        <v>0.17</v>
      </c>
      <c r="BS191" s="253">
        <v>87.85</v>
      </c>
      <c r="BT191" s="253">
        <v>0.42</v>
      </c>
      <c r="BU191" s="248">
        <v>365.54</v>
      </c>
      <c r="BV191" s="249">
        <v>1.76</v>
      </c>
      <c r="BW191" s="253">
        <v>936.97</v>
      </c>
      <c r="BX191" s="253">
        <v>4.5199999999999996</v>
      </c>
      <c r="BY191" s="248">
        <v>2002.96</v>
      </c>
      <c r="BZ191" s="249">
        <v>9.67</v>
      </c>
      <c r="CA191" s="253">
        <v>2859.84</v>
      </c>
      <c r="CB191" s="254">
        <v>13.8</v>
      </c>
      <c r="CC191" s="251">
        <v>0</v>
      </c>
      <c r="CD191" s="253">
        <v>0</v>
      </c>
      <c r="CE191" s="248">
        <v>0</v>
      </c>
      <c r="CF191" s="249">
        <v>0</v>
      </c>
      <c r="CG191" s="253">
        <v>0</v>
      </c>
      <c r="CH191" s="253">
        <v>0</v>
      </c>
      <c r="CI191" s="248">
        <v>0</v>
      </c>
      <c r="CJ191" s="249">
        <v>0</v>
      </c>
      <c r="CK191" s="253">
        <v>0</v>
      </c>
      <c r="CL191" s="253">
        <v>0</v>
      </c>
      <c r="CM191" s="248">
        <v>0</v>
      </c>
      <c r="CN191" s="249">
        <v>0</v>
      </c>
      <c r="CO191" s="253">
        <v>0</v>
      </c>
      <c r="CP191" s="254">
        <v>0</v>
      </c>
      <c r="CQ191" s="251">
        <v>0</v>
      </c>
      <c r="CR191" s="253">
        <v>0</v>
      </c>
      <c r="CS191" s="248">
        <v>0</v>
      </c>
      <c r="CT191" s="249">
        <v>0</v>
      </c>
      <c r="CU191" s="253">
        <v>0</v>
      </c>
      <c r="CV191" s="253">
        <v>0</v>
      </c>
      <c r="CW191" s="248">
        <v>0</v>
      </c>
      <c r="CX191" s="249">
        <v>0</v>
      </c>
      <c r="CY191" s="253">
        <v>0</v>
      </c>
      <c r="CZ191" s="253">
        <v>0</v>
      </c>
      <c r="DA191" s="248">
        <v>0</v>
      </c>
      <c r="DB191" s="249">
        <v>0</v>
      </c>
      <c r="DC191" s="253">
        <v>0</v>
      </c>
      <c r="DD191" s="253">
        <v>0</v>
      </c>
      <c r="DE191" s="251">
        <v>0</v>
      </c>
      <c r="DF191" s="253">
        <v>0</v>
      </c>
      <c r="DG191" s="248">
        <v>0</v>
      </c>
      <c r="DH191" s="249">
        <v>0</v>
      </c>
      <c r="DI191" s="253">
        <v>0</v>
      </c>
      <c r="DJ191" s="253">
        <v>0</v>
      </c>
      <c r="DK191" s="248">
        <v>0</v>
      </c>
      <c r="DL191" s="249">
        <v>0</v>
      </c>
      <c r="DM191" s="253">
        <v>0</v>
      </c>
      <c r="DN191" s="253">
        <v>0</v>
      </c>
      <c r="DO191" s="248">
        <v>0</v>
      </c>
      <c r="DP191" s="249">
        <v>0</v>
      </c>
      <c r="DQ191" s="253">
        <v>0</v>
      </c>
      <c r="DR191" s="253">
        <v>0</v>
      </c>
      <c r="DS191" s="256">
        <v>28.796885926692401</v>
      </c>
      <c r="DT191" s="257">
        <v>9.3876641377023244E-4</v>
      </c>
      <c r="DU191" s="258">
        <v>62.390677870939307</v>
      </c>
      <c r="DV191" s="259">
        <v>30.396167521348492</v>
      </c>
      <c r="DW191" s="260">
        <v>184</v>
      </c>
      <c r="DX191" s="261" t="s">
        <v>478</v>
      </c>
      <c r="DY191" s="240" t="s">
        <v>478</v>
      </c>
      <c r="DZ191" s="262">
        <v>0.66834886102301105</v>
      </c>
      <c r="EA191" s="262">
        <v>0.94137513637542725</v>
      </c>
      <c r="EB191" s="262" t="s">
        <v>478</v>
      </c>
      <c r="EC191" s="262">
        <v>0.83401262760162354</v>
      </c>
      <c r="ED191" s="262" t="s">
        <v>478</v>
      </c>
      <c r="EE191" s="262" t="s">
        <v>478</v>
      </c>
      <c r="EF191" s="262">
        <v>0</v>
      </c>
      <c r="EG191" s="262" t="s">
        <v>478</v>
      </c>
      <c r="EH191" s="262" t="s">
        <v>478</v>
      </c>
      <c r="EI191" s="262" t="s">
        <v>478</v>
      </c>
      <c r="EJ191" s="262" t="s">
        <v>1069</v>
      </c>
      <c r="EK191" s="262">
        <v>0</v>
      </c>
      <c r="EL191" s="263" t="s">
        <v>478</v>
      </c>
    </row>
    <row r="192" spans="1:142" x14ac:dyDescent="0.2">
      <c r="A192" s="236" t="s">
        <v>322</v>
      </c>
      <c r="B192" s="237" t="s">
        <v>928</v>
      </c>
      <c r="C192" s="238" t="s">
        <v>1074</v>
      </c>
      <c r="D192" s="239" t="s">
        <v>478</v>
      </c>
      <c r="E192" s="240" t="s">
        <v>1028</v>
      </c>
      <c r="F192" s="241" t="s">
        <v>1028</v>
      </c>
      <c r="G192" s="242" t="s">
        <v>1026</v>
      </c>
      <c r="H192" s="243" t="s">
        <v>1026</v>
      </c>
      <c r="I192" s="251" t="s">
        <v>1026</v>
      </c>
      <c r="J192" s="249" t="s">
        <v>1026</v>
      </c>
      <c r="K192" s="253" t="s">
        <v>1026</v>
      </c>
      <c r="L192" s="253" t="s">
        <v>1026</v>
      </c>
      <c r="M192" s="248" t="s">
        <v>1026</v>
      </c>
      <c r="N192" s="253">
        <v>0</v>
      </c>
      <c r="O192" s="248">
        <v>0</v>
      </c>
      <c r="P192" s="249">
        <f t="shared" si="17"/>
        <v>0</v>
      </c>
      <c r="Q192" s="254" t="s">
        <v>1026</v>
      </c>
      <c r="R192" s="253">
        <v>865.49627685546875</v>
      </c>
      <c r="S192" s="251">
        <v>4.4400000000000004</v>
      </c>
      <c r="T192" s="252">
        <v>10.65</v>
      </c>
      <c r="U192" s="253">
        <v>10.07</v>
      </c>
      <c r="V192" s="252">
        <v>0</v>
      </c>
      <c r="W192" s="253">
        <v>0</v>
      </c>
      <c r="X192" s="252" t="s">
        <v>992</v>
      </c>
      <c r="Y192" s="254">
        <v>25.16</v>
      </c>
      <c r="Z192" s="253">
        <f t="shared" si="23"/>
        <v>17.647058823529413</v>
      </c>
      <c r="AA192" s="253">
        <f t="shared" si="23"/>
        <v>42.329093799682035</v>
      </c>
      <c r="AB192" s="253">
        <f t="shared" si="23"/>
        <v>40.023847376788552</v>
      </c>
      <c r="AC192" s="253">
        <f t="shared" si="22"/>
        <v>0</v>
      </c>
      <c r="AD192" s="253">
        <f t="shared" si="22"/>
        <v>0</v>
      </c>
      <c r="AE192" s="253" t="str">
        <f t="shared" si="22"/>
        <v>---</v>
      </c>
      <c r="AF192" s="251">
        <f t="shared" si="19"/>
        <v>0.51300047368562463</v>
      </c>
      <c r="AG192" s="252">
        <f t="shared" si="19"/>
        <v>1.2305078929621402</v>
      </c>
      <c r="AH192" s="253">
        <f t="shared" si="19"/>
        <v>1.1634943175707748</v>
      </c>
      <c r="AI192" s="252">
        <f t="shared" si="18"/>
        <v>0</v>
      </c>
      <c r="AJ192" s="253">
        <f t="shared" si="18"/>
        <v>0</v>
      </c>
      <c r="AK192" s="252">
        <f t="shared" si="18"/>
        <v>0</v>
      </c>
      <c r="AL192" s="254">
        <f t="shared" si="18"/>
        <v>2.9070026842185395</v>
      </c>
      <c r="AM192" s="255" t="s">
        <v>1026</v>
      </c>
      <c r="AN192" s="249" t="s">
        <v>1026</v>
      </c>
      <c r="AO192" s="249" t="s">
        <v>1026</v>
      </c>
      <c r="AP192" s="249" t="s">
        <v>1026</v>
      </c>
      <c r="AQ192" s="249" t="s">
        <v>1026</v>
      </c>
      <c r="AR192" s="249" t="s">
        <v>1026</v>
      </c>
      <c r="AS192" s="254" t="s">
        <v>1026</v>
      </c>
      <c r="AT192" s="255" t="s">
        <v>1026</v>
      </c>
      <c r="AU192" s="249" t="s">
        <v>1026</v>
      </c>
      <c r="AV192" s="249" t="s">
        <v>1026</v>
      </c>
      <c r="AW192" s="249" t="s">
        <v>1026</v>
      </c>
      <c r="AX192" s="249" t="s">
        <v>1026</v>
      </c>
      <c r="AY192" s="249" t="s">
        <v>1026</v>
      </c>
      <c r="AZ192" s="254" t="s">
        <v>1026</v>
      </c>
      <c r="BA192" s="255" t="str">
        <f t="shared" si="21"/>
        <v>---</v>
      </c>
      <c r="BB192" s="249" t="str">
        <f t="shared" si="21"/>
        <v>---</v>
      </c>
      <c r="BC192" s="249" t="str">
        <f t="shared" si="21"/>
        <v>---</v>
      </c>
      <c r="BD192" s="249" t="str">
        <f t="shared" si="20"/>
        <v>---</v>
      </c>
      <c r="BE192" s="249" t="str">
        <f t="shared" si="20"/>
        <v>---</v>
      </c>
      <c r="BF192" s="249" t="str">
        <f t="shared" si="20"/>
        <v>---</v>
      </c>
      <c r="BG192" s="254" t="str">
        <f t="shared" si="20"/>
        <v>---</v>
      </c>
      <c r="BH192" s="255" t="s">
        <v>1026</v>
      </c>
      <c r="BI192" s="249" t="s">
        <v>1026</v>
      </c>
      <c r="BJ192" s="249" t="s">
        <v>1026</v>
      </c>
      <c r="BK192" s="249" t="s">
        <v>1026</v>
      </c>
      <c r="BL192" s="249" t="s">
        <v>1026</v>
      </c>
      <c r="BM192" s="249" t="s">
        <v>1026</v>
      </c>
      <c r="BN192" s="254" t="s">
        <v>1026</v>
      </c>
      <c r="BO192" s="251">
        <v>14.72</v>
      </c>
      <c r="BP192" s="253">
        <v>1.7</v>
      </c>
      <c r="BQ192" s="248">
        <v>46.74</v>
      </c>
      <c r="BR192" s="249">
        <v>5.4</v>
      </c>
      <c r="BS192" s="253">
        <v>91.19</v>
      </c>
      <c r="BT192" s="253">
        <v>10.54</v>
      </c>
      <c r="BU192" s="248">
        <v>170.15</v>
      </c>
      <c r="BV192" s="249">
        <v>19.66</v>
      </c>
      <c r="BW192" s="253">
        <v>232.18</v>
      </c>
      <c r="BX192" s="253">
        <v>26.83</v>
      </c>
      <c r="BY192" s="248">
        <v>296.68</v>
      </c>
      <c r="BZ192" s="249">
        <v>34.28</v>
      </c>
      <c r="CA192" s="253">
        <v>330.33</v>
      </c>
      <c r="CB192" s="254">
        <v>38.17</v>
      </c>
      <c r="CC192" s="251">
        <v>52.45</v>
      </c>
      <c r="CD192" s="253">
        <v>6.06</v>
      </c>
      <c r="CE192" s="248">
        <v>133.37</v>
      </c>
      <c r="CF192" s="249">
        <v>15.41</v>
      </c>
      <c r="CG192" s="253">
        <v>270.27999999999997</v>
      </c>
      <c r="CH192" s="253">
        <v>31.23</v>
      </c>
      <c r="CI192" s="248">
        <v>383.49</v>
      </c>
      <c r="CJ192" s="249">
        <v>44.31</v>
      </c>
      <c r="CK192" s="253">
        <v>419.78</v>
      </c>
      <c r="CL192" s="253">
        <v>48.5</v>
      </c>
      <c r="CM192" s="248">
        <v>492.36</v>
      </c>
      <c r="CN192" s="249">
        <v>56.89</v>
      </c>
      <c r="CO192" s="253">
        <v>497.56</v>
      </c>
      <c r="CP192" s="254">
        <v>57.49</v>
      </c>
      <c r="CQ192" s="251">
        <v>79.97</v>
      </c>
      <c r="CR192" s="253">
        <v>9.24</v>
      </c>
      <c r="CS192" s="248">
        <v>127.61</v>
      </c>
      <c r="CT192" s="249">
        <v>14.74</v>
      </c>
      <c r="CU192" s="253">
        <v>163.34</v>
      </c>
      <c r="CV192" s="253">
        <v>18.87</v>
      </c>
      <c r="CW192" s="248">
        <v>197.85</v>
      </c>
      <c r="CX192" s="249">
        <v>22.86</v>
      </c>
      <c r="CY192" s="253">
        <v>212.01</v>
      </c>
      <c r="CZ192" s="253">
        <v>24.5</v>
      </c>
      <c r="DA192" s="248">
        <v>212.04</v>
      </c>
      <c r="DB192" s="249">
        <v>24.5</v>
      </c>
      <c r="DC192" s="253">
        <v>212.07</v>
      </c>
      <c r="DD192" s="253">
        <v>24.5</v>
      </c>
      <c r="DE192" s="251">
        <v>0</v>
      </c>
      <c r="DF192" s="253">
        <v>0</v>
      </c>
      <c r="DG192" s="248">
        <v>0</v>
      </c>
      <c r="DH192" s="249">
        <v>0</v>
      </c>
      <c r="DI192" s="253">
        <v>0</v>
      </c>
      <c r="DJ192" s="253">
        <v>0</v>
      </c>
      <c r="DK192" s="248">
        <v>0</v>
      </c>
      <c r="DL192" s="249">
        <v>0</v>
      </c>
      <c r="DM192" s="253">
        <v>0.01</v>
      </c>
      <c r="DN192" s="253">
        <v>0</v>
      </c>
      <c r="DO192" s="248">
        <v>0.16</v>
      </c>
      <c r="DP192" s="249">
        <v>0.02</v>
      </c>
      <c r="DQ192" s="253">
        <v>0.33</v>
      </c>
      <c r="DR192" s="253">
        <v>0.04</v>
      </c>
      <c r="DS192" s="256">
        <v>46.707322140410191</v>
      </c>
      <c r="DT192" s="257">
        <v>44.413596818922464</v>
      </c>
      <c r="DU192" s="258">
        <v>5.972489807771807E-4</v>
      </c>
      <c r="DV192" s="259">
        <v>30.373838736104478</v>
      </c>
      <c r="DW192" s="260">
        <v>185</v>
      </c>
      <c r="DX192" s="261" t="s">
        <v>478</v>
      </c>
      <c r="DY192" s="240" t="s">
        <v>478</v>
      </c>
      <c r="DZ192" s="262" t="s">
        <v>478</v>
      </c>
      <c r="EA192" s="262">
        <v>1.4026552438735962</v>
      </c>
      <c r="EB192" s="262">
        <v>1.5271795988082886</v>
      </c>
      <c r="EC192" s="262">
        <v>1.0441913604736328</v>
      </c>
      <c r="ED192" s="262">
        <v>1.2859820127487183</v>
      </c>
      <c r="EE192" s="262" t="s">
        <v>478</v>
      </c>
      <c r="EF192" s="262" t="s">
        <v>478</v>
      </c>
      <c r="EG192" s="262" t="s">
        <v>478</v>
      </c>
      <c r="EH192" s="262" t="s">
        <v>478</v>
      </c>
      <c r="EI192" s="262" t="s">
        <v>478</v>
      </c>
      <c r="EJ192" s="262" t="s">
        <v>1069</v>
      </c>
      <c r="EK192" s="262" t="s">
        <v>478</v>
      </c>
      <c r="EL192" s="263" t="s">
        <v>478</v>
      </c>
    </row>
    <row r="193" spans="1:142" x14ac:dyDescent="0.2">
      <c r="A193" s="236" t="s">
        <v>112</v>
      </c>
      <c r="B193" s="237" t="s">
        <v>973</v>
      </c>
      <c r="C193" s="238" t="s">
        <v>1076</v>
      </c>
      <c r="D193" s="239">
        <v>0.56637499999999996</v>
      </c>
      <c r="E193" s="240">
        <v>100</v>
      </c>
      <c r="F193" s="241">
        <v>0</v>
      </c>
      <c r="G193" s="242">
        <v>1.7080826042386821</v>
      </c>
      <c r="H193" s="243">
        <v>18942.307692307691</v>
      </c>
      <c r="I193" s="251">
        <v>51753.09476424718</v>
      </c>
      <c r="J193" s="249">
        <v>91376.022536741875</v>
      </c>
      <c r="K193" s="253">
        <v>6610.4664989423345</v>
      </c>
      <c r="L193" s="253">
        <v>12.773084448486108</v>
      </c>
      <c r="M193" s="248">
        <v>1386.3774284730828</v>
      </c>
      <c r="N193" s="253">
        <v>2.67883</v>
      </c>
      <c r="O193" s="248">
        <v>25015.391432774341</v>
      </c>
      <c r="P193" s="249">
        <f t="shared" si="17"/>
        <v>48.336030041735469</v>
      </c>
      <c r="Q193" s="254">
        <v>16145.878199028401</v>
      </c>
      <c r="R193" s="253">
        <v>56709.1015625</v>
      </c>
      <c r="S193" s="251">
        <v>0.27</v>
      </c>
      <c r="T193" s="252">
        <v>2.1800000000000002</v>
      </c>
      <c r="U193" s="253">
        <v>0</v>
      </c>
      <c r="V193" s="252">
        <v>9.3000000000000007</v>
      </c>
      <c r="W193" s="253">
        <v>0</v>
      </c>
      <c r="X193" s="252" t="s">
        <v>992</v>
      </c>
      <c r="Y193" s="254">
        <v>11.75</v>
      </c>
      <c r="Z193" s="253">
        <f t="shared" si="23"/>
        <v>2.2978723404255321</v>
      </c>
      <c r="AA193" s="253">
        <f t="shared" si="23"/>
        <v>18.553191489361705</v>
      </c>
      <c r="AB193" s="253">
        <f t="shared" si="23"/>
        <v>0</v>
      </c>
      <c r="AC193" s="253">
        <f t="shared" si="22"/>
        <v>79.148936170212778</v>
      </c>
      <c r="AD193" s="253">
        <f t="shared" si="22"/>
        <v>0</v>
      </c>
      <c r="AE193" s="253" t="str">
        <f t="shared" si="22"/>
        <v>---</v>
      </c>
      <c r="AF193" s="251">
        <f t="shared" si="19"/>
        <v>4.7611404970404744E-4</v>
      </c>
      <c r="AG193" s="252">
        <f t="shared" si="19"/>
        <v>3.8441801050178651E-3</v>
      </c>
      <c r="AH193" s="253">
        <f t="shared" si="19"/>
        <v>0</v>
      </c>
      <c r="AI193" s="252">
        <f t="shared" si="18"/>
        <v>1.6399483934250524E-2</v>
      </c>
      <c r="AJ193" s="253">
        <f t="shared" si="18"/>
        <v>0</v>
      </c>
      <c r="AK193" s="252">
        <f t="shared" si="18"/>
        <v>0</v>
      </c>
      <c r="AL193" s="254">
        <f t="shared" si="18"/>
        <v>2.0719778088972435E-2</v>
      </c>
      <c r="AM193" s="255">
        <v>4.0844318633669746E-3</v>
      </c>
      <c r="AN193" s="249">
        <v>3.2978005415333349E-2</v>
      </c>
      <c r="AO193" s="249">
        <v>0</v>
      </c>
      <c r="AP193" s="249">
        <v>0.14068598640486246</v>
      </c>
      <c r="AQ193" s="249">
        <v>0</v>
      </c>
      <c r="AR193" s="249" t="s">
        <v>1026</v>
      </c>
      <c r="AS193" s="254">
        <v>0.17774842368356278</v>
      </c>
      <c r="AT193" s="255">
        <v>1.9475216088693136E-2</v>
      </c>
      <c r="AU193" s="249">
        <v>0.15724433730870754</v>
      </c>
      <c r="AV193" s="249">
        <v>0</v>
      </c>
      <c r="AW193" s="249">
        <v>0.67081299861054144</v>
      </c>
      <c r="AX193" s="249">
        <v>0</v>
      </c>
      <c r="AY193" s="249" t="s">
        <v>1026</v>
      </c>
      <c r="AZ193" s="254">
        <v>0.84753255200794209</v>
      </c>
      <c r="BA193" s="255">
        <f t="shared" si="21"/>
        <v>1.0793354992089188E-3</v>
      </c>
      <c r="BB193" s="249">
        <f t="shared" si="21"/>
        <v>8.7146347713905285E-3</v>
      </c>
      <c r="BC193" s="249">
        <f t="shared" si="21"/>
        <v>0</v>
      </c>
      <c r="BD193" s="249">
        <f t="shared" si="20"/>
        <v>3.7177111639418309E-2</v>
      </c>
      <c r="BE193" s="249">
        <f t="shared" si="20"/>
        <v>0</v>
      </c>
      <c r="BF193" s="249" t="str">
        <f t="shared" si="20"/>
        <v>---</v>
      </c>
      <c r="BG193" s="254">
        <f t="shared" si="20"/>
        <v>4.697108191001776E-2</v>
      </c>
      <c r="BH193" s="255">
        <v>1.67225341769423E-3</v>
      </c>
      <c r="BI193" s="249">
        <v>1.3501897965086747E-2</v>
      </c>
      <c r="BJ193" s="249">
        <v>0</v>
      </c>
      <c r="BK193" s="249">
        <v>5.7599839942801254E-2</v>
      </c>
      <c r="BL193" s="249">
        <v>0</v>
      </c>
      <c r="BM193" s="249" t="s">
        <v>1026</v>
      </c>
      <c r="BN193" s="254">
        <v>7.2773991325582224E-2</v>
      </c>
      <c r="BO193" s="251">
        <v>1.1499999999999999</v>
      </c>
      <c r="BP193" s="253">
        <v>0</v>
      </c>
      <c r="BQ193" s="248">
        <v>2.99</v>
      </c>
      <c r="BR193" s="249">
        <v>0.01</v>
      </c>
      <c r="BS193" s="253">
        <v>5.14</v>
      </c>
      <c r="BT193" s="253">
        <v>0.01</v>
      </c>
      <c r="BU193" s="248">
        <v>9.2100000000000009</v>
      </c>
      <c r="BV193" s="249">
        <v>0.02</v>
      </c>
      <c r="BW193" s="253">
        <v>13.77</v>
      </c>
      <c r="BX193" s="253">
        <v>0.02</v>
      </c>
      <c r="BY193" s="248">
        <v>21.2</v>
      </c>
      <c r="BZ193" s="249">
        <v>0.04</v>
      </c>
      <c r="CA193" s="253">
        <v>27.84</v>
      </c>
      <c r="CB193" s="254">
        <v>0.05</v>
      </c>
      <c r="CC193" s="251">
        <v>12.89</v>
      </c>
      <c r="CD193" s="253">
        <v>0.02</v>
      </c>
      <c r="CE193" s="248">
        <v>21.89</v>
      </c>
      <c r="CF193" s="249">
        <v>0.04</v>
      </c>
      <c r="CG193" s="253">
        <v>35.54</v>
      </c>
      <c r="CH193" s="253">
        <v>0.06</v>
      </c>
      <c r="CI193" s="248">
        <v>47.87</v>
      </c>
      <c r="CJ193" s="249">
        <v>0.08</v>
      </c>
      <c r="CK193" s="253">
        <v>57.79</v>
      </c>
      <c r="CL193" s="253">
        <v>0.1</v>
      </c>
      <c r="CM193" s="248">
        <v>60.61</v>
      </c>
      <c r="CN193" s="249">
        <v>0.11</v>
      </c>
      <c r="CO193" s="253">
        <v>63.07</v>
      </c>
      <c r="CP193" s="254">
        <v>0.11</v>
      </c>
      <c r="CQ193" s="251">
        <v>0</v>
      </c>
      <c r="CR193" s="253">
        <v>0</v>
      </c>
      <c r="CS193" s="248">
        <v>0</v>
      </c>
      <c r="CT193" s="249">
        <v>0</v>
      </c>
      <c r="CU193" s="253">
        <v>0</v>
      </c>
      <c r="CV193" s="253">
        <v>0</v>
      </c>
      <c r="CW193" s="248">
        <v>0</v>
      </c>
      <c r="CX193" s="249">
        <v>0</v>
      </c>
      <c r="CY193" s="253">
        <v>0</v>
      </c>
      <c r="CZ193" s="253">
        <v>0</v>
      </c>
      <c r="DA193" s="248">
        <v>0</v>
      </c>
      <c r="DB193" s="249">
        <v>0</v>
      </c>
      <c r="DC193" s="253">
        <v>0</v>
      </c>
      <c r="DD193" s="253">
        <v>0</v>
      </c>
      <c r="DE193" s="251">
        <v>0</v>
      </c>
      <c r="DF193" s="253">
        <v>0</v>
      </c>
      <c r="DG193" s="248">
        <v>0.22</v>
      </c>
      <c r="DH193" s="249">
        <v>0</v>
      </c>
      <c r="DI193" s="253">
        <v>23.28</v>
      </c>
      <c r="DJ193" s="253">
        <v>0.04</v>
      </c>
      <c r="DK193" s="248">
        <v>177.9</v>
      </c>
      <c r="DL193" s="249">
        <v>0.31</v>
      </c>
      <c r="DM193" s="253">
        <v>1612</v>
      </c>
      <c r="DN193" s="253">
        <v>2.84</v>
      </c>
      <c r="DO193" s="248">
        <v>3110.71</v>
      </c>
      <c r="DP193" s="249">
        <v>5.49</v>
      </c>
      <c r="DQ193" s="253">
        <v>3738.32</v>
      </c>
      <c r="DR193" s="253">
        <v>6.59</v>
      </c>
      <c r="DS193" s="256">
        <v>24.239821929484833</v>
      </c>
      <c r="DT193" s="257">
        <v>21.405767799716013</v>
      </c>
      <c r="DU193" s="258">
        <v>44.74516414020831</v>
      </c>
      <c r="DV193" s="259">
        <v>30.130251289803056</v>
      </c>
      <c r="DW193" s="260">
        <v>186</v>
      </c>
      <c r="DX193" s="261" t="s">
        <v>478</v>
      </c>
      <c r="DY193" s="240">
        <v>80.127780487804898</v>
      </c>
      <c r="DZ193" s="262">
        <v>1.7080826042386801</v>
      </c>
      <c r="EA193" s="262">
        <v>0.629874587059021</v>
      </c>
      <c r="EB193" s="262">
        <v>1.0396131277084351</v>
      </c>
      <c r="EC193" s="262">
        <v>-0.29773688316345215</v>
      </c>
      <c r="ED193" s="262">
        <v>0.5893593430519104</v>
      </c>
      <c r="EE193" s="262" t="s">
        <v>478</v>
      </c>
      <c r="EF193" s="262">
        <v>1.9273791398098856</v>
      </c>
      <c r="EG193" s="262" t="s">
        <v>478</v>
      </c>
      <c r="EH193" s="262" t="s">
        <v>478</v>
      </c>
      <c r="EI193" s="262" t="s">
        <v>478</v>
      </c>
      <c r="EJ193" s="262" t="s">
        <v>1069</v>
      </c>
      <c r="EK193" s="262">
        <v>0</v>
      </c>
      <c r="EL193" s="263" t="s">
        <v>478</v>
      </c>
    </row>
    <row r="194" spans="1:142" x14ac:dyDescent="0.2">
      <c r="A194" s="236" t="s">
        <v>320</v>
      </c>
      <c r="B194" s="237" t="s">
        <v>983</v>
      </c>
      <c r="C194" s="238" t="s">
        <v>1074</v>
      </c>
      <c r="D194" s="239" t="s">
        <v>478</v>
      </c>
      <c r="E194" s="240" t="s">
        <v>1026</v>
      </c>
      <c r="F194" s="241" t="s">
        <v>1026</v>
      </c>
      <c r="G194" s="242" t="s">
        <v>1026</v>
      </c>
      <c r="H194" s="243" t="s">
        <v>1026</v>
      </c>
      <c r="I194" s="251" t="s">
        <v>1026</v>
      </c>
      <c r="J194" s="249" t="s">
        <v>1026</v>
      </c>
      <c r="K194" s="253" t="s">
        <v>1026</v>
      </c>
      <c r="L194" s="253" t="s">
        <v>1026</v>
      </c>
      <c r="M194" s="248" t="s">
        <v>1026</v>
      </c>
      <c r="N194" s="253">
        <v>0</v>
      </c>
      <c r="O194" s="248">
        <v>0</v>
      </c>
      <c r="P194" s="249">
        <f t="shared" si="17"/>
        <v>0</v>
      </c>
      <c r="Q194" s="254" t="s">
        <v>1026</v>
      </c>
      <c r="R194" s="253">
        <v>3849.5009765625</v>
      </c>
      <c r="S194" s="251">
        <v>20.54</v>
      </c>
      <c r="T194" s="252">
        <v>66.12</v>
      </c>
      <c r="U194" s="253">
        <v>0</v>
      </c>
      <c r="V194" s="252">
        <v>0.01</v>
      </c>
      <c r="W194" s="253">
        <v>0</v>
      </c>
      <c r="X194" s="252" t="s">
        <v>992</v>
      </c>
      <c r="Y194" s="254">
        <v>86.67</v>
      </c>
      <c r="Z194" s="253">
        <f t="shared" si="23"/>
        <v>23.699088496596286</v>
      </c>
      <c r="AA194" s="253">
        <f t="shared" si="23"/>
        <v>76.289373485635167</v>
      </c>
      <c r="AB194" s="253">
        <f t="shared" si="23"/>
        <v>0</v>
      </c>
      <c r="AC194" s="253">
        <f t="shared" si="22"/>
        <v>1.1538017768547364E-2</v>
      </c>
      <c r="AD194" s="253">
        <f t="shared" si="22"/>
        <v>0</v>
      </c>
      <c r="AE194" s="253" t="str">
        <f t="shared" si="22"/>
        <v>---</v>
      </c>
      <c r="AF194" s="251">
        <f t="shared" si="19"/>
        <v>0.53357565370308502</v>
      </c>
      <c r="AG194" s="252">
        <f t="shared" si="19"/>
        <v>1.7176252299341763</v>
      </c>
      <c r="AH194" s="253">
        <f t="shared" si="19"/>
        <v>0</v>
      </c>
      <c r="AI194" s="252">
        <f t="shared" si="18"/>
        <v>2.5977393072204721E-4</v>
      </c>
      <c r="AJ194" s="253">
        <f t="shared" si="18"/>
        <v>0</v>
      </c>
      <c r="AK194" s="252">
        <f t="shared" si="18"/>
        <v>0</v>
      </c>
      <c r="AL194" s="254">
        <f t="shared" si="18"/>
        <v>2.2514606575679834</v>
      </c>
      <c r="AM194" s="255" t="s">
        <v>1026</v>
      </c>
      <c r="AN194" s="249" t="s">
        <v>1026</v>
      </c>
      <c r="AO194" s="249" t="s">
        <v>1026</v>
      </c>
      <c r="AP194" s="249" t="s">
        <v>1026</v>
      </c>
      <c r="AQ194" s="249" t="s">
        <v>1026</v>
      </c>
      <c r="AR194" s="249" t="s">
        <v>1026</v>
      </c>
      <c r="AS194" s="254" t="s">
        <v>1026</v>
      </c>
      <c r="AT194" s="255" t="s">
        <v>1026</v>
      </c>
      <c r="AU194" s="249" t="s">
        <v>1026</v>
      </c>
      <c r="AV194" s="249" t="s">
        <v>1026</v>
      </c>
      <c r="AW194" s="249" t="s">
        <v>1026</v>
      </c>
      <c r="AX194" s="249" t="s">
        <v>1026</v>
      </c>
      <c r="AY194" s="249" t="s">
        <v>1026</v>
      </c>
      <c r="AZ194" s="254" t="s">
        <v>1026</v>
      </c>
      <c r="BA194" s="255" t="str">
        <f t="shared" si="21"/>
        <v>---</v>
      </c>
      <c r="BB194" s="249" t="str">
        <f t="shared" si="21"/>
        <v>---</v>
      </c>
      <c r="BC194" s="249" t="str">
        <f t="shared" si="21"/>
        <v>---</v>
      </c>
      <c r="BD194" s="249" t="str">
        <f t="shared" si="20"/>
        <v>---</v>
      </c>
      <c r="BE194" s="249" t="str">
        <f t="shared" si="20"/>
        <v>---</v>
      </c>
      <c r="BF194" s="249" t="str">
        <f t="shared" si="20"/>
        <v>---</v>
      </c>
      <c r="BG194" s="254" t="str">
        <f t="shared" si="20"/>
        <v>---</v>
      </c>
      <c r="BH194" s="255" t="s">
        <v>1026</v>
      </c>
      <c r="BI194" s="249" t="s">
        <v>1026</v>
      </c>
      <c r="BJ194" s="249" t="s">
        <v>1026</v>
      </c>
      <c r="BK194" s="249" t="s">
        <v>1026</v>
      </c>
      <c r="BL194" s="249" t="s">
        <v>1026</v>
      </c>
      <c r="BM194" s="249" t="s">
        <v>1026</v>
      </c>
      <c r="BN194" s="254" t="s">
        <v>1026</v>
      </c>
      <c r="BO194" s="251">
        <v>84.53</v>
      </c>
      <c r="BP194" s="253">
        <v>2.2000000000000002</v>
      </c>
      <c r="BQ194" s="248">
        <v>222.8</v>
      </c>
      <c r="BR194" s="249">
        <v>5.79</v>
      </c>
      <c r="BS194" s="253">
        <v>382.23</v>
      </c>
      <c r="BT194" s="253">
        <v>9.93</v>
      </c>
      <c r="BU194" s="248">
        <v>633.1</v>
      </c>
      <c r="BV194" s="249">
        <v>16.45</v>
      </c>
      <c r="BW194" s="253">
        <v>831.25</v>
      </c>
      <c r="BX194" s="253">
        <v>21.59</v>
      </c>
      <c r="BY194" s="248">
        <v>1039.19</v>
      </c>
      <c r="BZ194" s="249">
        <v>27</v>
      </c>
      <c r="CA194" s="253">
        <v>1153.9100000000001</v>
      </c>
      <c r="CB194" s="254">
        <v>29.98</v>
      </c>
      <c r="CC194" s="251">
        <v>419.63</v>
      </c>
      <c r="CD194" s="253">
        <v>10.9</v>
      </c>
      <c r="CE194" s="248">
        <v>883.42</v>
      </c>
      <c r="CF194" s="249">
        <v>22.95</v>
      </c>
      <c r="CG194" s="253">
        <v>1185.3499999999999</v>
      </c>
      <c r="CH194" s="253">
        <v>30.79</v>
      </c>
      <c r="CI194" s="248">
        <v>1466.96</v>
      </c>
      <c r="CJ194" s="249">
        <v>38.11</v>
      </c>
      <c r="CK194" s="253">
        <v>1725.7</v>
      </c>
      <c r="CL194" s="253">
        <v>44.83</v>
      </c>
      <c r="CM194" s="248">
        <v>1775.29</v>
      </c>
      <c r="CN194" s="249">
        <v>46.12</v>
      </c>
      <c r="CO194" s="253">
        <v>1824.88</v>
      </c>
      <c r="CP194" s="254">
        <v>47.41</v>
      </c>
      <c r="CQ194" s="251">
        <v>0</v>
      </c>
      <c r="CR194" s="253">
        <v>0</v>
      </c>
      <c r="CS194" s="248">
        <v>0</v>
      </c>
      <c r="CT194" s="249">
        <v>0</v>
      </c>
      <c r="CU194" s="253">
        <v>0</v>
      </c>
      <c r="CV194" s="253">
        <v>0</v>
      </c>
      <c r="CW194" s="248">
        <v>0</v>
      </c>
      <c r="CX194" s="249">
        <v>0</v>
      </c>
      <c r="CY194" s="253">
        <v>0</v>
      </c>
      <c r="CZ194" s="253">
        <v>0</v>
      </c>
      <c r="DA194" s="248">
        <v>0</v>
      </c>
      <c r="DB194" s="249">
        <v>0</v>
      </c>
      <c r="DC194" s="253">
        <v>0</v>
      </c>
      <c r="DD194" s="253">
        <v>0</v>
      </c>
      <c r="DE194" s="251">
        <v>0</v>
      </c>
      <c r="DF194" s="253">
        <v>0</v>
      </c>
      <c r="DG194" s="248">
        <v>0</v>
      </c>
      <c r="DH194" s="249">
        <v>0</v>
      </c>
      <c r="DI194" s="253">
        <v>0</v>
      </c>
      <c r="DJ194" s="253">
        <v>0</v>
      </c>
      <c r="DK194" s="248">
        <v>0</v>
      </c>
      <c r="DL194" s="249">
        <v>0</v>
      </c>
      <c r="DM194" s="253">
        <v>0.01</v>
      </c>
      <c r="DN194" s="253">
        <v>0</v>
      </c>
      <c r="DO194" s="248">
        <v>0.04</v>
      </c>
      <c r="DP194" s="249">
        <v>0</v>
      </c>
      <c r="DQ194" s="253">
        <v>0.12</v>
      </c>
      <c r="DR194" s="253">
        <v>0</v>
      </c>
      <c r="DS194" s="256">
        <v>45.545982059132321</v>
      </c>
      <c r="DT194" s="257">
        <v>43.773335727424488</v>
      </c>
      <c r="DU194" s="258">
        <v>5.972489807771807E-4</v>
      </c>
      <c r="DV194" s="259">
        <v>29.773305011845864</v>
      </c>
      <c r="DW194" s="260">
        <v>187</v>
      </c>
      <c r="DX194" s="261" t="s">
        <v>478</v>
      </c>
      <c r="DY194" s="240" t="s">
        <v>478</v>
      </c>
      <c r="DZ194" s="262" t="s">
        <v>478</v>
      </c>
      <c r="EA194" s="262" t="s">
        <v>478</v>
      </c>
      <c r="EB194" s="262" t="s">
        <v>478</v>
      </c>
      <c r="EC194" s="262" t="s">
        <v>478</v>
      </c>
      <c r="ED194" s="262" t="s">
        <v>478</v>
      </c>
      <c r="EE194" s="262" t="s">
        <v>478</v>
      </c>
      <c r="EF194" s="262" t="s">
        <v>478</v>
      </c>
      <c r="EG194" s="262" t="s">
        <v>478</v>
      </c>
      <c r="EH194" s="262" t="s">
        <v>478</v>
      </c>
      <c r="EI194" s="262" t="s">
        <v>478</v>
      </c>
      <c r="EJ194" s="262" t="s">
        <v>1069</v>
      </c>
      <c r="EK194" s="262" t="s">
        <v>478</v>
      </c>
      <c r="EL194" s="263" t="s">
        <v>478</v>
      </c>
    </row>
    <row r="195" spans="1:142" x14ac:dyDescent="0.2">
      <c r="A195" s="236" t="s">
        <v>216</v>
      </c>
      <c r="B195" s="237" t="s">
        <v>926</v>
      </c>
      <c r="C195" s="238" t="s">
        <v>1077</v>
      </c>
      <c r="D195" s="239">
        <v>3.6924999999999999E-2</v>
      </c>
      <c r="E195" s="240">
        <v>14.329045362220718</v>
      </c>
      <c r="F195" s="241">
        <v>85.670954637779289</v>
      </c>
      <c r="G195" s="242">
        <v>0.47362028478770507</v>
      </c>
      <c r="H195" s="243">
        <v>230.78125</v>
      </c>
      <c r="I195" s="251">
        <v>4826.1676763641044</v>
      </c>
      <c r="J195" s="249">
        <v>134617.37960905148</v>
      </c>
      <c r="K195" s="253" t="s">
        <v>1026</v>
      </c>
      <c r="L195" s="253" t="s">
        <v>478</v>
      </c>
      <c r="M195" s="248">
        <v>101.90742618703388</v>
      </c>
      <c r="N195" s="253">
        <v>2.1115599999999999</v>
      </c>
      <c r="O195" s="248">
        <v>0</v>
      </c>
      <c r="P195" s="249">
        <f t="shared" si="17"/>
        <v>0</v>
      </c>
      <c r="Q195" s="254" t="s">
        <v>1026</v>
      </c>
      <c r="R195" s="253">
        <v>18837.1015625</v>
      </c>
      <c r="S195" s="251">
        <v>9.8000000000000007</v>
      </c>
      <c r="T195" s="252">
        <v>0</v>
      </c>
      <c r="U195" s="253">
        <v>0</v>
      </c>
      <c r="V195" s="252">
        <v>0</v>
      </c>
      <c r="W195" s="253">
        <v>0</v>
      </c>
      <c r="X195" s="252" t="s">
        <v>992</v>
      </c>
      <c r="Y195" s="254">
        <v>9.8000000000000007</v>
      </c>
      <c r="Z195" s="253">
        <f t="shared" si="23"/>
        <v>100</v>
      </c>
      <c r="AA195" s="253">
        <f t="shared" si="23"/>
        <v>0</v>
      </c>
      <c r="AB195" s="253">
        <f t="shared" si="23"/>
        <v>0</v>
      </c>
      <c r="AC195" s="253">
        <f t="shared" si="22"/>
        <v>0</v>
      </c>
      <c r="AD195" s="253">
        <f t="shared" si="22"/>
        <v>0</v>
      </c>
      <c r="AE195" s="253" t="str">
        <f t="shared" si="22"/>
        <v>---</v>
      </c>
      <c r="AF195" s="251">
        <f t="shared" si="19"/>
        <v>5.2024988916072795E-2</v>
      </c>
      <c r="AG195" s="252">
        <f t="shared" si="19"/>
        <v>0</v>
      </c>
      <c r="AH195" s="253">
        <f t="shared" si="19"/>
        <v>0</v>
      </c>
      <c r="AI195" s="252">
        <f t="shared" si="18"/>
        <v>0</v>
      </c>
      <c r="AJ195" s="253">
        <f t="shared" si="18"/>
        <v>0</v>
      </c>
      <c r="AK195" s="252">
        <f t="shared" si="18"/>
        <v>0</v>
      </c>
      <c r="AL195" s="254">
        <f t="shared" si="18"/>
        <v>5.2024988916072795E-2</v>
      </c>
      <c r="AM195" s="255" t="s">
        <v>1026</v>
      </c>
      <c r="AN195" s="249" t="s">
        <v>1026</v>
      </c>
      <c r="AO195" s="249" t="s">
        <v>1026</v>
      </c>
      <c r="AP195" s="249" t="s">
        <v>1026</v>
      </c>
      <c r="AQ195" s="249" t="s">
        <v>1026</v>
      </c>
      <c r="AR195" s="249" t="s">
        <v>1026</v>
      </c>
      <c r="AS195" s="254" t="s">
        <v>1026</v>
      </c>
      <c r="AT195" s="255">
        <v>9.6165710063305454</v>
      </c>
      <c r="AU195" s="249">
        <v>0</v>
      </c>
      <c r="AV195" s="249">
        <v>0</v>
      </c>
      <c r="AW195" s="249">
        <v>0</v>
      </c>
      <c r="AX195" s="249">
        <v>0</v>
      </c>
      <c r="AY195" s="249" t="s">
        <v>1026</v>
      </c>
      <c r="AZ195" s="254">
        <v>9.6165710063305454</v>
      </c>
      <c r="BA195" s="255" t="str">
        <f t="shared" si="21"/>
        <v>---</v>
      </c>
      <c r="BB195" s="249" t="str">
        <f t="shared" si="21"/>
        <v>---</v>
      </c>
      <c r="BC195" s="249" t="str">
        <f t="shared" si="21"/>
        <v>---</v>
      </c>
      <c r="BD195" s="249" t="str">
        <f t="shared" si="20"/>
        <v>---</v>
      </c>
      <c r="BE195" s="249" t="str">
        <f t="shared" si="20"/>
        <v>---</v>
      </c>
      <c r="BF195" s="249" t="str">
        <f t="shared" si="20"/>
        <v>---</v>
      </c>
      <c r="BG195" s="254" t="str">
        <f t="shared" si="20"/>
        <v>---</v>
      </c>
      <c r="BH195" s="255" t="s">
        <v>1026</v>
      </c>
      <c r="BI195" s="249" t="s">
        <v>1026</v>
      </c>
      <c r="BJ195" s="249" t="s">
        <v>1026</v>
      </c>
      <c r="BK195" s="249" t="s">
        <v>1026</v>
      </c>
      <c r="BL195" s="249" t="s">
        <v>1026</v>
      </c>
      <c r="BM195" s="249" t="s">
        <v>1026</v>
      </c>
      <c r="BN195" s="254" t="s">
        <v>1026</v>
      </c>
      <c r="BO195" s="251">
        <v>12.92</v>
      </c>
      <c r="BP195" s="253">
        <v>7.0000000000000007E-2</v>
      </c>
      <c r="BQ195" s="248">
        <v>33.72</v>
      </c>
      <c r="BR195" s="249">
        <v>0.18</v>
      </c>
      <c r="BS195" s="253">
        <v>86.08</v>
      </c>
      <c r="BT195" s="253">
        <v>0.46</v>
      </c>
      <c r="BU195" s="248">
        <v>297.22000000000003</v>
      </c>
      <c r="BV195" s="249">
        <v>1.58</v>
      </c>
      <c r="BW195" s="253">
        <v>695.9</v>
      </c>
      <c r="BX195" s="253">
        <v>3.69</v>
      </c>
      <c r="BY195" s="248">
        <v>1404.71</v>
      </c>
      <c r="BZ195" s="249">
        <v>7.46</v>
      </c>
      <c r="CA195" s="253">
        <v>1961.29</v>
      </c>
      <c r="CB195" s="254">
        <v>10.41</v>
      </c>
      <c r="CC195" s="251">
        <v>0</v>
      </c>
      <c r="CD195" s="253">
        <v>0</v>
      </c>
      <c r="CE195" s="248">
        <v>0</v>
      </c>
      <c r="CF195" s="249">
        <v>0</v>
      </c>
      <c r="CG195" s="253">
        <v>0</v>
      </c>
      <c r="CH195" s="253">
        <v>0</v>
      </c>
      <c r="CI195" s="248">
        <v>0</v>
      </c>
      <c r="CJ195" s="249">
        <v>0</v>
      </c>
      <c r="CK195" s="253">
        <v>0</v>
      </c>
      <c r="CL195" s="253">
        <v>0</v>
      </c>
      <c r="CM195" s="248">
        <v>0</v>
      </c>
      <c r="CN195" s="249">
        <v>0</v>
      </c>
      <c r="CO195" s="253">
        <v>0</v>
      </c>
      <c r="CP195" s="254">
        <v>0</v>
      </c>
      <c r="CQ195" s="251">
        <v>0</v>
      </c>
      <c r="CR195" s="253">
        <v>0</v>
      </c>
      <c r="CS195" s="248">
        <v>0</v>
      </c>
      <c r="CT195" s="249">
        <v>0</v>
      </c>
      <c r="CU195" s="253">
        <v>0</v>
      </c>
      <c r="CV195" s="253">
        <v>0</v>
      </c>
      <c r="CW195" s="248">
        <v>0</v>
      </c>
      <c r="CX195" s="249">
        <v>0</v>
      </c>
      <c r="CY195" s="253">
        <v>0</v>
      </c>
      <c r="CZ195" s="253">
        <v>0</v>
      </c>
      <c r="DA195" s="248">
        <v>0</v>
      </c>
      <c r="DB195" s="249">
        <v>0</v>
      </c>
      <c r="DC195" s="253">
        <v>0</v>
      </c>
      <c r="DD195" s="253">
        <v>0</v>
      </c>
      <c r="DE195" s="251">
        <v>0</v>
      </c>
      <c r="DF195" s="253">
        <v>0</v>
      </c>
      <c r="DG195" s="248">
        <v>0</v>
      </c>
      <c r="DH195" s="249">
        <v>0</v>
      </c>
      <c r="DI195" s="253">
        <v>0</v>
      </c>
      <c r="DJ195" s="253">
        <v>0</v>
      </c>
      <c r="DK195" s="248">
        <v>0</v>
      </c>
      <c r="DL195" s="249">
        <v>0</v>
      </c>
      <c r="DM195" s="253">
        <v>0</v>
      </c>
      <c r="DN195" s="253">
        <v>0</v>
      </c>
      <c r="DO195" s="248">
        <v>0</v>
      </c>
      <c r="DP195" s="249">
        <v>0</v>
      </c>
      <c r="DQ195" s="253">
        <v>0</v>
      </c>
      <c r="DR195" s="253">
        <v>0</v>
      </c>
      <c r="DS195" s="256">
        <v>28.423733646126717</v>
      </c>
      <c r="DT195" s="257">
        <v>9.3876641377023244E-4</v>
      </c>
      <c r="DU195" s="258">
        <v>60.864564916753935</v>
      </c>
      <c r="DV195" s="259">
        <v>29.763079109764806</v>
      </c>
      <c r="DW195" s="260">
        <v>188</v>
      </c>
      <c r="DX195" s="261" t="s">
        <v>478</v>
      </c>
      <c r="DY195" s="240">
        <v>82.3829268292683</v>
      </c>
      <c r="DZ195" s="262">
        <v>0.73117027063037998</v>
      </c>
      <c r="EA195" s="262">
        <v>1.5856434106826782</v>
      </c>
      <c r="EB195" s="262">
        <v>1.7328453063964844</v>
      </c>
      <c r="EC195" s="262">
        <v>1.4628721475601196</v>
      </c>
      <c r="ED195" s="262">
        <v>1.8335716724395752</v>
      </c>
      <c r="EE195" s="262" t="s">
        <v>478</v>
      </c>
      <c r="EF195" s="262">
        <v>0</v>
      </c>
      <c r="EG195" s="262" t="s">
        <v>478</v>
      </c>
      <c r="EH195" s="262" t="s">
        <v>478</v>
      </c>
      <c r="EI195" s="262" t="s">
        <v>478</v>
      </c>
      <c r="EJ195" s="262" t="s">
        <v>1069</v>
      </c>
      <c r="EK195" s="262">
        <v>0</v>
      </c>
      <c r="EL195" s="263" t="s">
        <v>478</v>
      </c>
    </row>
    <row r="196" spans="1:142" x14ac:dyDescent="0.2">
      <c r="A196" s="236" t="s">
        <v>943</v>
      </c>
      <c r="B196" s="237" t="s">
        <v>663</v>
      </c>
      <c r="C196" s="238" t="s">
        <v>1076</v>
      </c>
      <c r="D196" s="239">
        <v>5.2634E-2</v>
      </c>
      <c r="E196" s="240">
        <v>72.158680700687768</v>
      </c>
      <c r="F196" s="241">
        <v>27.841319299312232</v>
      </c>
      <c r="G196" s="242">
        <v>0.52269066494791128</v>
      </c>
      <c r="H196" s="243">
        <v>292.4111111111111</v>
      </c>
      <c r="I196" s="251">
        <v>175</v>
      </c>
      <c r="J196" s="249">
        <v>3627.2105483147775</v>
      </c>
      <c r="K196" s="253" t="s">
        <v>1026</v>
      </c>
      <c r="L196" s="253" t="s">
        <v>478</v>
      </c>
      <c r="M196" s="248">
        <v>63.434000000000005</v>
      </c>
      <c r="N196" s="253">
        <v>36.248000000000005</v>
      </c>
      <c r="O196" s="248">
        <v>0</v>
      </c>
      <c r="P196" s="249">
        <f t="shared" si="17"/>
        <v>0</v>
      </c>
      <c r="Q196" s="254" t="s">
        <v>1026</v>
      </c>
      <c r="R196" s="253">
        <v>766.31439208984375</v>
      </c>
      <c r="S196" s="251">
        <v>0</v>
      </c>
      <c r="T196" s="252">
        <v>0.25</v>
      </c>
      <c r="U196" s="253">
        <v>0</v>
      </c>
      <c r="V196" s="252">
        <v>0</v>
      </c>
      <c r="W196" s="253">
        <v>0</v>
      </c>
      <c r="X196" s="252" t="s">
        <v>992</v>
      </c>
      <c r="Y196" s="254">
        <v>0.25</v>
      </c>
      <c r="Z196" s="253">
        <f t="shared" si="23"/>
        <v>0</v>
      </c>
      <c r="AA196" s="253">
        <f t="shared" si="23"/>
        <v>100</v>
      </c>
      <c r="AB196" s="253">
        <f t="shared" si="23"/>
        <v>0</v>
      </c>
      <c r="AC196" s="253">
        <f t="shared" si="22"/>
        <v>0</v>
      </c>
      <c r="AD196" s="253">
        <f t="shared" si="22"/>
        <v>0</v>
      </c>
      <c r="AE196" s="253" t="str">
        <f t="shared" si="22"/>
        <v>---</v>
      </c>
      <c r="AF196" s="251">
        <f t="shared" si="19"/>
        <v>0</v>
      </c>
      <c r="AG196" s="252">
        <f t="shared" si="19"/>
        <v>3.2623685863215478E-2</v>
      </c>
      <c r="AH196" s="253">
        <f t="shared" si="19"/>
        <v>0</v>
      </c>
      <c r="AI196" s="252">
        <f t="shared" si="18"/>
        <v>0</v>
      </c>
      <c r="AJ196" s="253">
        <f t="shared" si="18"/>
        <v>0</v>
      </c>
      <c r="AK196" s="252">
        <f t="shared" si="18"/>
        <v>0</v>
      </c>
      <c r="AL196" s="254">
        <f t="shared" si="18"/>
        <v>3.2623685863215478E-2</v>
      </c>
      <c r="AM196" s="255" t="s">
        <v>1026</v>
      </c>
      <c r="AN196" s="249" t="s">
        <v>1026</v>
      </c>
      <c r="AO196" s="249" t="s">
        <v>1026</v>
      </c>
      <c r="AP196" s="249" t="s">
        <v>1026</v>
      </c>
      <c r="AQ196" s="249" t="s">
        <v>1026</v>
      </c>
      <c r="AR196" s="249" t="s">
        <v>1026</v>
      </c>
      <c r="AS196" s="254" t="s">
        <v>1026</v>
      </c>
      <c r="AT196" s="255">
        <v>0</v>
      </c>
      <c r="AU196" s="249">
        <v>0.39411041397357882</v>
      </c>
      <c r="AV196" s="249">
        <v>0</v>
      </c>
      <c r="AW196" s="249">
        <v>0</v>
      </c>
      <c r="AX196" s="249">
        <v>0</v>
      </c>
      <c r="AY196" s="249" t="s">
        <v>1026</v>
      </c>
      <c r="AZ196" s="254">
        <v>0.39411041397357882</v>
      </c>
      <c r="BA196" s="255" t="str">
        <f t="shared" si="21"/>
        <v>---</v>
      </c>
      <c r="BB196" s="249" t="str">
        <f t="shared" si="21"/>
        <v>---</v>
      </c>
      <c r="BC196" s="249" t="str">
        <f t="shared" si="21"/>
        <v>---</v>
      </c>
      <c r="BD196" s="249" t="str">
        <f t="shared" si="20"/>
        <v>---</v>
      </c>
      <c r="BE196" s="249" t="str">
        <f t="shared" si="20"/>
        <v>---</v>
      </c>
      <c r="BF196" s="249" t="str">
        <f t="shared" si="20"/>
        <v>---</v>
      </c>
      <c r="BG196" s="254" t="str">
        <f t="shared" si="20"/>
        <v>---</v>
      </c>
      <c r="BH196" s="255" t="s">
        <v>1026</v>
      </c>
      <c r="BI196" s="249" t="s">
        <v>1026</v>
      </c>
      <c r="BJ196" s="249" t="s">
        <v>1026</v>
      </c>
      <c r="BK196" s="249" t="s">
        <v>1026</v>
      </c>
      <c r="BL196" s="249" t="s">
        <v>1026</v>
      </c>
      <c r="BM196" s="249" t="s">
        <v>1026</v>
      </c>
      <c r="BN196" s="254" t="s">
        <v>1026</v>
      </c>
      <c r="BO196" s="251">
        <v>0</v>
      </c>
      <c r="BP196" s="253">
        <v>0</v>
      </c>
      <c r="BQ196" s="248">
        <v>0</v>
      </c>
      <c r="BR196" s="249">
        <v>0</v>
      </c>
      <c r="BS196" s="253">
        <v>0</v>
      </c>
      <c r="BT196" s="253">
        <v>0</v>
      </c>
      <c r="BU196" s="248">
        <v>0</v>
      </c>
      <c r="BV196" s="249">
        <v>0</v>
      </c>
      <c r="BW196" s="253">
        <v>0</v>
      </c>
      <c r="BX196" s="253">
        <v>0</v>
      </c>
      <c r="BY196" s="248">
        <v>0</v>
      </c>
      <c r="BZ196" s="249">
        <v>0</v>
      </c>
      <c r="CA196" s="253">
        <v>0</v>
      </c>
      <c r="CB196" s="254">
        <v>0</v>
      </c>
      <c r="CC196" s="251">
        <v>1.96</v>
      </c>
      <c r="CD196" s="253">
        <v>0.26</v>
      </c>
      <c r="CE196" s="248">
        <v>3.43</v>
      </c>
      <c r="CF196" s="249">
        <v>0.45</v>
      </c>
      <c r="CG196" s="253">
        <v>4.5999999999999996</v>
      </c>
      <c r="CH196" s="253">
        <v>0.6</v>
      </c>
      <c r="CI196" s="248">
        <v>5.73</v>
      </c>
      <c r="CJ196" s="249">
        <v>0.75</v>
      </c>
      <c r="CK196" s="253">
        <v>6.37</v>
      </c>
      <c r="CL196" s="253">
        <v>0.83</v>
      </c>
      <c r="CM196" s="248">
        <v>7.26</v>
      </c>
      <c r="CN196" s="249">
        <v>0.95</v>
      </c>
      <c r="CO196" s="253">
        <v>7.32</v>
      </c>
      <c r="CP196" s="254">
        <v>0.96</v>
      </c>
      <c r="CQ196" s="251">
        <v>0</v>
      </c>
      <c r="CR196" s="253">
        <v>0</v>
      </c>
      <c r="CS196" s="248">
        <v>0</v>
      </c>
      <c r="CT196" s="249">
        <v>0</v>
      </c>
      <c r="CU196" s="253">
        <v>0</v>
      </c>
      <c r="CV196" s="253">
        <v>0</v>
      </c>
      <c r="CW196" s="248">
        <v>0</v>
      </c>
      <c r="CX196" s="249">
        <v>0</v>
      </c>
      <c r="CY196" s="253">
        <v>0</v>
      </c>
      <c r="CZ196" s="253">
        <v>0</v>
      </c>
      <c r="DA196" s="248">
        <v>0</v>
      </c>
      <c r="DB196" s="249">
        <v>0</v>
      </c>
      <c r="DC196" s="253">
        <v>0</v>
      </c>
      <c r="DD196" s="253">
        <v>0</v>
      </c>
      <c r="DE196" s="251">
        <v>0</v>
      </c>
      <c r="DF196" s="253">
        <v>0</v>
      </c>
      <c r="DG196" s="248">
        <v>0</v>
      </c>
      <c r="DH196" s="249">
        <v>0</v>
      </c>
      <c r="DI196" s="253">
        <v>0</v>
      </c>
      <c r="DJ196" s="253">
        <v>0</v>
      </c>
      <c r="DK196" s="248">
        <v>0.05</v>
      </c>
      <c r="DL196" s="249">
        <v>0.01</v>
      </c>
      <c r="DM196" s="253">
        <v>0.36</v>
      </c>
      <c r="DN196" s="253">
        <v>0.05</v>
      </c>
      <c r="DO196" s="248">
        <v>1.1399999999999999</v>
      </c>
      <c r="DP196" s="249">
        <v>0.15</v>
      </c>
      <c r="DQ196" s="253">
        <v>1.8</v>
      </c>
      <c r="DR196" s="253">
        <v>0.23</v>
      </c>
      <c r="DS196" s="256">
        <v>26.302838519898774</v>
      </c>
      <c r="DT196" s="257">
        <v>22.841073764138155</v>
      </c>
      <c r="DU196" s="258">
        <v>39.663635415490248</v>
      </c>
      <c r="DV196" s="259">
        <v>29.602515899842391</v>
      </c>
      <c r="DW196" s="260">
        <v>189</v>
      </c>
      <c r="DX196" s="261" t="s">
        <v>478</v>
      </c>
      <c r="DY196" s="240">
        <v>65.239024390243912</v>
      </c>
      <c r="DZ196" s="262">
        <v>0.150205848241139</v>
      </c>
      <c r="EA196" s="262">
        <v>0.12508969008922577</v>
      </c>
      <c r="EB196" s="262">
        <v>-1.5806890726089478</v>
      </c>
      <c r="EC196" s="262">
        <v>1.1968603134155273</v>
      </c>
      <c r="ED196" s="262">
        <v>-2.007962204515934E-2</v>
      </c>
      <c r="EE196" s="262" t="s">
        <v>478</v>
      </c>
      <c r="EF196" s="262">
        <v>1.9584191653315022</v>
      </c>
      <c r="EG196" s="262" t="s">
        <v>478</v>
      </c>
      <c r="EH196" s="262" t="s">
        <v>478</v>
      </c>
      <c r="EI196" s="262" t="s">
        <v>478</v>
      </c>
      <c r="EJ196" s="262" t="s">
        <v>1069</v>
      </c>
      <c r="EK196" s="262">
        <v>0</v>
      </c>
      <c r="EL196" s="263" t="s">
        <v>478</v>
      </c>
    </row>
    <row r="197" spans="1:142" x14ac:dyDescent="0.2">
      <c r="A197" s="236" t="s">
        <v>330</v>
      </c>
      <c r="B197" s="237" t="s">
        <v>946</v>
      </c>
      <c r="C197" s="238" t="s">
        <v>1074</v>
      </c>
      <c r="D197" s="239">
        <v>3.3098000000000002E-2</v>
      </c>
      <c r="E197" s="240">
        <v>91.482869055532063</v>
      </c>
      <c r="F197" s="241">
        <v>8.5171309444679437</v>
      </c>
      <c r="G197" s="242">
        <v>2.4776832920713674</v>
      </c>
      <c r="H197" s="243">
        <v>34.840000000000003</v>
      </c>
      <c r="I197" s="251" t="s">
        <v>1026</v>
      </c>
      <c r="J197" s="249" t="s">
        <v>478</v>
      </c>
      <c r="K197" s="253" t="s">
        <v>1026</v>
      </c>
      <c r="L197" s="253" t="s">
        <v>478</v>
      </c>
      <c r="M197" s="248" t="s">
        <v>1026</v>
      </c>
      <c r="N197" s="253">
        <v>0</v>
      </c>
      <c r="O197" s="248">
        <v>0</v>
      </c>
      <c r="P197" s="249">
        <f t="shared" si="17"/>
        <v>0</v>
      </c>
      <c r="Q197" s="254" t="s">
        <v>1026</v>
      </c>
      <c r="R197" s="199">
        <v>1049.283447265625</v>
      </c>
      <c r="S197" s="251">
        <v>0.1</v>
      </c>
      <c r="T197" s="252">
        <v>20.61</v>
      </c>
      <c r="U197" s="253">
        <v>0</v>
      </c>
      <c r="V197" s="252">
        <v>0.01</v>
      </c>
      <c r="W197" s="253">
        <v>0</v>
      </c>
      <c r="X197" s="252" t="s">
        <v>992</v>
      </c>
      <c r="Y197" s="254">
        <v>20.720000000000002</v>
      </c>
      <c r="Z197" s="253">
        <f t="shared" si="23"/>
        <v>0.48262548262548255</v>
      </c>
      <c r="AA197" s="253">
        <f t="shared" si="23"/>
        <v>99.469111969111964</v>
      </c>
      <c r="AB197" s="253">
        <f t="shared" si="23"/>
        <v>0</v>
      </c>
      <c r="AC197" s="253">
        <f t="shared" si="22"/>
        <v>4.8262548262548256E-2</v>
      </c>
      <c r="AD197" s="253">
        <f t="shared" si="22"/>
        <v>0</v>
      </c>
      <c r="AE197" s="253" t="str">
        <f t="shared" si="22"/>
        <v>---</v>
      </c>
      <c r="AF197" s="251">
        <f t="shared" si="19"/>
        <v>9.5303133067232218E-3</v>
      </c>
      <c r="AG197" s="252">
        <f t="shared" si="19"/>
        <v>1.964197572515656</v>
      </c>
      <c r="AH197" s="253">
        <f t="shared" si="19"/>
        <v>0</v>
      </c>
      <c r="AI197" s="252">
        <f t="shared" si="18"/>
        <v>9.5303133067232222E-4</v>
      </c>
      <c r="AJ197" s="253">
        <f t="shared" si="18"/>
        <v>0</v>
      </c>
      <c r="AK197" s="252">
        <f t="shared" si="18"/>
        <v>0</v>
      </c>
      <c r="AL197" s="254">
        <f t="shared" si="18"/>
        <v>1.9746809171530519</v>
      </c>
      <c r="AM197" s="255" t="s">
        <v>1026</v>
      </c>
      <c r="AN197" s="249" t="s">
        <v>1026</v>
      </c>
      <c r="AO197" s="249" t="s">
        <v>1026</v>
      </c>
      <c r="AP197" s="249" t="s">
        <v>1026</v>
      </c>
      <c r="AQ197" s="249" t="s">
        <v>1026</v>
      </c>
      <c r="AR197" s="249" t="s">
        <v>1026</v>
      </c>
      <c r="AS197" s="254" t="s">
        <v>1026</v>
      </c>
      <c r="AT197" s="255" t="s">
        <v>1026</v>
      </c>
      <c r="AU197" s="249" t="s">
        <v>1026</v>
      </c>
      <c r="AV197" s="249" t="s">
        <v>1026</v>
      </c>
      <c r="AW197" s="249" t="s">
        <v>1026</v>
      </c>
      <c r="AX197" s="249" t="s">
        <v>1026</v>
      </c>
      <c r="AY197" s="249" t="s">
        <v>1026</v>
      </c>
      <c r="AZ197" s="254" t="s">
        <v>1026</v>
      </c>
      <c r="BA197" s="255" t="str">
        <f t="shared" si="21"/>
        <v>---</v>
      </c>
      <c r="BB197" s="249" t="str">
        <f t="shared" si="21"/>
        <v>---</v>
      </c>
      <c r="BC197" s="249" t="str">
        <f t="shared" si="21"/>
        <v>---</v>
      </c>
      <c r="BD197" s="249" t="str">
        <f t="shared" si="20"/>
        <v>---</v>
      </c>
      <c r="BE197" s="249" t="str">
        <f t="shared" si="20"/>
        <v>---</v>
      </c>
      <c r="BF197" s="249" t="str">
        <f t="shared" si="20"/>
        <v>---</v>
      </c>
      <c r="BG197" s="254" t="str">
        <f t="shared" si="20"/>
        <v>---</v>
      </c>
      <c r="BH197" s="255" t="s">
        <v>1026</v>
      </c>
      <c r="BI197" s="249" t="s">
        <v>1026</v>
      </c>
      <c r="BJ197" s="249" t="s">
        <v>1026</v>
      </c>
      <c r="BK197" s="249" t="s">
        <v>1026</v>
      </c>
      <c r="BL197" s="249" t="s">
        <v>1026</v>
      </c>
      <c r="BM197" s="249" t="s">
        <v>1026</v>
      </c>
      <c r="BN197" s="254" t="s">
        <v>1026</v>
      </c>
      <c r="BO197" s="251">
        <v>0.17</v>
      </c>
      <c r="BP197" s="253">
        <v>0.02</v>
      </c>
      <c r="BQ197" s="248">
        <v>0.32</v>
      </c>
      <c r="BR197" s="249">
        <v>0.03</v>
      </c>
      <c r="BS197" s="253">
        <v>0.56999999999999995</v>
      </c>
      <c r="BT197" s="253">
        <v>0.05</v>
      </c>
      <c r="BU197" s="248">
        <v>1.33</v>
      </c>
      <c r="BV197" s="249">
        <v>0.13</v>
      </c>
      <c r="BW197" s="253">
        <v>2.67</v>
      </c>
      <c r="BX197" s="253">
        <v>0.25</v>
      </c>
      <c r="BY197" s="248">
        <v>5.28</v>
      </c>
      <c r="BZ197" s="249">
        <v>0.5</v>
      </c>
      <c r="CA197" s="253">
        <v>7.77</v>
      </c>
      <c r="CB197" s="254">
        <v>0.74</v>
      </c>
      <c r="CC197" s="251">
        <v>103.6</v>
      </c>
      <c r="CD197" s="253">
        <v>9.8699999999999992</v>
      </c>
      <c r="CE197" s="248">
        <v>377.63</v>
      </c>
      <c r="CF197" s="249">
        <v>35.99</v>
      </c>
      <c r="CG197" s="253">
        <v>524.11</v>
      </c>
      <c r="CH197" s="253">
        <v>49.95</v>
      </c>
      <c r="CI197" s="248">
        <v>602.15</v>
      </c>
      <c r="CJ197" s="249">
        <v>57.39</v>
      </c>
      <c r="CK197" s="253">
        <v>648.87</v>
      </c>
      <c r="CL197" s="253">
        <v>61.84</v>
      </c>
      <c r="CM197" s="248">
        <v>742.31</v>
      </c>
      <c r="CN197" s="249">
        <v>70.739999999999995</v>
      </c>
      <c r="CO197" s="253">
        <v>0</v>
      </c>
      <c r="CP197" s="254">
        <v>0</v>
      </c>
      <c r="CQ197" s="251">
        <v>0</v>
      </c>
      <c r="CR197" s="253">
        <v>0</v>
      </c>
      <c r="CS197" s="248">
        <v>0</v>
      </c>
      <c r="CT197" s="249">
        <v>0</v>
      </c>
      <c r="CU197" s="253">
        <v>0</v>
      </c>
      <c r="CV197" s="253">
        <v>0</v>
      </c>
      <c r="CW197" s="248">
        <v>0</v>
      </c>
      <c r="CX197" s="249">
        <v>0</v>
      </c>
      <c r="CY197" s="253">
        <v>0</v>
      </c>
      <c r="CZ197" s="253">
        <v>0</v>
      </c>
      <c r="DA197" s="248">
        <v>0</v>
      </c>
      <c r="DB197" s="249">
        <v>0</v>
      </c>
      <c r="DC197" s="253">
        <v>0</v>
      </c>
      <c r="DD197" s="253">
        <v>0</v>
      </c>
      <c r="DE197" s="251">
        <v>0</v>
      </c>
      <c r="DF197" s="253">
        <v>0</v>
      </c>
      <c r="DG197" s="248">
        <v>0</v>
      </c>
      <c r="DH197" s="249">
        <v>0</v>
      </c>
      <c r="DI197" s="253">
        <v>0</v>
      </c>
      <c r="DJ197" s="253">
        <v>0</v>
      </c>
      <c r="DK197" s="248">
        <v>0</v>
      </c>
      <c r="DL197" s="249">
        <v>0</v>
      </c>
      <c r="DM197" s="253">
        <v>0</v>
      </c>
      <c r="DN197" s="253">
        <v>0</v>
      </c>
      <c r="DO197" s="248">
        <v>0</v>
      </c>
      <c r="DP197" s="249">
        <v>0</v>
      </c>
      <c r="DQ197" s="253">
        <v>0.31</v>
      </c>
      <c r="DR197" s="253">
        <v>0.03</v>
      </c>
      <c r="DS197" s="256">
        <v>44.949857303482133</v>
      </c>
      <c r="DT197" s="257">
        <v>39.187458660053053</v>
      </c>
      <c r="DU197" s="258">
        <v>5.972489807771807E-4</v>
      </c>
      <c r="DV197" s="259">
        <v>28.045971070838657</v>
      </c>
      <c r="DW197" s="260">
        <v>190</v>
      </c>
      <c r="DX197" s="261" t="s">
        <v>478</v>
      </c>
      <c r="DY197" s="240" t="s">
        <v>478</v>
      </c>
      <c r="DZ197" s="262">
        <v>2.0481448494576</v>
      </c>
      <c r="EA197" s="262" t="s">
        <v>478</v>
      </c>
      <c r="EB197" s="262" t="s">
        <v>478</v>
      </c>
      <c r="EC197" s="262" t="s">
        <v>478</v>
      </c>
      <c r="ED197" s="262" t="s">
        <v>478</v>
      </c>
      <c r="EE197" s="262" t="s">
        <v>478</v>
      </c>
      <c r="EF197" s="262">
        <v>5.2059497305843259</v>
      </c>
      <c r="EG197" s="262" t="s">
        <v>478</v>
      </c>
      <c r="EH197" s="262" t="s">
        <v>478</v>
      </c>
      <c r="EI197" s="262" t="s">
        <v>478</v>
      </c>
      <c r="EJ197" s="262" t="s">
        <v>1069</v>
      </c>
      <c r="EK197" s="262">
        <v>0</v>
      </c>
      <c r="EL197" s="263" t="s">
        <v>478</v>
      </c>
    </row>
    <row r="198" spans="1:142" x14ac:dyDescent="0.2">
      <c r="A198" s="236" t="s">
        <v>432</v>
      </c>
      <c r="B198" s="237" t="s">
        <v>500</v>
      </c>
      <c r="C198" s="238" t="s">
        <v>1075</v>
      </c>
      <c r="D198" s="239">
        <v>0.192993</v>
      </c>
      <c r="E198" s="240">
        <v>63.901799547133834</v>
      </c>
      <c r="F198" s="241">
        <v>36.098200452866166</v>
      </c>
      <c r="G198" s="242">
        <v>3.5707762631387965</v>
      </c>
      <c r="H198" s="243">
        <v>201.03437500000001</v>
      </c>
      <c r="I198" s="251">
        <v>310.68463573592118</v>
      </c>
      <c r="J198" s="249">
        <v>1609.8233393757296</v>
      </c>
      <c r="K198" s="253">
        <v>129.57552435307358</v>
      </c>
      <c r="L198" s="253">
        <v>41.706447454714649</v>
      </c>
      <c r="M198" s="248">
        <v>29.45110149687806</v>
      </c>
      <c r="N198" s="253">
        <v>9.4794199999999993</v>
      </c>
      <c r="O198" s="248">
        <v>30.275607390156459</v>
      </c>
      <c r="P198" s="249">
        <f t="shared" ref="P198:P220" si="24">IFERROR((O198*100)/I198,0)</f>
        <v>9.7448035428087358</v>
      </c>
      <c r="Q198" s="254">
        <v>63.824495833745502</v>
      </c>
      <c r="R198" s="253">
        <v>2122.700439453125</v>
      </c>
      <c r="S198" s="251">
        <v>0.06</v>
      </c>
      <c r="T198" s="252">
        <v>0</v>
      </c>
      <c r="U198" s="253">
        <v>0</v>
      </c>
      <c r="V198" s="252">
        <v>0</v>
      </c>
      <c r="W198" s="253">
        <v>0</v>
      </c>
      <c r="X198" s="252" t="s">
        <v>992</v>
      </c>
      <c r="Y198" s="254">
        <v>0.06</v>
      </c>
      <c r="Z198" s="253">
        <f t="shared" si="23"/>
        <v>100</v>
      </c>
      <c r="AA198" s="253">
        <f t="shared" si="23"/>
        <v>0</v>
      </c>
      <c r="AB198" s="253">
        <f t="shared" si="23"/>
        <v>0</v>
      </c>
      <c r="AC198" s="253">
        <f t="shared" si="22"/>
        <v>0</v>
      </c>
      <c r="AD198" s="253">
        <f t="shared" si="22"/>
        <v>0</v>
      </c>
      <c r="AE198" s="253" t="str">
        <f t="shared" si="22"/>
        <v>---</v>
      </c>
      <c r="AF198" s="251">
        <f t="shared" si="19"/>
        <v>2.8265881932665877E-3</v>
      </c>
      <c r="AG198" s="252">
        <f t="shared" si="19"/>
        <v>0</v>
      </c>
      <c r="AH198" s="253">
        <f t="shared" si="19"/>
        <v>0</v>
      </c>
      <c r="AI198" s="252">
        <f t="shared" si="18"/>
        <v>0</v>
      </c>
      <c r="AJ198" s="253">
        <f t="shared" si="18"/>
        <v>0</v>
      </c>
      <c r="AK198" s="252">
        <f t="shared" si="18"/>
        <v>0</v>
      </c>
      <c r="AL198" s="254">
        <f t="shared" si="18"/>
        <v>2.8265881932665877E-3</v>
      </c>
      <c r="AM198" s="255">
        <v>4.6305041248769427E-2</v>
      </c>
      <c r="AN198" s="249">
        <v>0</v>
      </c>
      <c r="AO198" s="249">
        <v>0</v>
      </c>
      <c r="AP198" s="249">
        <v>0</v>
      </c>
      <c r="AQ198" s="249">
        <v>0</v>
      </c>
      <c r="AR198" s="249" t="s">
        <v>1026</v>
      </c>
      <c r="AS198" s="254">
        <v>4.6305041248769427E-2</v>
      </c>
      <c r="AT198" s="255">
        <v>0.2037275244403346</v>
      </c>
      <c r="AU198" s="249">
        <v>0</v>
      </c>
      <c r="AV198" s="249">
        <v>0</v>
      </c>
      <c r="AW198" s="249">
        <v>0</v>
      </c>
      <c r="AX198" s="249">
        <v>0</v>
      </c>
      <c r="AY198" s="249" t="s">
        <v>1026</v>
      </c>
      <c r="AZ198" s="254">
        <v>0.2037275244403346</v>
      </c>
      <c r="BA198" s="255">
        <f t="shared" si="21"/>
        <v>0.19817934361081674</v>
      </c>
      <c r="BB198" s="249">
        <f t="shared" si="21"/>
        <v>0</v>
      </c>
      <c r="BC198" s="249">
        <f t="shared" si="21"/>
        <v>0</v>
      </c>
      <c r="BD198" s="249">
        <f t="shared" si="20"/>
        <v>0</v>
      </c>
      <c r="BE198" s="249">
        <f t="shared" si="20"/>
        <v>0</v>
      </c>
      <c r="BF198" s="249" t="str">
        <f t="shared" si="20"/>
        <v>---</v>
      </c>
      <c r="BG198" s="254">
        <f t="shared" si="20"/>
        <v>0.19817934361081674</v>
      </c>
      <c r="BH198" s="255">
        <v>9.4007793114875809E-2</v>
      </c>
      <c r="BI198" s="249">
        <v>0</v>
      </c>
      <c r="BJ198" s="249">
        <v>0</v>
      </c>
      <c r="BK198" s="249">
        <v>0</v>
      </c>
      <c r="BL198" s="249">
        <v>0</v>
      </c>
      <c r="BM198" s="249" t="s">
        <v>1026</v>
      </c>
      <c r="BN198" s="254">
        <v>9.4007793114875809E-2</v>
      </c>
      <c r="BO198" s="251">
        <v>0.11</v>
      </c>
      <c r="BP198" s="253">
        <v>0.01</v>
      </c>
      <c r="BQ198" s="248">
        <v>0.41</v>
      </c>
      <c r="BR198" s="249">
        <v>0.02</v>
      </c>
      <c r="BS198" s="253">
        <v>0.78</v>
      </c>
      <c r="BT198" s="253">
        <v>0.04</v>
      </c>
      <c r="BU198" s="248">
        <v>1.62</v>
      </c>
      <c r="BV198" s="249">
        <v>0.08</v>
      </c>
      <c r="BW198" s="253">
        <v>2.92</v>
      </c>
      <c r="BX198" s="253">
        <v>0.14000000000000001</v>
      </c>
      <c r="BY198" s="248">
        <v>6.04</v>
      </c>
      <c r="BZ198" s="249">
        <v>0.28000000000000003</v>
      </c>
      <c r="CA198" s="253">
        <v>9.61</v>
      </c>
      <c r="CB198" s="254">
        <v>0.45</v>
      </c>
      <c r="CC198" s="251">
        <v>0</v>
      </c>
      <c r="CD198" s="253">
        <v>0</v>
      </c>
      <c r="CE198" s="248">
        <v>0</v>
      </c>
      <c r="CF198" s="249">
        <v>0</v>
      </c>
      <c r="CG198" s="253">
        <v>0</v>
      </c>
      <c r="CH198" s="253">
        <v>0</v>
      </c>
      <c r="CI198" s="248">
        <v>0</v>
      </c>
      <c r="CJ198" s="249">
        <v>0</v>
      </c>
      <c r="CK198" s="253">
        <v>0</v>
      </c>
      <c r="CL198" s="253">
        <v>0</v>
      </c>
      <c r="CM198" s="248">
        <v>0</v>
      </c>
      <c r="CN198" s="249">
        <v>0</v>
      </c>
      <c r="CO198" s="253">
        <v>0</v>
      </c>
      <c r="CP198" s="254">
        <v>0</v>
      </c>
      <c r="CQ198" s="251">
        <v>0</v>
      </c>
      <c r="CR198" s="253">
        <v>0</v>
      </c>
      <c r="CS198" s="248">
        <v>0</v>
      </c>
      <c r="CT198" s="249">
        <v>0</v>
      </c>
      <c r="CU198" s="253">
        <v>0</v>
      </c>
      <c r="CV198" s="253">
        <v>0</v>
      </c>
      <c r="CW198" s="248">
        <v>0</v>
      </c>
      <c r="CX198" s="249">
        <v>0</v>
      </c>
      <c r="CY198" s="253">
        <v>0</v>
      </c>
      <c r="CZ198" s="253">
        <v>0</v>
      </c>
      <c r="DA198" s="248">
        <v>0</v>
      </c>
      <c r="DB198" s="249">
        <v>0</v>
      </c>
      <c r="DC198" s="253">
        <v>0</v>
      </c>
      <c r="DD198" s="253">
        <v>0</v>
      </c>
      <c r="DE198" s="251">
        <v>0</v>
      </c>
      <c r="DF198" s="253">
        <v>0</v>
      </c>
      <c r="DG198" s="248">
        <v>0</v>
      </c>
      <c r="DH198" s="249">
        <v>0</v>
      </c>
      <c r="DI198" s="253">
        <v>0</v>
      </c>
      <c r="DJ198" s="253">
        <v>0</v>
      </c>
      <c r="DK198" s="248">
        <v>0</v>
      </c>
      <c r="DL198" s="249">
        <v>0</v>
      </c>
      <c r="DM198" s="253">
        <v>0</v>
      </c>
      <c r="DN198" s="253">
        <v>0</v>
      </c>
      <c r="DO198" s="248">
        <v>0</v>
      </c>
      <c r="DP198" s="249">
        <v>0</v>
      </c>
      <c r="DQ198" s="253">
        <v>0</v>
      </c>
      <c r="DR198" s="253">
        <v>0</v>
      </c>
      <c r="DS198" s="256">
        <v>18.071720039632119</v>
      </c>
      <c r="DT198" s="257">
        <v>15.84774997311216</v>
      </c>
      <c r="DU198" s="258">
        <v>35.284579588333628</v>
      </c>
      <c r="DV198" s="259">
        <v>23.068016533692639</v>
      </c>
      <c r="DW198" s="260">
        <v>191</v>
      </c>
      <c r="DX198" s="261">
        <v>50.82</v>
      </c>
      <c r="DY198" s="240">
        <v>66.134878048780493</v>
      </c>
      <c r="DZ198" s="262">
        <v>2.56908152088358</v>
      </c>
      <c r="EA198" s="262">
        <v>-0.82349950075149536</v>
      </c>
      <c r="EB198" s="262">
        <v>-0.73540413379669189</v>
      </c>
      <c r="EC198" s="262">
        <v>0.10747502744197845</v>
      </c>
      <c r="ED198" s="262">
        <v>-0.38216298818588257</v>
      </c>
      <c r="EE198" s="262" t="s">
        <v>478</v>
      </c>
      <c r="EF198" s="262">
        <v>0.55551877370559055</v>
      </c>
      <c r="EG198" s="262">
        <v>0.32110091743119262</v>
      </c>
      <c r="EH198" s="262" t="s">
        <v>478</v>
      </c>
      <c r="EI198" s="262" t="s">
        <v>478</v>
      </c>
      <c r="EJ198" s="262" t="s">
        <v>1069</v>
      </c>
      <c r="EK198" s="262">
        <v>0</v>
      </c>
      <c r="EL198" s="263" t="s">
        <v>478</v>
      </c>
    </row>
    <row r="199" spans="1:142" x14ac:dyDescent="0.2">
      <c r="A199" s="236" t="s">
        <v>212</v>
      </c>
      <c r="B199" s="237" t="s">
        <v>615</v>
      </c>
      <c r="C199" s="238" t="s">
        <v>1077</v>
      </c>
      <c r="D199" s="239">
        <v>9.5925519999999995</v>
      </c>
      <c r="E199" s="240">
        <v>85.514000862335692</v>
      </c>
      <c r="F199" s="241">
        <v>14.485999137664304</v>
      </c>
      <c r="G199" s="242">
        <v>0.94252653680798737</v>
      </c>
      <c r="H199" s="243">
        <v>23.549251239750578</v>
      </c>
      <c r="I199" s="251">
        <v>557938.25733046094</v>
      </c>
      <c r="J199" s="249">
        <v>60430.21557802186</v>
      </c>
      <c r="K199" s="253">
        <v>102347.23669609653</v>
      </c>
      <c r="L199" s="253">
        <v>18.343828434671643</v>
      </c>
      <c r="M199" s="248">
        <v>205360.39016944848</v>
      </c>
      <c r="N199" s="253">
        <v>36.807009999999998</v>
      </c>
      <c r="O199" s="248">
        <v>157378.43798223056</v>
      </c>
      <c r="P199" s="249">
        <f t="shared" si="24"/>
        <v>28.207142262520453</v>
      </c>
      <c r="Q199" s="254">
        <v>60494.631546260003</v>
      </c>
      <c r="R199" s="253">
        <v>1747501</v>
      </c>
      <c r="S199" s="251">
        <v>5.48</v>
      </c>
      <c r="T199" s="252">
        <v>0</v>
      </c>
      <c r="U199" s="253">
        <v>0</v>
      </c>
      <c r="V199" s="252">
        <v>0</v>
      </c>
      <c r="W199" s="253">
        <v>110.38</v>
      </c>
      <c r="X199" s="252" t="s">
        <v>992</v>
      </c>
      <c r="Y199" s="254">
        <v>115.86</v>
      </c>
      <c r="Z199" s="253">
        <f t="shared" si="23"/>
        <v>4.7298463663041606</v>
      </c>
      <c r="AA199" s="253">
        <f t="shared" si="23"/>
        <v>0</v>
      </c>
      <c r="AB199" s="253">
        <f t="shared" si="23"/>
        <v>0</v>
      </c>
      <c r="AC199" s="253">
        <f t="shared" si="22"/>
        <v>0</v>
      </c>
      <c r="AD199" s="253">
        <f t="shared" si="22"/>
        <v>95.270153633695841</v>
      </c>
      <c r="AE199" s="253" t="str">
        <f t="shared" si="22"/>
        <v>---</v>
      </c>
      <c r="AF199" s="251">
        <f t="shared" si="19"/>
        <v>3.1359066461192299E-4</v>
      </c>
      <c r="AG199" s="252">
        <f t="shared" si="19"/>
        <v>0</v>
      </c>
      <c r="AH199" s="253">
        <f t="shared" si="19"/>
        <v>0</v>
      </c>
      <c r="AI199" s="252">
        <f t="shared" si="18"/>
        <v>0</v>
      </c>
      <c r="AJ199" s="253">
        <f t="shared" si="18"/>
        <v>6.3164484598292074E-3</v>
      </c>
      <c r="AK199" s="252">
        <f t="shared" si="18"/>
        <v>0</v>
      </c>
      <c r="AL199" s="254">
        <f t="shared" si="18"/>
        <v>6.6300391244411309E-3</v>
      </c>
      <c r="AM199" s="255">
        <v>5.3543214031972052E-3</v>
      </c>
      <c r="AN199" s="249">
        <v>0</v>
      </c>
      <c r="AO199" s="249">
        <v>0</v>
      </c>
      <c r="AP199" s="249">
        <v>0</v>
      </c>
      <c r="AQ199" s="249">
        <v>0.10784853950454515</v>
      </c>
      <c r="AR199" s="249" t="s">
        <v>1026</v>
      </c>
      <c r="AS199" s="254">
        <v>0.11320286090774237</v>
      </c>
      <c r="AT199" s="255">
        <v>2.6684795424659555E-3</v>
      </c>
      <c r="AU199" s="249">
        <v>0</v>
      </c>
      <c r="AV199" s="249">
        <v>0</v>
      </c>
      <c r="AW199" s="249">
        <v>0</v>
      </c>
      <c r="AX199" s="249">
        <v>5.3749410930181055E-2</v>
      </c>
      <c r="AY199" s="249" t="s">
        <v>1026</v>
      </c>
      <c r="AZ199" s="254">
        <v>5.641789047264701E-2</v>
      </c>
      <c r="BA199" s="255">
        <f t="shared" si="21"/>
        <v>3.4820526053376778E-3</v>
      </c>
      <c r="BB199" s="249">
        <f t="shared" si="21"/>
        <v>0</v>
      </c>
      <c r="BC199" s="249">
        <f t="shared" si="21"/>
        <v>0</v>
      </c>
      <c r="BD199" s="249">
        <f t="shared" si="20"/>
        <v>0</v>
      </c>
      <c r="BE199" s="249">
        <f t="shared" si="20"/>
        <v>7.0136672733060734E-2</v>
      </c>
      <c r="BF199" s="249" t="str">
        <f t="shared" si="20"/>
        <v>---</v>
      </c>
      <c r="BG199" s="254">
        <f t="shared" si="20"/>
        <v>7.3618725338398402E-2</v>
      </c>
      <c r="BH199" s="255">
        <v>9.0586550573656544E-3</v>
      </c>
      <c r="BI199" s="249">
        <v>0</v>
      </c>
      <c r="BJ199" s="249">
        <v>0</v>
      </c>
      <c r="BK199" s="249">
        <v>0</v>
      </c>
      <c r="BL199" s="249">
        <v>0.18246247175766803</v>
      </c>
      <c r="BM199" s="249" t="s">
        <v>1026</v>
      </c>
      <c r="BN199" s="254">
        <v>0.19152112681503369</v>
      </c>
      <c r="BO199" s="251">
        <v>4.5599999999999996</v>
      </c>
      <c r="BP199" s="253">
        <v>0</v>
      </c>
      <c r="BQ199" s="248">
        <v>15.5</v>
      </c>
      <c r="BR199" s="249">
        <v>0</v>
      </c>
      <c r="BS199" s="253">
        <v>63.28</v>
      </c>
      <c r="BT199" s="253">
        <v>0</v>
      </c>
      <c r="BU199" s="248">
        <v>248</v>
      </c>
      <c r="BV199" s="249">
        <v>0.01</v>
      </c>
      <c r="BW199" s="253">
        <v>514.98</v>
      </c>
      <c r="BX199" s="253">
        <v>0.03</v>
      </c>
      <c r="BY199" s="248">
        <v>982.88</v>
      </c>
      <c r="BZ199" s="249">
        <v>0.06</v>
      </c>
      <c r="CA199" s="253">
        <v>1371.28</v>
      </c>
      <c r="CB199" s="254">
        <v>0.08</v>
      </c>
      <c r="CC199" s="251">
        <v>0</v>
      </c>
      <c r="CD199" s="253">
        <v>0</v>
      </c>
      <c r="CE199" s="248">
        <v>0</v>
      </c>
      <c r="CF199" s="249">
        <v>0</v>
      </c>
      <c r="CG199" s="253">
        <v>0</v>
      </c>
      <c r="CH199" s="253">
        <v>0</v>
      </c>
      <c r="CI199" s="248">
        <v>0</v>
      </c>
      <c r="CJ199" s="249">
        <v>0</v>
      </c>
      <c r="CK199" s="253">
        <v>0</v>
      </c>
      <c r="CL199" s="253">
        <v>0</v>
      </c>
      <c r="CM199" s="248">
        <v>0</v>
      </c>
      <c r="CN199" s="249">
        <v>0</v>
      </c>
      <c r="CO199" s="253">
        <v>0</v>
      </c>
      <c r="CP199" s="254">
        <v>0</v>
      </c>
      <c r="CQ199" s="251">
        <v>0</v>
      </c>
      <c r="CR199" s="253">
        <v>0</v>
      </c>
      <c r="CS199" s="248">
        <v>0</v>
      </c>
      <c r="CT199" s="249">
        <v>0</v>
      </c>
      <c r="CU199" s="253">
        <v>0</v>
      </c>
      <c r="CV199" s="253">
        <v>0</v>
      </c>
      <c r="CW199" s="248">
        <v>0</v>
      </c>
      <c r="CX199" s="249">
        <v>0</v>
      </c>
      <c r="CY199" s="253">
        <v>0</v>
      </c>
      <c r="CZ199" s="253">
        <v>0</v>
      </c>
      <c r="DA199" s="248">
        <v>0</v>
      </c>
      <c r="DB199" s="249">
        <v>0</v>
      </c>
      <c r="DC199" s="253">
        <v>0</v>
      </c>
      <c r="DD199" s="253">
        <v>0</v>
      </c>
      <c r="DE199" s="251">
        <v>0</v>
      </c>
      <c r="DF199" s="253">
        <v>0</v>
      </c>
      <c r="DG199" s="248">
        <v>0</v>
      </c>
      <c r="DH199" s="249">
        <v>0</v>
      </c>
      <c r="DI199" s="253">
        <v>0</v>
      </c>
      <c r="DJ199" s="253">
        <v>0</v>
      </c>
      <c r="DK199" s="248">
        <v>0</v>
      </c>
      <c r="DL199" s="249">
        <v>0</v>
      </c>
      <c r="DM199" s="253">
        <v>0</v>
      </c>
      <c r="DN199" s="253">
        <v>0</v>
      </c>
      <c r="DO199" s="248">
        <v>0</v>
      </c>
      <c r="DP199" s="249">
        <v>0</v>
      </c>
      <c r="DQ199" s="253">
        <v>0</v>
      </c>
      <c r="DR199" s="253">
        <v>0</v>
      </c>
      <c r="DS199" s="256">
        <v>19.061360298645937</v>
      </c>
      <c r="DT199" s="257">
        <v>23.146694853088334</v>
      </c>
      <c r="DU199" s="258">
        <v>26.763377930850968</v>
      </c>
      <c r="DV199" s="259">
        <v>22.990477694195079</v>
      </c>
      <c r="DW199" s="260">
        <v>192</v>
      </c>
      <c r="DX199" s="261">
        <v>25</v>
      </c>
      <c r="DY199" s="240">
        <v>81.7048780487805</v>
      </c>
      <c r="DZ199" s="262">
        <v>0.76578736873110498</v>
      </c>
      <c r="EA199" s="262">
        <v>1.9540903568267822</v>
      </c>
      <c r="EB199" s="262">
        <v>1.8903958797454834</v>
      </c>
      <c r="EC199" s="262">
        <v>1.6728148460388184</v>
      </c>
      <c r="ED199" s="262">
        <v>2.2857012748718262</v>
      </c>
      <c r="EE199" s="262">
        <v>10.829353805234842</v>
      </c>
      <c r="EF199" s="262">
        <v>5.599744234615744</v>
      </c>
      <c r="EG199" s="262">
        <v>1.5298245614035089</v>
      </c>
      <c r="EH199" s="262">
        <v>78.09</v>
      </c>
      <c r="EI199" s="262">
        <v>5.8834291795237794</v>
      </c>
      <c r="EJ199" s="262">
        <v>-4.0999999999999996</v>
      </c>
      <c r="EK199" s="262">
        <v>0</v>
      </c>
      <c r="EL199" s="263" t="s">
        <v>478</v>
      </c>
    </row>
    <row r="200" spans="1:142" x14ac:dyDescent="0.2">
      <c r="A200" s="236" t="s">
        <v>939</v>
      </c>
      <c r="B200" s="237" t="s">
        <v>940</v>
      </c>
      <c r="C200" s="238" t="s">
        <v>1075</v>
      </c>
      <c r="D200" s="239">
        <v>11.296173</v>
      </c>
      <c r="E200" s="240">
        <v>18.389998099356301</v>
      </c>
      <c r="F200" s="241">
        <v>81.610001900643695</v>
      </c>
      <c r="G200" s="242">
        <v>5.1834459916790774</v>
      </c>
      <c r="H200" s="243">
        <v>0</v>
      </c>
      <c r="I200" s="251">
        <v>13796.610169491523</v>
      </c>
      <c r="J200" s="249">
        <v>1044.991678125062</v>
      </c>
      <c r="K200" s="253">
        <v>1632.1637812498784</v>
      </c>
      <c r="L200" s="253">
        <v>11.830179741246051</v>
      </c>
      <c r="M200" s="248">
        <v>0</v>
      </c>
      <c r="N200" s="253">
        <v>0</v>
      </c>
      <c r="O200" s="248">
        <v>0</v>
      </c>
      <c r="P200" s="249">
        <f t="shared" si="24"/>
        <v>0</v>
      </c>
      <c r="Q200" s="254" t="s">
        <v>1026</v>
      </c>
      <c r="R200" s="253">
        <v>19958.251953125</v>
      </c>
      <c r="S200" s="251">
        <v>3.9</v>
      </c>
      <c r="T200" s="252">
        <v>0</v>
      </c>
      <c r="U200" s="253">
        <v>0</v>
      </c>
      <c r="V200" s="252">
        <v>0</v>
      </c>
      <c r="W200" s="253">
        <v>17.420000000000002</v>
      </c>
      <c r="X200" s="252" t="s">
        <v>992</v>
      </c>
      <c r="Y200" s="254">
        <v>21.32</v>
      </c>
      <c r="Z200" s="253">
        <f t="shared" si="23"/>
        <v>18.292682926829269</v>
      </c>
      <c r="AA200" s="253">
        <f t="shared" si="23"/>
        <v>0</v>
      </c>
      <c r="AB200" s="253">
        <f t="shared" si="23"/>
        <v>0</v>
      </c>
      <c r="AC200" s="253">
        <f t="shared" si="22"/>
        <v>0</v>
      </c>
      <c r="AD200" s="253">
        <f t="shared" si="22"/>
        <v>81.707317073170742</v>
      </c>
      <c r="AE200" s="253" t="str">
        <f t="shared" si="22"/>
        <v>---</v>
      </c>
      <c r="AF200" s="251">
        <f t="shared" si="19"/>
        <v>1.9540789489779692E-2</v>
      </c>
      <c r="AG200" s="252">
        <f t="shared" si="19"/>
        <v>0</v>
      </c>
      <c r="AH200" s="253">
        <f t="shared" si="19"/>
        <v>0</v>
      </c>
      <c r="AI200" s="252">
        <f t="shared" si="18"/>
        <v>0</v>
      </c>
      <c r="AJ200" s="253">
        <f t="shared" si="18"/>
        <v>8.7282193054349297E-2</v>
      </c>
      <c r="AK200" s="252">
        <f t="shared" si="18"/>
        <v>0</v>
      </c>
      <c r="AL200" s="254">
        <f t="shared" si="18"/>
        <v>0.10682298254412897</v>
      </c>
      <c r="AM200" s="255">
        <v>0.23894660847169749</v>
      </c>
      <c r="AN200" s="249">
        <v>0</v>
      </c>
      <c r="AO200" s="249">
        <v>0</v>
      </c>
      <c r="AP200" s="249">
        <v>0</v>
      </c>
      <c r="AQ200" s="249">
        <v>1.0672948511735822</v>
      </c>
      <c r="AR200" s="249" t="s">
        <v>1026</v>
      </c>
      <c r="AS200" s="254">
        <v>1.3062414596452796</v>
      </c>
      <c r="AT200" s="255" t="s">
        <v>1026</v>
      </c>
      <c r="AU200" s="249" t="s">
        <v>1026</v>
      </c>
      <c r="AV200" s="249" t="s">
        <v>1026</v>
      </c>
      <c r="AW200" s="249" t="s">
        <v>1026</v>
      </c>
      <c r="AX200" s="249" t="s">
        <v>1026</v>
      </c>
      <c r="AY200" s="249" t="s">
        <v>1026</v>
      </c>
      <c r="AZ200" s="254" t="s">
        <v>1026</v>
      </c>
      <c r="BA200" s="255" t="str">
        <f t="shared" si="21"/>
        <v>---</v>
      </c>
      <c r="BB200" s="249" t="str">
        <f t="shared" si="21"/>
        <v>---</v>
      </c>
      <c r="BC200" s="249" t="str">
        <f t="shared" si="21"/>
        <v>---</v>
      </c>
      <c r="BD200" s="249" t="str">
        <f t="shared" si="20"/>
        <v>---</v>
      </c>
      <c r="BE200" s="249" t="str">
        <f t="shared" si="20"/>
        <v>---</v>
      </c>
      <c r="BF200" s="249" t="str">
        <f t="shared" si="20"/>
        <v>---</v>
      </c>
      <c r="BG200" s="254" t="str">
        <f t="shared" si="20"/>
        <v>---</v>
      </c>
      <c r="BH200" s="255" t="s">
        <v>1026</v>
      </c>
      <c r="BI200" s="249" t="s">
        <v>1026</v>
      </c>
      <c r="BJ200" s="249" t="s">
        <v>1026</v>
      </c>
      <c r="BK200" s="249" t="s">
        <v>1026</v>
      </c>
      <c r="BL200" s="249" t="s">
        <v>1026</v>
      </c>
      <c r="BM200" s="249" t="s">
        <v>1026</v>
      </c>
      <c r="BN200" s="254" t="s">
        <v>1026</v>
      </c>
      <c r="BO200" s="251">
        <v>9.01</v>
      </c>
      <c r="BP200" s="253">
        <v>0.05</v>
      </c>
      <c r="BQ200" s="248">
        <v>29.13</v>
      </c>
      <c r="BR200" s="249">
        <v>0.15</v>
      </c>
      <c r="BS200" s="253">
        <v>67.739999999999995</v>
      </c>
      <c r="BT200" s="253">
        <v>0.34</v>
      </c>
      <c r="BU200" s="248">
        <v>169.06</v>
      </c>
      <c r="BV200" s="249">
        <v>0.85</v>
      </c>
      <c r="BW200" s="253">
        <v>286.92</v>
      </c>
      <c r="BX200" s="253">
        <v>1.44</v>
      </c>
      <c r="BY200" s="248">
        <v>423.39</v>
      </c>
      <c r="BZ200" s="249">
        <v>2.12</v>
      </c>
      <c r="CA200" s="253">
        <v>511.99</v>
      </c>
      <c r="CB200" s="254">
        <v>2.57</v>
      </c>
      <c r="CC200" s="251">
        <v>0</v>
      </c>
      <c r="CD200" s="253">
        <v>0</v>
      </c>
      <c r="CE200" s="248">
        <v>0</v>
      </c>
      <c r="CF200" s="249">
        <v>0</v>
      </c>
      <c r="CG200" s="253">
        <v>0</v>
      </c>
      <c r="CH200" s="253">
        <v>0</v>
      </c>
      <c r="CI200" s="248">
        <v>0</v>
      </c>
      <c r="CJ200" s="249">
        <v>0</v>
      </c>
      <c r="CK200" s="253">
        <v>0</v>
      </c>
      <c r="CL200" s="253">
        <v>0</v>
      </c>
      <c r="CM200" s="248">
        <v>0</v>
      </c>
      <c r="CN200" s="249">
        <v>0</v>
      </c>
      <c r="CO200" s="253">
        <v>0</v>
      </c>
      <c r="CP200" s="254">
        <v>0</v>
      </c>
      <c r="CQ200" s="251">
        <v>0</v>
      </c>
      <c r="CR200" s="253">
        <v>0</v>
      </c>
      <c r="CS200" s="248">
        <v>0</v>
      </c>
      <c r="CT200" s="249">
        <v>0</v>
      </c>
      <c r="CU200" s="253">
        <v>0</v>
      </c>
      <c r="CV200" s="253">
        <v>0</v>
      </c>
      <c r="CW200" s="248">
        <v>0</v>
      </c>
      <c r="CX200" s="249">
        <v>0</v>
      </c>
      <c r="CY200" s="253">
        <v>0</v>
      </c>
      <c r="CZ200" s="253">
        <v>0</v>
      </c>
      <c r="DA200" s="248">
        <v>0</v>
      </c>
      <c r="DB200" s="249">
        <v>0</v>
      </c>
      <c r="DC200" s="253">
        <v>0</v>
      </c>
      <c r="DD200" s="253">
        <v>0</v>
      </c>
      <c r="DE200" s="251">
        <v>0</v>
      </c>
      <c r="DF200" s="253">
        <v>0</v>
      </c>
      <c r="DG200" s="248">
        <v>0</v>
      </c>
      <c r="DH200" s="249">
        <v>0</v>
      </c>
      <c r="DI200" s="253">
        <v>0</v>
      </c>
      <c r="DJ200" s="253">
        <v>0</v>
      </c>
      <c r="DK200" s="248">
        <v>0</v>
      </c>
      <c r="DL200" s="249">
        <v>0</v>
      </c>
      <c r="DM200" s="253">
        <v>0</v>
      </c>
      <c r="DN200" s="253">
        <v>0</v>
      </c>
      <c r="DO200" s="248">
        <v>0</v>
      </c>
      <c r="DP200" s="249">
        <v>0</v>
      </c>
      <c r="DQ200" s="253">
        <v>0</v>
      </c>
      <c r="DR200" s="253">
        <v>0</v>
      </c>
      <c r="DS200" s="256">
        <v>31.693334907738592</v>
      </c>
      <c r="DT200" s="257">
        <v>29.647190304492312</v>
      </c>
      <c r="DU200" s="258">
        <v>5.972489807771807E-4</v>
      </c>
      <c r="DV200" s="259">
        <v>20.447040820403892</v>
      </c>
      <c r="DW200" s="260">
        <v>193</v>
      </c>
      <c r="DX200" s="261">
        <v>45.53</v>
      </c>
      <c r="DY200" s="240">
        <v>54.642951219512199</v>
      </c>
      <c r="DZ200" s="262">
        <v>4.1449162336380097</v>
      </c>
      <c r="EA200" s="262">
        <v>-1.4397648572921753</v>
      </c>
      <c r="EB200" s="262">
        <v>-1.4854505062103271</v>
      </c>
      <c r="EC200" s="262">
        <v>-1.4074095487594604</v>
      </c>
      <c r="ED200" s="262">
        <v>-1.3555991649627686</v>
      </c>
      <c r="EE200" s="262" t="s">
        <v>478</v>
      </c>
      <c r="EF200" s="262">
        <v>0</v>
      </c>
      <c r="EG200" s="262">
        <v>2.5307692307692307</v>
      </c>
      <c r="EH200" s="262" t="s">
        <v>478</v>
      </c>
      <c r="EI200" s="262" t="s">
        <v>478</v>
      </c>
      <c r="EJ200" s="262" t="s">
        <v>478</v>
      </c>
      <c r="EK200" s="262">
        <v>0</v>
      </c>
      <c r="EL200" s="263" t="s">
        <v>478</v>
      </c>
    </row>
    <row r="201" spans="1:142" x14ac:dyDescent="0.2">
      <c r="A201" s="236" t="s">
        <v>416</v>
      </c>
      <c r="B201" s="237" t="s">
        <v>463</v>
      </c>
      <c r="C201" s="238" t="s">
        <v>1075</v>
      </c>
      <c r="D201" s="239">
        <v>0.49889699999999998</v>
      </c>
      <c r="E201" s="240">
        <v>64.127064303854297</v>
      </c>
      <c r="F201" s="241">
        <v>35.872935696145696</v>
      </c>
      <c r="G201" s="242">
        <v>2.0628403878868586</v>
      </c>
      <c r="H201" s="243">
        <v>123.79578163771713</v>
      </c>
      <c r="I201" s="251">
        <v>1888.1233437725848</v>
      </c>
      <c r="J201" s="249">
        <v>3767.1153636953959</v>
      </c>
      <c r="K201" s="253">
        <v>678.05780832770472</v>
      </c>
      <c r="L201" s="253">
        <v>35.911732703484518</v>
      </c>
      <c r="M201" s="248">
        <v>230.41920919296558</v>
      </c>
      <c r="N201" s="253">
        <v>12.203610000000001</v>
      </c>
      <c r="O201" s="248">
        <v>521.3230791551174</v>
      </c>
      <c r="P201" s="249">
        <f t="shared" si="24"/>
        <v>27.610647412127339</v>
      </c>
      <c r="Q201" s="254">
        <v>475.33407134288103</v>
      </c>
      <c r="R201" s="253">
        <v>7137.7890625</v>
      </c>
      <c r="S201" s="251">
        <v>0.04</v>
      </c>
      <c r="T201" s="252">
        <v>0.15</v>
      </c>
      <c r="U201" s="253">
        <v>0</v>
      </c>
      <c r="V201" s="252">
        <v>0</v>
      </c>
      <c r="W201" s="253">
        <v>0</v>
      </c>
      <c r="X201" s="252" t="s">
        <v>992</v>
      </c>
      <c r="Y201" s="254">
        <v>0.19</v>
      </c>
      <c r="Z201" s="253">
        <f t="shared" si="23"/>
        <v>21.05263157894737</v>
      </c>
      <c r="AA201" s="253">
        <f t="shared" si="23"/>
        <v>78.94736842105263</v>
      </c>
      <c r="AB201" s="253">
        <f t="shared" si="23"/>
        <v>0</v>
      </c>
      <c r="AC201" s="253">
        <f t="shared" si="22"/>
        <v>0</v>
      </c>
      <c r="AD201" s="253">
        <f t="shared" si="22"/>
        <v>0</v>
      </c>
      <c r="AE201" s="253" t="str">
        <f t="shared" si="22"/>
        <v>---</v>
      </c>
      <c r="AF201" s="251">
        <f t="shared" si="19"/>
        <v>5.6039761962354846E-4</v>
      </c>
      <c r="AG201" s="252">
        <f t="shared" si="19"/>
        <v>2.1014910735883069E-3</v>
      </c>
      <c r="AH201" s="253">
        <f t="shared" si="19"/>
        <v>0</v>
      </c>
      <c r="AI201" s="252">
        <f t="shared" si="18"/>
        <v>0</v>
      </c>
      <c r="AJ201" s="253">
        <f t="shared" si="18"/>
        <v>0</v>
      </c>
      <c r="AK201" s="252">
        <f t="shared" si="18"/>
        <v>0</v>
      </c>
      <c r="AL201" s="254">
        <f t="shared" si="18"/>
        <v>2.6618886932118554E-3</v>
      </c>
      <c r="AM201" s="255">
        <v>5.8992020309672532E-3</v>
      </c>
      <c r="AN201" s="249">
        <v>2.2122007616127197E-2</v>
      </c>
      <c r="AO201" s="249">
        <v>0</v>
      </c>
      <c r="AP201" s="249">
        <v>0</v>
      </c>
      <c r="AQ201" s="249">
        <v>0</v>
      </c>
      <c r="AR201" s="249" t="s">
        <v>1026</v>
      </c>
      <c r="AS201" s="254">
        <v>2.8021209647094453E-2</v>
      </c>
      <c r="AT201" s="255">
        <v>1.7359663779811789E-2</v>
      </c>
      <c r="AU201" s="249">
        <v>6.5098739174294207E-2</v>
      </c>
      <c r="AV201" s="249">
        <v>0</v>
      </c>
      <c r="AW201" s="249">
        <v>0</v>
      </c>
      <c r="AX201" s="249">
        <v>0</v>
      </c>
      <c r="AY201" s="249" t="s">
        <v>1026</v>
      </c>
      <c r="AZ201" s="254">
        <v>8.2458402954106003E-2</v>
      </c>
      <c r="BA201" s="255">
        <f t="shared" si="21"/>
        <v>7.6727851881842699E-3</v>
      </c>
      <c r="BB201" s="249">
        <f t="shared" si="21"/>
        <v>2.8772944455691007E-2</v>
      </c>
      <c r="BC201" s="249">
        <f t="shared" si="21"/>
        <v>0</v>
      </c>
      <c r="BD201" s="249">
        <f t="shared" si="20"/>
        <v>0</v>
      </c>
      <c r="BE201" s="249">
        <f t="shared" si="20"/>
        <v>0</v>
      </c>
      <c r="BF201" s="249" t="str">
        <f t="shared" si="20"/>
        <v>---</v>
      </c>
      <c r="BG201" s="254">
        <f t="shared" si="20"/>
        <v>3.6445729643875276E-2</v>
      </c>
      <c r="BH201" s="255">
        <v>8.4151341996156013E-3</v>
      </c>
      <c r="BI201" s="249">
        <v>3.15567532485585E-2</v>
      </c>
      <c r="BJ201" s="249">
        <v>0</v>
      </c>
      <c r="BK201" s="249">
        <v>0</v>
      </c>
      <c r="BL201" s="249">
        <v>0</v>
      </c>
      <c r="BM201" s="249" t="s">
        <v>1026</v>
      </c>
      <c r="BN201" s="254">
        <v>3.9971887448174107E-2</v>
      </c>
      <c r="BO201" s="251">
        <v>0</v>
      </c>
      <c r="BP201" s="253">
        <v>0</v>
      </c>
      <c r="BQ201" s="248">
        <v>0</v>
      </c>
      <c r="BR201" s="249">
        <v>0</v>
      </c>
      <c r="BS201" s="253">
        <v>0.78</v>
      </c>
      <c r="BT201" s="253">
        <v>0.01</v>
      </c>
      <c r="BU201" s="248">
        <v>2.21</v>
      </c>
      <c r="BV201" s="249">
        <v>0.03</v>
      </c>
      <c r="BW201" s="253">
        <v>3.88</v>
      </c>
      <c r="BX201" s="253">
        <v>0.05</v>
      </c>
      <c r="BY201" s="248">
        <v>6.31</v>
      </c>
      <c r="BZ201" s="249">
        <v>0.09</v>
      </c>
      <c r="CA201" s="253">
        <v>8.23</v>
      </c>
      <c r="CB201" s="254">
        <v>0.12</v>
      </c>
      <c r="CC201" s="251">
        <v>0</v>
      </c>
      <c r="CD201" s="253">
        <v>0</v>
      </c>
      <c r="CE201" s="248">
        <v>0.87</v>
      </c>
      <c r="CF201" s="249">
        <v>0.01</v>
      </c>
      <c r="CG201" s="253">
        <v>7.06</v>
      </c>
      <c r="CH201" s="253">
        <v>0.1</v>
      </c>
      <c r="CI201" s="248">
        <v>10.220000000000001</v>
      </c>
      <c r="CJ201" s="249">
        <v>0.14000000000000001</v>
      </c>
      <c r="CK201" s="253">
        <v>11.99</v>
      </c>
      <c r="CL201" s="253">
        <v>0.17</v>
      </c>
      <c r="CM201" s="248">
        <v>12.73</v>
      </c>
      <c r="CN201" s="249">
        <v>0.18</v>
      </c>
      <c r="CO201" s="253">
        <v>13.46</v>
      </c>
      <c r="CP201" s="254">
        <v>0.19</v>
      </c>
      <c r="CQ201" s="251">
        <v>0</v>
      </c>
      <c r="CR201" s="253">
        <v>0</v>
      </c>
      <c r="CS201" s="248">
        <v>0</v>
      </c>
      <c r="CT201" s="249">
        <v>0</v>
      </c>
      <c r="CU201" s="253">
        <v>0</v>
      </c>
      <c r="CV201" s="253">
        <v>0</v>
      </c>
      <c r="CW201" s="248">
        <v>0</v>
      </c>
      <c r="CX201" s="249">
        <v>0</v>
      </c>
      <c r="CY201" s="253">
        <v>0</v>
      </c>
      <c r="CZ201" s="253">
        <v>0</v>
      </c>
      <c r="DA201" s="248">
        <v>0</v>
      </c>
      <c r="DB201" s="249">
        <v>0</v>
      </c>
      <c r="DC201" s="253">
        <v>0</v>
      </c>
      <c r="DD201" s="253">
        <v>0</v>
      </c>
      <c r="DE201" s="251">
        <v>0</v>
      </c>
      <c r="DF201" s="253">
        <v>0</v>
      </c>
      <c r="DG201" s="248">
        <v>0</v>
      </c>
      <c r="DH201" s="249">
        <v>0</v>
      </c>
      <c r="DI201" s="253">
        <v>0</v>
      </c>
      <c r="DJ201" s="253">
        <v>0</v>
      </c>
      <c r="DK201" s="248">
        <v>0</v>
      </c>
      <c r="DL201" s="249">
        <v>0</v>
      </c>
      <c r="DM201" s="253">
        <v>0</v>
      </c>
      <c r="DN201" s="253">
        <v>0</v>
      </c>
      <c r="DO201" s="248">
        <v>0</v>
      </c>
      <c r="DP201" s="249">
        <v>0</v>
      </c>
      <c r="DQ201" s="253">
        <v>0</v>
      </c>
      <c r="DR201" s="253">
        <v>0</v>
      </c>
      <c r="DS201" s="256">
        <v>14.91408095176763</v>
      </c>
      <c r="DT201" s="257">
        <v>13.772295502734439</v>
      </c>
      <c r="DU201" s="258">
        <v>29.281967041897655</v>
      </c>
      <c r="DV201" s="259">
        <v>19.322781165466576</v>
      </c>
      <c r="DW201" s="260">
        <v>194</v>
      </c>
      <c r="DX201" s="261">
        <v>50.52</v>
      </c>
      <c r="DY201" s="240">
        <v>74.543731707317079</v>
      </c>
      <c r="DZ201" s="262">
        <v>0.90527328246508498</v>
      </c>
      <c r="EA201" s="262">
        <v>0.48163485527038574</v>
      </c>
      <c r="EB201" s="262">
        <v>0.12438298761844635</v>
      </c>
      <c r="EC201" s="262">
        <v>0.9018053412437439</v>
      </c>
      <c r="ED201" s="262">
        <v>0.76906144618988037</v>
      </c>
      <c r="EE201" s="262" t="s">
        <v>478</v>
      </c>
      <c r="EF201" s="262">
        <v>0.72948783944249507</v>
      </c>
      <c r="EG201" s="262">
        <v>7.333333333333333</v>
      </c>
      <c r="EH201" s="262">
        <v>44.07</v>
      </c>
      <c r="EI201" s="262" t="s">
        <v>478</v>
      </c>
      <c r="EJ201" s="262">
        <v>51.4</v>
      </c>
      <c r="EK201" s="262">
        <v>8.1</v>
      </c>
      <c r="EL201" s="263" t="s">
        <v>478</v>
      </c>
    </row>
    <row r="202" spans="1:142" x14ac:dyDescent="0.2">
      <c r="A202" s="236" t="s">
        <v>952</v>
      </c>
      <c r="B202" s="237" t="s">
        <v>953</v>
      </c>
      <c r="C202" s="238" t="s">
        <v>1079</v>
      </c>
      <c r="D202" s="239">
        <v>4.1695060000000002</v>
      </c>
      <c r="E202" s="240">
        <v>74.799988295975595</v>
      </c>
      <c r="F202" s="241">
        <v>25.200011704024412</v>
      </c>
      <c r="G202" s="242">
        <v>3.2831859239519883</v>
      </c>
      <c r="H202" s="243">
        <v>692.60897009966777</v>
      </c>
      <c r="I202" s="251">
        <v>10238.909204076868</v>
      </c>
      <c r="J202" s="249">
        <v>2782.9050264302282</v>
      </c>
      <c r="K202" s="253">
        <v>1831.1937550247669</v>
      </c>
      <c r="L202" s="253">
        <v>17.884656641897294</v>
      </c>
      <c r="M202" s="248">
        <v>0</v>
      </c>
      <c r="N202" s="253">
        <v>0</v>
      </c>
      <c r="O202" s="248">
        <v>631.98102485338995</v>
      </c>
      <c r="P202" s="249">
        <f t="shared" si="24"/>
        <v>6.1723471930169236</v>
      </c>
      <c r="Q202" s="254" t="s">
        <v>1026</v>
      </c>
      <c r="R202" s="199">
        <v>69454.296875</v>
      </c>
      <c r="S202" s="251">
        <v>26.75</v>
      </c>
      <c r="T202" s="252">
        <v>0</v>
      </c>
      <c r="U202" s="253">
        <v>0</v>
      </c>
      <c r="V202" s="252">
        <v>0.06</v>
      </c>
      <c r="W202" s="253">
        <v>0.28999999999999998</v>
      </c>
      <c r="X202" s="252" t="s">
        <v>992</v>
      </c>
      <c r="Y202" s="254">
        <v>27.099999999999998</v>
      </c>
      <c r="Z202" s="253">
        <f t="shared" si="23"/>
        <v>98.708487084870853</v>
      </c>
      <c r="AA202" s="253">
        <f t="shared" si="23"/>
        <v>0</v>
      </c>
      <c r="AB202" s="253">
        <f t="shared" si="23"/>
        <v>0</v>
      </c>
      <c r="AC202" s="253">
        <f t="shared" si="22"/>
        <v>0.22140221402214025</v>
      </c>
      <c r="AD202" s="253">
        <f t="shared" si="22"/>
        <v>1.070110701107011</v>
      </c>
      <c r="AE202" s="253" t="str">
        <f t="shared" si="22"/>
        <v>---</v>
      </c>
      <c r="AF202" s="251">
        <f t="shared" si="19"/>
        <v>3.8514535750240435E-2</v>
      </c>
      <c r="AG202" s="252">
        <f t="shared" si="19"/>
        <v>0</v>
      </c>
      <c r="AH202" s="253">
        <f t="shared" si="19"/>
        <v>0</v>
      </c>
      <c r="AI202" s="252">
        <f t="shared" si="18"/>
        <v>8.6387743738857039E-5</v>
      </c>
      <c r="AJ202" s="253">
        <f t="shared" si="18"/>
        <v>4.175407614044757E-4</v>
      </c>
      <c r="AK202" s="252">
        <f t="shared" si="18"/>
        <v>0</v>
      </c>
      <c r="AL202" s="254">
        <f t="shared" si="18"/>
        <v>3.9018464255383765E-2</v>
      </c>
      <c r="AM202" s="255">
        <v>1.4607957200923398</v>
      </c>
      <c r="AN202" s="249">
        <v>0</v>
      </c>
      <c r="AO202" s="249">
        <v>0</v>
      </c>
      <c r="AP202" s="249">
        <v>3.2765511478706688E-3</v>
      </c>
      <c r="AQ202" s="249">
        <v>1.5836663881374898E-2</v>
      </c>
      <c r="AR202" s="249" t="s">
        <v>1026</v>
      </c>
      <c r="AS202" s="254">
        <v>1.4799089351215853</v>
      </c>
      <c r="AT202" s="255" t="s">
        <v>1026</v>
      </c>
      <c r="AU202" s="249" t="s">
        <v>1026</v>
      </c>
      <c r="AV202" s="249" t="s">
        <v>1026</v>
      </c>
      <c r="AW202" s="249" t="s">
        <v>1026</v>
      </c>
      <c r="AX202" s="249" t="s">
        <v>1026</v>
      </c>
      <c r="AY202" s="249" t="s">
        <v>1026</v>
      </c>
      <c r="AZ202" s="254" t="s">
        <v>1026</v>
      </c>
      <c r="BA202" s="255">
        <f t="shared" si="21"/>
        <v>4.2327220198115283</v>
      </c>
      <c r="BB202" s="249">
        <f t="shared" si="21"/>
        <v>0</v>
      </c>
      <c r="BC202" s="249">
        <f t="shared" si="21"/>
        <v>0</v>
      </c>
      <c r="BD202" s="249">
        <f t="shared" si="20"/>
        <v>9.4939559322875389E-3</v>
      </c>
      <c r="BE202" s="249">
        <f t="shared" si="20"/>
        <v>4.5887453672723101E-2</v>
      </c>
      <c r="BF202" s="249" t="str">
        <f t="shared" si="20"/>
        <v>---</v>
      </c>
      <c r="BG202" s="254">
        <f t="shared" si="20"/>
        <v>4.2881034294165374</v>
      </c>
      <c r="BH202" s="255" t="s">
        <v>1026</v>
      </c>
      <c r="BI202" s="249" t="s">
        <v>1026</v>
      </c>
      <c r="BJ202" s="249" t="s">
        <v>1026</v>
      </c>
      <c r="BK202" s="249" t="s">
        <v>1026</v>
      </c>
      <c r="BL202" s="249" t="s">
        <v>1026</v>
      </c>
      <c r="BM202" s="249" t="s">
        <v>1026</v>
      </c>
      <c r="BN202" s="254" t="s">
        <v>1026</v>
      </c>
      <c r="BO202" s="251">
        <v>48.71</v>
      </c>
      <c r="BP202" s="253">
        <v>7.0000000000000007E-2</v>
      </c>
      <c r="BQ202" s="248">
        <v>114.78</v>
      </c>
      <c r="BR202" s="249">
        <v>0.17</v>
      </c>
      <c r="BS202" s="253">
        <v>264.89999999999998</v>
      </c>
      <c r="BT202" s="253">
        <v>0.38</v>
      </c>
      <c r="BU202" s="248">
        <v>817.81</v>
      </c>
      <c r="BV202" s="249">
        <v>1.18</v>
      </c>
      <c r="BW202" s="253">
        <v>1673.84</v>
      </c>
      <c r="BX202" s="253">
        <v>2.41</v>
      </c>
      <c r="BY202" s="248">
        <v>3058.11</v>
      </c>
      <c r="BZ202" s="249">
        <v>4.4000000000000004</v>
      </c>
      <c r="CA202" s="253">
        <v>4179.21</v>
      </c>
      <c r="CB202" s="254">
        <v>6.02</v>
      </c>
      <c r="CC202" s="251">
        <v>0</v>
      </c>
      <c r="CD202" s="253">
        <v>0</v>
      </c>
      <c r="CE202" s="248">
        <v>0</v>
      </c>
      <c r="CF202" s="249">
        <v>0</v>
      </c>
      <c r="CG202" s="253">
        <v>0</v>
      </c>
      <c r="CH202" s="253">
        <v>0</v>
      </c>
      <c r="CI202" s="248">
        <v>0</v>
      </c>
      <c r="CJ202" s="249">
        <v>0</v>
      </c>
      <c r="CK202" s="253">
        <v>0</v>
      </c>
      <c r="CL202" s="253">
        <v>0</v>
      </c>
      <c r="CM202" s="248">
        <v>0</v>
      </c>
      <c r="CN202" s="249">
        <v>0</v>
      </c>
      <c r="CO202" s="253">
        <v>0</v>
      </c>
      <c r="CP202" s="254">
        <v>0</v>
      </c>
      <c r="CQ202" s="251">
        <v>0</v>
      </c>
      <c r="CR202" s="253">
        <v>0</v>
      </c>
      <c r="CS202" s="248">
        <v>0</v>
      </c>
      <c r="CT202" s="249">
        <v>0</v>
      </c>
      <c r="CU202" s="253">
        <v>0</v>
      </c>
      <c r="CV202" s="253">
        <v>0</v>
      </c>
      <c r="CW202" s="248">
        <v>0</v>
      </c>
      <c r="CX202" s="249">
        <v>0</v>
      </c>
      <c r="CY202" s="253">
        <v>0</v>
      </c>
      <c r="CZ202" s="253">
        <v>0</v>
      </c>
      <c r="DA202" s="248">
        <v>0</v>
      </c>
      <c r="DB202" s="249">
        <v>0</v>
      </c>
      <c r="DC202" s="253">
        <v>0</v>
      </c>
      <c r="DD202" s="253">
        <v>0</v>
      </c>
      <c r="DE202" s="251">
        <v>0</v>
      </c>
      <c r="DF202" s="253">
        <v>0</v>
      </c>
      <c r="DG202" s="248">
        <v>0</v>
      </c>
      <c r="DH202" s="249">
        <v>0</v>
      </c>
      <c r="DI202" s="253">
        <v>0</v>
      </c>
      <c r="DJ202" s="253">
        <v>0</v>
      </c>
      <c r="DK202" s="248">
        <v>0</v>
      </c>
      <c r="DL202" s="249">
        <v>0</v>
      </c>
      <c r="DM202" s="253">
        <v>0.65</v>
      </c>
      <c r="DN202" s="253">
        <v>0</v>
      </c>
      <c r="DO202" s="248">
        <v>5.79</v>
      </c>
      <c r="DP202" s="249">
        <v>0.01</v>
      </c>
      <c r="DQ202" s="253">
        <v>11.73</v>
      </c>
      <c r="DR202" s="253">
        <v>0.02</v>
      </c>
      <c r="DS202" s="256">
        <v>27.116303935754573</v>
      </c>
      <c r="DT202" s="257">
        <v>30.162973006935765</v>
      </c>
      <c r="DU202" s="258">
        <v>5.972489807771807E-4</v>
      </c>
      <c r="DV202" s="259">
        <v>19.093291397223705</v>
      </c>
      <c r="DW202" s="260">
        <v>195</v>
      </c>
      <c r="DX202" s="261">
        <v>35.5</v>
      </c>
      <c r="DY202" s="240">
        <v>73.017878048780489</v>
      </c>
      <c r="DZ202" s="262">
        <v>2.9846160535681001</v>
      </c>
      <c r="EA202" s="262" t="s">
        <v>478</v>
      </c>
      <c r="EB202" s="262" t="s">
        <v>478</v>
      </c>
      <c r="EC202" s="262" t="s">
        <v>478</v>
      </c>
      <c r="ED202" s="262" t="s">
        <v>478</v>
      </c>
      <c r="EE202" s="262" t="s">
        <v>478</v>
      </c>
      <c r="EF202" s="262">
        <v>0.62061183353266336</v>
      </c>
      <c r="EG202" s="262">
        <v>51.477832512315267</v>
      </c>
      <c r="EH202" s="262" t="s">
        <v>478</v>
      </c>
      <c r="EI202" s="262">
        <v>0.741841618190478</v>
      </c>
      <c r="EJ202" s="262" t="s">
        <v>1069</v>
      </c>
      <c r="EK202" s="262">
        <v>0</v>
      </c>
      <c r="EL202" s="263" t="s">
        <v>478</v>
      </c>
    </row>
    <row r="203" spans="1:142" x14ac:dyDescent="0.2">
      <c r="A203" s="236" t="s">
        <v>955</v>
      </c>
      <c r="B203" s="237" t="s">
        <v>956</v>
      </c>
      <c r="C203" s="238" t="s">
        <v>1077</v>
      </c>
      <c r="D203" s="239">
        <v>7.9217999999999997E-2</v>
      </c>
      <c r="E203" s="240">
        <v>86.164760534222012</v>
      </c>
      <c r="F203" s="241">
        <v>13.835239465777979</v>
      </c>
      <c r="G203" s="242">
        <v>0.46108068353048293</v>
      </c>
      <c r="H203" s="243">
        <v>168.54893617021276</v>
      </c>
      <c r="I203" s="251">
        <v>3712.0342665067365</v>
      </c>
      <c r="J203" s="249">
        <v>46418.415467327795</v>
      </c>
      <c r="K203" s="253" t="s">
        <v>1026</v>
      </c>
      <c r="L203" s="253" t="s">
        <v>478</v>
      </c>
      <c r="M203" s="248">
        <v>137.83822601134133</v>
      </c>
      <c r="N203" s="253">
        <v>3.7132799999999997</v>
      </c>
      <c r="O203" s="248">
        <v>0</v>
      </c>
      <c r="P203" s="249">
        <f t="shared" si="24"/>
        <v>0</v>
      </c>
      <c r="Q203" s="254" t="s">
        <v>1026</v>
      </c>
      <c r="R203" s="253">
        <v>8381.654296875</v>
      </c>
      <c r="S203" s="251">
        <v>0.12</v>
      </c>
      <c r="T203" s="252">
        <v>0</v>
      </c>
      <c r="U203" s="253">
        <v>0</v>
      </c>
      <c r="V203" s="252">
        <v>0</v>
      </c>
      <c r="W203" s="253">
        <v>0</v>
      </c>
      <c r="X203" s="252" t="s">
        <v>992</v>
      </c>
      <c r="Y203" s="254">
        <v>0.12</v>
      </c>
      <c r="Z203" s="253">
        <f t="shared" si="23"/>
        <v>100</v>
      </c>
      <c r="AA203" s="253">
        <f t="shared" si="23"/>
        <v>0</v>
      </c>
      <c r="AB203" s="253">
        <f t="shared" si="23"/>
        <v>0</v>
      </c>
      <c r="AC203" s="253">
        <f t="shared" si="22"/>
        <v>0</v>
      </c>
      <c r="AD203" s="253">
        <f t="shared" si="22"/>
        <v>0</v>
      </c>
      <c r="AE203" s="253" t="str">
        <f t="shared" si="22"/>
        <v>---</v>
      </c>
      <c r="AF203" s="251">
        <f t="shared" si="19"/>
        <v>1.4316982751810771E-3</v>
      </c>
      <c r="AG203" s="252">
        <f t="shared" si="19"/>
        <v>0</v>
      </c>
      <c r="AH203" s="253">
        <f t="shared" si="19"/>
        <v>0</v>
      </c>
      <c r="AI203" s="252">
        <f t="shared" si="18"/>
        <v>0</v>
      </c>
      <c r="AJ203" s="253">
        <f t="shared" si="18"/>
        <v>0</v>
      </c>
      <c r="AK203" s="252">
        <f t="shared" si="18"/>
        <v>0</v>
      </c>
      <c r="AL203" s="254">
        <f t="shared" si="18"/>
        <v>1.4316982751810771E-3</v>
      </c>
      <c r="AM203" s="255" t="s">
        <v>1026</v>
      </c>
      <c r="AN203" s="249" t="s">
        <v>1026</v>
      </c>
      <c r="AO203" s="249" t="s">
        <v>1026</v>
      </c>
      <c r="AP203" s="249" t="s">
        <v>1026</v>
      </c>
      <c r="AQ203" s="249" t="s">
        <v>1026</v>
      </c>
      <c r="AR203" s="249" t="s">
        <v>1026</v>
      </c>
      <c r="AS203" s="254" t="s">
        <v>1026</v>
      </c>
      <c r="AT203" s="255">
        <v>8.7058578358463784E-2</v>
      </c>
      <c r="AU203" s="249">
        <v>0</v>
      </c>
      <c r="AV203" s="249">
        <v>0</v>
      </c>
      <c r="AW203" s="249">
        <v>0</v>
      </c>
      <c r="AX203" s="249">
        <v>0</v>
      </c>
      <c r="AY203" s="249" t="s">
        <v>1026</v>
      </c>
      <c r="AZ203" s="254">
        <v>8.7058578358463784E-2</v>
      </c>
      <c r="BA203" s="255" t="str">
        <f t="shared" si="21"/>
        <v>---</v>
      </c>
      <c r="BB203" s="249" t="str">
        <f t="shared" si="21"/>
        <v>---</v>
      </c>
      <c r="BC203" s="249" t="str">
        <f t="shared" si="21"/>
        <v>---</v>
      </c>
      <c r="BD203" s="249" t="str">
        <f t="shared" si="20"/>
        <v>---</v>
      </c>
      <c r="BE203" s="249" t="str">
        <f t="shared" si="20"/>
        <v>---</v>
      </c>
      <c r="BF203" s="249" t="str">
        <f t="shared" si="20"/>
        <v>---</v>
      </c>
      <c r="BG203" s="254" t="str">
        <f t="shared" si="20"/>
        <v>---</v>
      </c>
      <c r="BH203" s="255" t="s">
        <v>1026</v>
      </c>
      <c r="BI203" s="249" t="s">
        <v>1026</v>
      </c>
      <c r="BJ203" s="249" t="s">
        <v>1026</v>
      </c>
      <c r="BK203" s="249" t="s">
        <v>1026</v>
      </c>
      <c r="BL203" s="249" t="s">
        <v>1026</v>
      </c>
      <c r="BM203" s="249" t="s">
        <v>1026</v>
      </c>
      <c r="BN203" s="254" t="s">
        <v>1026</v>
      </c>
      <c r="BO203" s="251">
        <v>0.19</v>
      </c>
      <c r="BP203" s="253">
        <v>0</v>
      </c>
      <c r="BQ203" s="248">
        <v>0.39</v>
      </c>
      <c r="BR203" s="249">
        <v>0</v>
      </c>
      <c r="BS203" s="253">
        <v>0.64</v>
      </c>
      <c r="BT203" s="253">
        <v>0.01</v>
      </c>
      <c r="BU203" s="248">
        <v>1.59</v>
      </c>
      <c r="BV203" s="249">
        <v>0.02</v>
      </c>
      <c r="BW203" s="253">
        <v>3.66</v>
      </c>
      <c r="BX203" s="253">
        <v>0.04</v>
      </c>
      <c r="BY203" s="248">
        <v>8.4600000000000009</v>
      </c>
      <c r="BZ203" s="249">
        <v>0.1</v>
      </c>
      <c r="CA203" s="253">
        <v>14</v>
      </c>
      <c r="CB203" s="254">
        <v>0.17</v>
      </c>
      <c r="CC203" s="251">
        <v>0</v>
      </c>
      <c r="CD203" s="253">
        <v>0</v>
      </c>
      <c r="CE203" s="248">
        <v>0</v>
      </c>
      <c r="CF203" s="249">
        <v>0</v>
      </c>
      <c r="CG203" s="253">
        <v>0</v>
      </c>
      <c r="CH203" s="253">
        <v>0</v>
      </c>
      <c r="CI203" s="248">
        <v>0</v>
      </c>
      <c r="CJ203" s="249">
        <v>0</v>
      </c>
      <c r="CK203" s="253">
        <v>0</v>
      </c>
      <c r="CL203" s="253">
        <v>0</v>
      </c>
      <c r="CM203" s="248">
        <v>0</v>
      </c>
      <c r="CN203" s="249">
        <v>0</v>
      </c>
      <c r="CO203" s="253">
        <v>0</v>
      </c>
      <c r="CP203" s="254">
        <v>0</v>
      </c>
      <c r="CQ203" s="251">
        <v>0</v>
      </c>
      <c r="CR203" s="253">
        <v>0</v>
      </c>
      <c r="CS203" s="248">
        <v>0</v>
      </c>
      <c r="CT203" s="249">
        <v>0</v>
      </c>
      <c r="CU203" s="253">
        <v>0</v>
      </c>
      <c r="CV203" s="253">
        <v>0</v>
      </c>
      <c r="CW203" s="248">
        <v>0</v>
      </c>
      <c r="CX203" s="249">
        <v>0</v>
      </c>
      <c r="CY203" s="253">
        <v>0</v>
      </c>
      <c r="CZ203" s="253">
        <v>0</v>
      </c>
      <c r="DA203" s="248">
        <v>0</v>
      </c>
      <c r="DB203" s="249">
        <v>0</v>
      </c>
      <c r="DC203" s="253">
        <v>0</v>
      </c>
      <c r="DD203" s="253">
        <v>0</v>
      </c>
      <c r="DE203" s="251">
        <v>0</v>
      </c>
      <c r="DF203" s="253">
        <v>0</v>
      </c>
      <c r="DG203" s="248">
        <v>0</v>
      </c>
      <c r="DH203" s="249">
        <v>0</v>
      </c>
      <c r="DI203" s="253">
        <v>0</v>
      </c>
      <c r="DJ203" s="253">
        <v>0</v>
      </c>
      <c r="DK203" s="248">
        <v>0</v>
      </c>
      <c r="DL203" s="249">
        <v>0</v>
      </c>
      <c r="DM203" s="253">
        <v>0</v>
      </c>
      <c r="DN203" s="253">
        <v>0</v>
      </c>
      <c r="DO203" s="248">
        <v>0</v>
      </c>
      <c r="DP203" s="249">
        <v>0</v>
      </c>
      <c r="DQ203" s="253">
        <v>0</v>
      </c>
      <c r="DR203" s="253">
        <v>0</v>
      </c>
      <c r="DS203" s="256">
        <v>12.095641136333468</v>
      </c>
      <c r="DT203" s="257">
        <v>11.285740356172987</v>
      </c>
      <c r="DU203" s="258">
        <v>29.642242443776922</v>
      </c>
      <c r="DV203" s="259">
        <v>17.674541312094458</v>
      </c>
      <c r="DW203" s="260">
        <v>196</v>
      </c>
      <c r="DX203" s="261" t="s">
        <v>478</v>
      </c>
      <c r="DY203" s="240" t="s">
        <v>478</v>
      </c>
      <c r="DZ203" s="262">
        <v>1.08899526487791</v>
      </c>
      <c r="EA203" s="262" t="s">
        <v>478</v>
      </c>
      <c r="EB203" s="262" t="s">
        <v>478</v>
      </c>
      <c r="EC203" s="262" t="s">
        <v>478</v>
      </c>
      <c r="ED203" s="262" t="s">
        <v>478</v>
      </c>
      <c r="EE203" s="262" t="s">
        <v>478</v>
      </c>
      <c r="EF203" s="262">
        <v>6.6367207054565061</v>
      </c>
      <c r="EG203" s="262" t="s">
        <v>478</v>
      </c>
      <c r="EH203" s="262" t="s">
        <v>478</v>
      </c>
      <c r="EI203" s="262" t="s">
        <v>478</v>
      </c>
      <c r="EJ203" s="262" t="s">
        <v>1069</v>
      </c>
      <c r="EK203" s="262" t="s">
        <v>478</v>
      </c>
      <c r="EL203" s="263" t="s">
        <v>478</v>
      </c>
    </row>
    <row r="204" spans="1:142" x14ac:dyDescent="0.2">
      <c r="A204" s="236" t="s">
        <v>206</v>
      </c>
      <c r="B204" s="237" t="s">
        <v>587</v>
      </c>
      <c r="C204" s="238" t="s">
        <v>1077</v>
      </c>
      <c r="D204" s="239">
        <v>5.6137059999999996</v>
      </c>
      <c r="E204" s="240">
        <v>87.32400663661403</v>
      </c>
      <c r="F204" s="241">
        <v>12.67599336338597</v>
      </c>
      <c r="G204" s="242">
        <v>0.60370192889534324</v>
      </c>
      <c r="H204" s="243">
        <v>132.30511430591562</v>
      </c>
      <c r="I204" s="251">
        <v>330813.54878738191</v>
      </c>
      <c r="J204" s="249">
        <v>59831.695561511508</v>
      </c>
      <c r="K204" s="253">
        <v>56743.823670686601</v>
      </c>
      <c r="L204" s="253">
        <v>17.152811267460084</v>
      </c>
      <c r="M204" s="248">
        <v>128798.78167810489</v>
      </c>
      <c r="N204" s="253">
        <v>38.933950000000003</v>
      </c>
      <c r="O204" s="248">
        <v>79923.27419127716</v>
      </c>
      <c r="P204" s="249">
        <f t="shared" si="24"/>
        <v>24.159613318209306</v>
      </c>
      <c r="Q204" s="254">
        <v>86099.437795696198</v>
      </c>
      <c r="R204" s="253">
        <v>1346393</v>
      </c>
      <c r="S204" s="251">
        <v>3.01</v>
      </c>
      <c r="T204" s="252">
        <v>0</v>
      </c>
      <c r="U204" s="253">
        <v>0</v>
      </c>
      <c r="V204" s="252">
        <v>0</v>
      </c>
      <c r="W204" s="253">
        <v>27.85</v>
      </c>
      <c r="X204" s="252" t="s">
        <v>992</v>
      </c>
      <c r="Y204" s="254">
        <v>30.86</v>
      </c>
      <c r="Z204" s="253">
        <f t="shared" si="23"/>
        <v>9.7537265068049255</v>
      </c>
      <c r="AA204" s="253">
        <f t="shared" si="23"/>
        <v>0</v>
      </c>
      <c r="AB204" s="253">
        <f t="shared" si="23"/>
        <v>0</v>
      </c>
      <c r="AC204" s="253">
        <f t="shared" si="22"/>
        <v>0</v>
      </c>
      <c r="AD204" s="253">
        <f t="shared" si="22"/>
        <v>90.246273493195076</v>
      </c>
      <c r="AE204" s="253" t="str">
        <f t="shared" si="22"/>
        <v>---</v>
      </c>
      <c r="AF204" s="251">
        <f t="shared" si="19"/>
        <v>2.2356028291888025E-4</v>
      </c>
      <c r="AG204" s="252">
        <f t="shared" si="19"/>
        <v>0</v>
      </c>
      <c r="AH204" s="253">
        <f t="shared" si="19"/>
        <v>0</v>
      </c>
      <c r="AI204" s="252">
        <f t="shared" si="18"/>
        <v>0</v>
      </c>
      <c r="AJ204" s="253">
        <f t="shared" si="18"/>
        <v>2.0684896608939591E-3</v>
      </c>
      <c r="AK204" s="252">
        <f t="shared" si="18"/>
        <v>0</v>
      </c>
      <c r="AL204" s="254">
        <f t="shared" si="18"/>
        <v>2.2920499438128391E-3</v>
      </c>
      <c r="AM204" s="255">
        <v>5.3045420722236973E-3</v>
      </c>
      <c r="AN204" s="249">
        <v>0</v>
      </c>
      <c r="AO204" s="249">
        <v>0</v>
      </c>
      <c r="AP204" s="249">
        <v>0</v>
      </c>
      <c r="AQ204" s="249">
        <v>4.9080231465591359E-2</v>
      </c>
      <c r="AR204" s="249" t="s">
        <v>1026</v>
      </c>
      <c r="AS204" s="254">
        <v>5.4384773537815047E-2</v>
      </c>
      <c r="AT204" s="255">
        <v>2.3369786272688662E-3</v>
      </c>
      <c r="AU204" s="249">
        <v>0</v>
      </c>
      <c r="AV204" s="249">
        <v>0</v>
      </c>
      <c r="AW204" s="249">
        <v>0</v>
      </c>
      <c r="AX204" s="249">
        <v>2.1622875338683699E-2</v>
      </c>
      <c r="AY204" s="249" t="s">
        <v>1026</v>
      </c>
      <c r="AZ204" s="254">
        <v>2.3959853965952564E-2</v>
      </c>
      <c r="BA204" s="255">
        <f t="shared" si="21"/>
        <v>3.7661119748376272E-3</v>
      </c>
      <c r="BB204" s="249">
        <f t="shared" si="21"/>
        <v>0</v>
      </c>
      <c r="BC204" s="249">
        <f t="shared" si="21"/>
        <v>0</v>
      </c>
      <c r="BD204" s="249">
        <f t="shared" si="20"/>
        <v>0</v>
      </c>
      <c r="BE204" s="249">
        <f t="shared" si="20"/>
        <v>3.484591976718536E-2</v>
      </c>
      <c r="BF204" s="249" t="str">
        <f t="shared" si="20"/>
        <v>---</v>
      </c>
      <c r="BG204" s="254">
        <f t="shared" si="20"/>
        <v>3.8612031742022983E-2</v>
      </c>
      <c r="BH204" s="255">
        <v>3.4959577867887761E-3</v>
      </c>
      <c r="BI204" s="249">
        <v>0</v>
      </c>
      <c r="BJ204" s="249">
        <v>0</v>
      </c>
      <c r="BK204" s="249">
        <v>0</v>
      </c>
      <c r="BL204" s="249">
        <v>3.2346320386068911E-2</v>
      </c>
      <c r="BM204" s="249" t="s">
        <v>1026</v>
      </c>
      <c r="BN204" s="254">
        <v>3.5842278172857685E-2</v>
      </c>
      <c r="BO204" s="251">
        <v>11.96</v>
      </c>
      <c r="BP204" s="253">
        <v>0</v>
      </c>
      <c r="BQ204" s="248">
        <v>28.43</v>
      </c>
      <c r="BR204" s="249">
        <v>0</v>
      </c>
      <c r="BS204" s="253">
        <v>48.9</v>
      </c>
      <c r="BT204" s="253">
        <v>0</v>
      </c>
      <c r="BU204" s="248">
        <v>90.29</v>
      </c>
      <c r="BV204" s="249">
        <v>0.01</v>
      </c>
      <c r="BW204" s="253">
        <v>134.33000000000001</v>
      </c>
      <c r="BX204" s="253">
        <v>0.01</v>
      </c>
      <c r="BY204" s="248">
        <v>192.65</v>
      </c>
      <c r="BZ204" s="249">
        <v>0.01</v>
      </c>
      <c r="CA204" s="253">
        <v>228.33</v>
      </c>
      <c r="CB204" s="254">
        <v>0.02</v>
      </c>
      <c r="CC204" s="251">
        <v>0</v>
      </c>
      <c r="CD204" s="253">
        <v>0</v>
      </c>
      <c r="CE204" s="248">
        <v>0</v>
      </c>
      <c r="CF204" s="249">
        <v>0</v>
      </c>
      <c r="CG204" s="253">
        <v>0</v>
      </c>
      <c r="CH204" s="253">
        <v>0</v>
      </c>
      <c r="CI204" s="248">
        <v>0</v>
      </c>
      <c r="CJ204" s="249">
        <v>0</v>
      </c>
      <c r="CK204" s="253">
        <v>0</v>
      </c>
      <c r="CL204" s="253">
        <v>0</v>
      </c>
      <c r="CM204" s="248">
        <v>0</v>
      </c>
      <c r="CN204" s="249">
        <v>0</v>
      </c>
      <c r="CO204" s="253">
        <v>0</v>
      </c>
      <c r="CP204" s="254">
        <v>0</v>
      </c>
      <c r="CQ204" s="251">
        <v>0</v>
      </c>
      <c r="CR204" s="253">
        <v>0</v>
      </c>
      <c r="CS204" s="248">
        <v>0</v>
      </c>
      <c r="CT204" s="249">
        <v>0</v>
      </c>
      <c r="CU204" s="253">
        <v>0</v>
      </c>
      <c r="CV204" s="253">
        <v>0</v>
      </c>
      <c r="CW204" s="248">
        <v>0</v>
      </c>
      <c r="CX204" s="249">
        <v>0</v>
      </c>
      <c r="CY204" s="253">
        <v>0</v>
      </c>
      <c r="CZ204" s="253">
        <v>0</v>
      </c>
      <c r="DA204" s="248">
        <v>0</v>
      </c>
      <c r="DB204" s="249">
        <v>0</v>
      </c>
      <c r="DC204" s="253">
        <v>0</v>
      </c>
      <c r="DD204" s="253">
        <v>0</v>
      </c>
      <c r="DE204" s="251">
        <v>0</v>
      </c>
      <c r="DF204" s="253">
        <v>0</v>
      </c>
      <c r="DG204" s="248">
        <v>0</v>
      </c>
      <c r="DH204" s="249">
        <v>0</v>
      </c>
      <c r="DI204" s="253">
        <v>0</v>
      </c>
      <c r="DJ204" s="253">
        <v>0</v>
      </c>
      <c r="DK204" s="248">
        <v>0</v>
      </c>
      <c r="DL204" s="249">
        <v>0</v>
      </c>
      <c r="DM204" s="253">
        <v>0</v>
      </c>
      <c r="DN204" s="253">
        <v>0</v>
      </c>
      <c r="DO204" s="248">
        <v>0</v>
      </c>
      <c r="DP204" s="249">
        <v>0</v>
      </c>
      <c r="DQ204" s="253">
        <v>0</v>
      </c>
      <c r="DR204" s="253">
        <v>0</v>
      </c>
      <c r="DS204" s="256">
        <v>14.23425866832388</v>
      </c>
      <c r="DT204" s="257">
        <v>16.51231215027569</v>
      </c>
      <c r="DU204" s="258">
        <v>21.079865458818912</v>
      </c>
      <c r="DV204" s="259">
        <v>17.275478759139492</v>
      </c>
      <c r="DW204" s="260">
        <v>197</v>
      </c>
      <c r="DX204" s="261">
        <v>24.7</v>
      </c>
      <c r="DY204" s="240">
        <v>80.051219512195118</v>
      </c>
      <c r="DZ204" s="262">
        <v>0.39506434000441898</v>
      </c>
      <c r="EA204" s="262">
        <v>1.8732744455337524</v>
      </c>
      <c r="EB204" s="262">
        <v>1.9710785150527954</v>
      </c>
      <c r="EC204" s="262">
        <v>1.682456374168396</v>
      </c>
      <c r="ED204" s="262">
        <v>2.4107282161712646</v>
      </c>
      <c r="EE204" s="262">
        <v>47.626878926421732</v>
      </c>
      <c r="EF204" s="262">
        <v>8.3464049766361921</v>
      </c>
      <c r="EG204" s="262">
        <v>11</v>
      </c>
      <c r="EH204" s="262">
        <v>76.92</v>
      </c>
      <c r="EI204" s="262">
        <v>8.2602630285209511</v>
      </c>
      <c r="EJ204" s="262">
        <v>-3.4</v>
      </c>
      <c r="EK204" s="262" t="s">
        <v>478</v>
      </c>
      <c r="EL204" s="263" t="s">
        <v>478</v>
      </c>
    </row>
    <row r="205" spans="1:142" x14ac:dyDescent="0.2">
      <c r="A205" s="236" t="s">
        <v>136</v>
      </c>
      <c r="B205" s="237" t="s">
        <v>970</v>
      </c>
      <c r="C205" s="238" t="s">
        <v>1076</v>
      </c>
      <c r="D205" s="239">
        <v>24.895479999999999</v>
      </c>
      <c r="E205" s="240">
        <v>60.568998870477699</v>
      </c>
      <c r="F205" s="241">
        <v>39.431001129522308</v>
      </c>
      <c r="G205" s="242">
        <v>0.75263238335039251</v>
      </c>
      <c r="H205" s="243">
        <v>206.75591728261773</v>
      </c>
      <c r="I205" s="251" t="s">
        <v>1026</v>
      </c>
      <c r="J205" s="249" t="s">
        <v>478</v>
      </c>
      <c r="K205" s="253" t="s">
        <v>1026</v>
      </c>
      <c r="L205" s="253" t="s">
        <v>478</v>
      </c>
      <c r="M205" s="248" t="s">
        <v>1026</v>
      </c>
      <c r="N205" s="253">
        <v>0</v>
      </c>
      <c r="O205" s="248">
        <v>0</v>
      </c>
      <c r="P205" s="249">
        <f t="shared" si="24"/>
        <v>0</v>
      </c>
      <c r="Q205" s="254" t="s">
        <v>1026</v>
      </c>
      <c r="R205" s="253">
        <v>77982.1484375</v>
      </c>
      <c r="S205" s="251">
        <v>10.88</v>
      </c>
      <c r="T205" s="252">
        <v>0.11</v>
      </c>
      <c r="U205" s="253">
        <v>1.95</v>
      </c>
      <c r="V205" s="252">
        <v>0</v>
      </c>
      <c r="W205" s="253">
        <v>157.21</v>
      </c>
      <c r="X205" s="252">
        <v>0</v>
      </c>
      <c r="Y205" s="254">
        <v>170.15</v>
      </c>
      <c r="Z205" s="253">
        <f t="shared" si="23"/>
        <v>6.3943579194828093</v>
      </c>
      <c r="AA205" s="253">
        <f t="shared" si="23"/>
        <v>6.4648839259476926E-2</v>
      </c>
      <c r="AB205" s="253">
        <f t="shared" si="23"/>
        <v>1.1460476050543638</v>
      </c>
      <c r="AC205" s="253">
        <f t="shared" si="22"/>
        <v>0</v>
      </c>
      <c r="AD205" s="253">
        <f t="shared" si="22"/>
        <v>92.394945636203346</v>
      </c>
      <c r="AE205" s="253">
        <f t="shared" si="22"/>
        <v>0</v>
      </c>
      <c r="AF205" s="251">
        <f t="shared" si="19"/>
        <v>1.3951911069390381E-2</v>
      </c>
      <c r="AG205" s="252">
        <f t="shared" si="19"/>
        <v>1.4105792441479245E-4</v>
      </c>
      <c r="AH205" s="253">
        <f t="shared" si="19"/>
        <v>2.5005722964440481E-3</v>
      </c>
      <c r="AI205" s="252">
        <f t="shared" si="18"/>
        <v>0</v>
      </c>
      <c r="AJ205" s="253">
        <f t="shared" si="18"/>
        <v>0.20159742088408655</v>
      </c>
      <c r="AK205" s="252">
        <f t="shared" si="18"/>
        <v>0</v>
      </c>
      <c r="AL205" s="254">
        <f t="shared" si="18"/>
        <v>0.21819096217433578</v>
      </c>
      <c r="AM205" s="255" t="s">
        <v>1026</v>
      </c>
      <c r="AN205" s="249" t="s">
        <v>1026</v>
      </c>
      <c r="AO205" s="249" t="s">
        <v>1026</v>
      </c>
      <c r="AP205" s="249" t="s">
        <v>1026</v>
      </c>
      <c r="AQ205" s="249" t="s">
        <v>1026</v>
      </c>
      <c r="AR205" s="249" t="s">
        <v>1026</v>
      </c>
      <c r="AS205" s="254" t="s">
        <v>1026</v>
      </c>
      <c r="AT205" s="255" t="s">
        <v>1026</v>
      </c>
      <c r="AU205" s="249" t="s">
        <v>1026</v>
      </c>
      <c r="AV205" s="249" t="s">
        <v>1026</v>
      </c>
      <c r="AW205" s="249" t="s">
        <v>1026</v>
      </c>
      <c r="AX205" s="249" t="s">
        <v>1026</v>
      </c>
      <c r="AY205" s="249" t="s">
        <v>1026</v>
      </c>
      <c r="AZ205" s="254" t="s">
        <v>1026</v>
      </c>
      <c r="BA205" s="255" t="str">
        <f t="shared" si="21"/>
        <v>---</v>
      </c>
      <c r="BB205" s="249" t="str">
        <f t="shared" si="21"/>
        <v>---</v>
      </c>
      <c r="BC205" s="249" t="str">
        <f t="shared" si="21"/>
        <v>---</v>
      </c>
      <c r="BD205" s="249" t="str">
        <f t="shared" si="20"/>
        <v>---</v>
      </c>
      <c r="BE205" s="249" t="str">
        <f t="shared" si="20"/>
        <v>---</v>
      </c>
      <c r="BF205" s="249" t="str">
        <f t="shared" si="20"/>
        <v>---</v>
      </c>
      <c r="BG205" s="254" t="str">
        <f t="shared" si="20"/>
        <v>---</v>
      </c>
      <c r="BH205" s="255" t="s">
        <v>1026</v>
      </c>
      <c r="BI205" s="249" t="s">
        <v>1026</v>
      </c>
      <c r="BJ205" s="249" t="s">
        <v>1026</v>
      </c>
      <c r="BK205" s="249" t="s">
        <v>1026</v>
      </c>
      <c r="BL205" s="249" t="s">
        <v>1026</v>
      </c>
      <c r="BM205" s="249" t="s">
        <v>1026</v>
      </c>
      <c r="BN205" s="254" t="s">
        <v>1026</v>
      </c>
      <c r="BO205" s="251">
        <v>28.98</v>
      </c>
      <c r="BP205" s="253">
        <v>0.04</v>
      </c>
      <c r="BQ205" s="248">
        <v>77.56</v>
      </c>
      <c r="BR205" s="249">
        <v>0.1</v>
      </c>
      <c r="BS205" s="253">
        <v>159.76</v>
      </c>
      <c r="BT205" s="253">
        <v>0.2</v>
      </c>
      <c r="BU205" s="248">
        <v>378.78</v>
      </c>
      <c r="BV205" s="249">
        <v>0.49</v>
      </c>
      <c r="BW205" s="253">
        <v>672.65</v>
      </c>
      <c r="BX205" s="253">
        <v>0.86</v>
      </c>
      <c r="BY205" s="248">
        <v>1122.7</v>
      </c>
      <c r="BZ205" s="249">
        <v>1.44</v>
      </c>
      <c r="CA205" s="253">
        <v>1477.91</v>
      </c>
      <c r="CB205" s="254">
        <v>1.9</v>
      </c>
      <c r="CC205" s="251">
        <v>0.61</v>
      </c>
      <c r="CD205" s="253">
        <v>0</v>
      </c>
      <c r="CE205" s="248">
        <v>1.44</v>
      </c>
      <c r="CF205" s="249">
        <v>0</v>
      </c>
      <c r="CG205" s="253">
        <v>2.88</v>
      </c>
      <c r="CH205" s="253">
        <v>0</v>
      </c>
      <c r="CI205" s="248">
        <v>3.64</v>
      </c>
      <c r="CJ205" s="249">
        <v>0</v>
      </c>
      <c r="CK205" s="253">
        <v>3.99</v>
      </c>
      <c r="CL205" s="253">
        <v>0.01</v>
      </c>
      <c r="CM205" s="248">
        <v>4.6399999999999997</v>
      </c>
      <c r="CN205" s="249">
        <v>0.01</v>
      </c>
      <c r="CO205" s="253">
        <v>4.67</v>
      </c>
      <c r="CP205" s="254">
        <v>0.01</v>
      </c>
      <c r="CQ205" s="251">
        <v>9.02</v>
      </c>
      <c r="CR205" s="253">
        <v>0.01</v>
      </c>
      <c r="CS205" s="248">
        <v>17.47</v>
      </c>
      <c r="CT205" s="249">
        <v>0.02</v>
      </c>
      <c r="CU205" s="253">
        <v>21</v>
      </c>
      <c r="CV205" s="253">
        <v>0.03</v>
      </c>
      <c r="CW205" s="248">
        <v>22.34</v>
      </c>
      <c r="CX205" s="249">
        <v>0.03</v>
      </c>
      <c r="CY205" s="253">
        <v>23.49</v>
      </c>
      <c r="CZ205" s="253">
        <v>0.03</v>
      </c>
      <c r="DA205" s="248">
        <v>25.77</v>
      </c>
      <c r="DB205" s="249">
        <v>0.03</v>
      </c>
      <c r="DC205" s="253">
        <v>28.06</v>
      </c>
      <c r="DD205" s="253">
        <v>0.04</v>
      </c>
      <c r="DE205" s="251">
        <v>0</v>
      </c>
      <c r="DF205" s="253">
        <v>0</v>
      </c>
      <c r="DG205" s="248">
        <v>0</v>
      </c>
      <c r="DH205" s="249">
        <v>0</v>
      </c>
      <c r="DI205" s="253">
        <v>0</v>
      </c>
      <c r="DJ205" s="253">
        <v>0</v>
      </c>
      <c r="DK205" s="248">
        <v>0</v>
      </c>
      <c r="DL205" s="249">
        <v>0</v>
      </c>
      <c r="DM205" s="253">
        <v>0</v>
      </c>
      <c r="DN205" s="253">
        <v>0</v>
      </c>
      <c r="DO205" s="248">
        <v>0</v>
      </c>
      <c r="DP205" s="249">
        <v>0</v>
      </c>
      <c r="DQ205" s="253">
        <v>0</v>
      </c>
      <c r="DR205" s="253">
        <v>0</v>
      </c>
      <c r="DS205" s="256">
        <v>34.939070796073501</v>
      </c>
      <c r="DT205" s="257">
        <v>16.661969609796934</v>
      </c>
      <c r="DU205" s="258">
        <v>5.972489807771807E-4</v>
      </c>
      <c r="DV205" s="259">
        <v>17.200545884950404</v>
      </c>
      <c r="DW205" s="260">
        <v>198</v>
      </c>
      <c r="DX205" s="261" t="s">
        <v>478</v>
      </c>
      <c r="DY205" s="240">
        <v>69.500634146341454</v>
      </c>
      <c r="DZ205" s="262">
        <v>0.53280653021830404</v>
      </c>
      <c r="EA205" s="262">
        <v>-1.2859936952590942</v>
      </c>
      <c r="EB205" s="262">
        <v>-1.9275548458099365</v>
      </c>
      <c r="EC205" s="262">
        <v>-2.1919858455657959</v>
      </c>
      <c r="ED205" s="262">
        <v>-1.3577980995178223</v>
      </c>
      <c r="EE205" s="262">
        <v>0</v>
      </c>
      <c r="EF205" s="262">
        <v>2.9233601572538053</v>
      </c>
      <c r="EG205" s="262">
        <v>12.922388059701492</v>
      </c>
      <c r="EH205" s="262">
        <v>63.79</v>
      </c>
      <c r="EI205" s="262">
        <v>4.8691397022092699</v>
      </c>
      <c r="EJ205" s="262">
        <v>-1.7</v>
      </c>
      <c r="EK205" s="262">
        <v>0</v>
      </c>
      <c r="EL205" s="263" t="s">
        <v>478</v>
      </c>
    </row>
    <row r="206" spans="1:142" x14ac:dyDescent="0.2">
      <c r="A206" s="236" t="s">
        <v>302</v>
      </c>
      <c r="B206" s="237" t="s">
        <v>982</v>
      </c>
      <c r="C206" s="238" t="s">
        <v>1074</v>
      </c>
      <c r="D206" s="239">
        <v>0.104737</v>
      </c>
      <c r="E206" s="240">
        <v>95.063826536944916</v>
      </c>
      <c r="F206" s="241">
        <v>4.9361734630550806</v>
      </c>
      <c r="G206" s="242">
        <v>-0.35691049968325667</v>
      </c>
      <c r="H206" s="243">
        <v>299.24857142857144</v>
      </c>
      <c r="I206" s="251">
        <v>1996</v>
      </c>
      <c r="J206" s="249">
        <v>18728.243429633036</v>
      </c>
      <c r="K206" s="253" t="s">
        <v>1026</v>
      </c>
      <c r="L206" s="253" t="s">
        <v>478</v>
      </c>
      <c r="M206" s="248">
        <v>0</v>
      </c>
      <c r="N206" s="253">
        <v>0</v>
      </c>
      <c r="O206" s="248">
        <v>0</v>
      </c>
      <c r="P206" s="249">
        <f t="shared" si="24"/>
        <v>0</v>
      </c>
      <c r="Q206" s="254" t="s">
        <v>1026</v>
      </c>
      <c r="R206" s="253">
        <v>5344.43603515625</v>
      </c>
      <c r="S206" s="251">
        <v>12.69</v>
      </c>
      <c r="T206" s="252">
        <v>94.27</v>
      </c>
      <c r="U206" s="253">
        <v>68.73</v>
      </c>
      <c r="V206" s="252">
        <v>0</v>
      </c>
      <c r="W206" s="253">
        <v>0</v>
      </c>
      <c r="X206" s="252" t="s">
        <v>992</v>
      </c>
      <c r="Y206" s="254">
        <v>175.69</v>
      </c>
      <c r="Z206" s="253">
        <f t="shared" si="23"/>
        <v>7.2229495133473733</v>
      </c>
      <c r="AA206" s="253">
        <f t="shared" si="23"/>
        <v>53.657009505378795</v>
      </c>
      <c r="AB206" s="253">
        <f t="shared" si="23"/>
        <v>39.120040981273839</v>
      </c>
      <c r="AC206" s="253">
        <f t="shared" si="22"/>
        <v>0</v>
      </c>
      <c r="AD206" s="253">
        <f t="shared" si="22"/>
        <v>0</v>
      </c>
      <c r="AE206" s="253" t="str">
        <f t="shared" si="22"/>
        <v>---</v>
      </c>
      <c r="AF206" s="251">
        <f t="shared" si="19"/>
        <v>0.23744320105103467</v>
      </c>
      <c r="AG206" s="252">
        <f t="shared" si="19"/>
        <v>1.7638905093050463</v>
      </c>
      <c r="AH206" s="253">
        <f t="shared" si="19"/>
        <v>1.2860103394986298</v>
      </c>
      <c r="AI206" s="252">
        <f t="shared" si="18"/>
        <v>0</v>
      </c>
      <c r="AJ206" s="253">
        <f t="shared" si="18"/>
        <v>0</v>
      </c>
      <c r="AK206" s="252">
        <f t="shared" si="18"/>
        <v>0</v>
      </c>
      <c r="AL206" s="254">
        <f t="shared" si="18"/>
        <v>3.2873440498547111</v>
      </c>
      <c r="AM206" s="255" t="s">
        <v>1026</v>
      </c>
      <c r="AN206" s="249" t="s">
        <v>1026</v>
      </c>
      <c r="AO206" s="249" t="s">
        <v>1026</v>
      </c>
      <c r="AP206" s="249" t="s">
        <v>1026</v>
      </c>
      <c r="AQ206" s="249" t="s">
        <v>1026</v>
      </c>
      <c r="AR206" s="249" t="s">
        <v>1026</v>
      </c>
      <c r="AS206" s="254" t="s">
        <v>1026</v>
      </c>
      <c r="AT206" s="255" t="s">
        <v>1026</v>
      </c>
      <c r="AU206" s="249" t="s">
        <v>1026</v>
      </c>
      <c r="AV206" s="249" t="s">
        <v>1026</v>
      </c>
      <c r="AW206" s="249" t="s">
        <v>1026</v>
      </c>
      <c r="AX206" s="249" t="s">
        <v>1026</v>
      </c>
      <c r="AY206" s="249" t="s">
        <v>1026</v>
      </c>
      <c r="AZ206" s="254" t="s">
        <v>1026</v>
      </c>
      <c r="BA206" s="255" t="str">
        <f t="shared" si="21"/>
        <v>---</v>
      </c>
      <c r="BB206" s="249" t="str">
        <f t="shared" si="21"/>
        <v>---</v>
      </c>
      <c r="BC206" s="249" t="str">
        <f t="shared" si="21"/>
        <v>---</v>
      </c>
      <c r="BD206" s="249" t="str">
        <f t="shared" si="20"/>
        <v>---</v>
      </c>
      <c r="BE206" s="249" t="str">
        <f t="shared" si="20"/>
        <v>---</v>
      </c>
      <c r="BF206" s="249" t="str">
        <f t="shared" si="20"/>
        <v>---</v>
      </c>
      <c r="BG206" s="254" t="str">
        <f t="shared" si="20"/>
        <v>---</v>
      </c>
      <c r="BH206" s="255" t="s">
        <v>1026</v>
      </c>
      <c r="BI206" s="249" t="s">
        <v>1026</v>
      </c>
      <c r="BJ206" s="249" t="s">
        <v>1026</v>
      </c>
      <c r="BK206" s="249" t="s">
        <v>1026</v>
      </c>
      <c r="BL206" s="249" t="s">
        <v>1026</v>
      </c>
      <c r="BM206" s="249" t="s">
        <v>1026</v>
      </c>
      <c r="BN206" s="254" t="s">
        <v>1026</v>
      </c>
      <c r="BO206" s="251">
        <v>49.23</v>
      </c>
      <c r="BP206" s="253">
        <v>0.92</v>
      </c>
      <c r="BQ206" s="248">
        <v>130</v>
      </c>
      <c r="BR206" s="249">
        <v>2.4300000000000002</v>
      </c>
      <c r="BS206" s="253">
        <v>227.06</v>
      </c>
      <c r="BT206" s="253">
        <v>4.25</v>
      </c>
      <c r="BU206" s="248">
        <v>398.62</v>
      </c>
      <c r="BV206" s="249">
        <v>7.46</v>
      </c>
      <c r="BW206" s="253">
        <v>558.12</v>
      </c>
      <c r="BX206" s="253">
        <v>10.44</v>
      </c>
      <c r="BY206" s="248">
        <v>730.51</v>
      </c>
      <c r="BZ206" s="249">
        <v>13.67</v>
      </c>
      <c r="CA206" s="253">
        <v>829.05</v>
      </c>
      <c r="CB206" s="254">
        <v>15.51</v>
      </c>
      <c r="CC206" s="251">
        <v>383.9</v>
      </c>
      <c r="CD206" s="253">
        <v>7.18</v>
      </c>
      <c r="CE206" s="248">
        <v>1588.18</v>
      </c>
      <c r="CF206" s="249">
        <v>29.72</v>
      </c>
      <c r="CG206" s="253">
        <v>2211.83</v>
      </c>
      <c r="CH206" s="253">
        <v>41.39</v>
      </c>
      <c r="CI206" s="248">
        <v>2487.8200000000002</v>
      </c>
      <c r="CJ206" s="249">
        <v>46.55</v>
      </c>
      <c r="CK206" s="253">
        <v>2741.95</v>
      </c>
      <c r="CL206" s="253">
        <v>51.3</v>
      </c>
      <c r="CM206" s="248">
        <v>3110.95</v>
      </c>
      <c r="CN206" s="249">
        <v>58.21</v>
      </c>
      <c r="CO206" s="253">
        <v>3114.4</v>
      </c>
      <c r="CP206" s="254">
        <v>58.27</v>
      </c>
      <c r="CQ206" s="251">
        <v>501.52</v>
      </c>
      <c r="CR206" s="253">
        <v>9.3800000000000008</v>
      </c>
      <c r="CS206" s="248">
        <v>765.33</v>
      </c>
      <c r="CT206" s="249">
        <v>14.32</v>
      </c>
      <c r="CU206" s="253">
        <v>956.1</v>
      </c>
      <c r="CV206" s="253">
        <v>17.89</v>
      </c>
      <c r="CW206" s="248">
        <v>1159.3800000000001</v>
      </c>
      <c r="CX206" s="249">
        <v>21.69</v>
      </c>
      <c r="CY206" s="253">
        <v>1234.28</v>
      </c>
      <c r="CZ206" s="253">
        <v>23.09</v>
      </c>
      <c r="DA206" s="248">
        <v>1245.1099999999999</v>
      </c>
      <c r="DB206" s="249">
        <v>23.3</v>
      </c>
      <c r="DC206" s="253">
        <v>1255.94</v>
      </c>
      <c r="DD206" s="253">
        <v>23.5</v>
      </c>
      <c r="DE206" s="251">
        <v>0</v>
      </c>
      <c r="DF206" s="253">
        <v>0</v>
      </c>
      <c r="DG206" s="248">
        <v>0</v>
      </c>
      <c r="DH206" s="249">
        <v>0</v>
      </c>
      <c r="DI206" s="253">
        <v>0</v>
      </c>
      <c r="DJ206" s="253">
        <v>0</v>
      </c>
      <c r="DK206" s="248">
        <v>0</v>
      </c>
      <c r="DL206" s="249">
        <v>0</v>
      </c>
      <c r="DM206" s="253">
        <v>0</v>
      </c>
      <c r="DN206" s="253">
        <v>0</v>
      </c>
      <c r="DO206" s="248">
        <v>0.02</v>
      </c>
      <c r="DP206" s="249">
        <v>0</v>
      </c>
      <c r="DQ206" s="253">
        <v>0.04</v>
      </c>
      <c r="DR206" s="253">
        <v>0</v>
      </c>
      <c r="DS206" s="256">
        <v>47.266113315114993</v>
      </c>
      <c r="DT206" s="257">
        <v>9.3876641377023244E-4</v>
      </c>
      <c r="DU206" s="258">
        <v>5.972489807771807E-4</v>
      </c>
      <c r="DV206" s="259">
        <v>15.755883110169846</v>
      </c>
      <c r="DW206" s="260">
        <v>199</v>
      </c>
      <c r="DX206" s="261" t="s">
        <v>478</v>
      </c>
      <c r="DY206" s="240">
        <v>79.473170731707327</v>
      </c>
      <c r="DZ206" s="262">
        <v>-0.51235279593418903</v>
      </c>
      <c r="EA206" s="262">
        <v>0.88446527719497681</v>
      </c>
      <c r="EB206" s="262">
        <v>1.2657092809677124</v>
      </c>
      <c r="EC206" s="262">
        <v>0.82624369859695435</v>
      </c>
      <c r="ED206" s="262">
        <v>0.81917065382003784</v>
      </c>
      <c r="EE206" s="262" t="s">
        <v>478</v>
      </c>
      <c r="EF206" s="262">
        <v>0</v>
      </c>
      <c r="EG206" s="262" t="s">
        <v>478</v>
      </c>
      <c r="EH206" s="262" t="s">
        <v>478</v>
      </c>
      <c r="EI206" s="262" t="s">
        <v>478</v>
      </c>
      <c r="EJ206" s="262" t="s">
        <v>1069</v>
      </c>
      <c r="EK206" s="262">
        <v>0</v>
      </c>
      <c r="EL206" s="263" t="s">
        <v>478</v>
      </c>
    </row>
    <row r="207" spans="1:142" x14ac:dyDescent="0.2">
      <c r="A207" s="236" t="s">
        <v>324</v>
      </c>
      <c r="B207" s="237" t="s">
        <v>930</v>
      </c>
      <c r="C207" s="238" t="s">
        <v>1074</v>
      </c>
      <c r="D207" s="239" t="s">
        <v>478</v>
      </c>
      <c r="E207" s="240" t="s">
        <v>1026</v>
      </c>
      <c r="F207" s="241" t="s">
        <v>1026</v>
      </c>
      <c r="G207" s="242" t="s">
        <v>1026</v>
      </c>
      <c r="H207" s="243" t="s">
        <v>1026</v>
      </c>
      <c r="I207" s="251" t="s">
        <v>1026</v>
      </c>
      <c r="J207" s="249" t="s">
        <v>1026</v>
      </c>
      <c r="K207" s="253" t="s">
        <v>1026</v>
      </c>
      <c r="L207" s="253" t="s">
        <v>1026</v>
      </c>
      <c r="M207" s="248" t="s">
        <v>1026</v>
      </c>
      <c r="N207" s="253">
        <v>0</v>
      </c>
      <c r="O207" s="248">
        <v>0</v>
      </c>
      <c r="P207" s="249">
        <f t="shared" si="24"/>
        <v>0</v>
      </c>
      <c r="Q207" s="254" t="s">
        <v>1026</v>
      </c>
      <c r="R207" s="253">
        <v>41119.1015625</v>
      </c>
      <c r="S207" s="251">
        <v>179.86</v>
      </c>
      <c r="T207" s="252">
        <v>563.47</v>
      </c>
      <c r="U207" s="253">
        <v>340.04</v>
      </c>
      <c r="V207" s="252">
        <v>0.28000000000000003</v>
      </c>
      <c r="W207" s="253">
        <v>0</v>
      </c>
      <c r="X207" s="252" t="s">
        <v>992</v>
      </c>
      <c r="Y207" s="254">
        <v>1083.6500000000001</v>
      </c>
      <c r="Z207" s="253">
        <f t="shared" si="23"/>
        <v>16.597609929405248</v>
      </c>
      <c r="AA207" s="253">
        <f t="shared" si="23"/>
        <v>51.997416139897567</v>
      </c>
      <c r="AB207" s="253">
        <f t="shared" si="23"/>
        <v>31.379135329672863</v>
      </c>
      <c r="AC207" s="253">
        <f t="shared" si="22"/>
        <v>2.5838601024315969E-2</v>
      </c>
      <c r="AD207" s="253">
        <f t="shared" si="22"/>
        <v>0</v>
      </c>
      <c r="AE207" s="253" t="str">
        <f t="shared" si="22"/>
        <v>---</v>
      </c>
      <c r="AF207" s="251">
        <f t="shared" si="19"/>
        <v>0.43741228082675232</v>
      </c>
      <c r="AG207" s="252">
        <f t="shared" si="19"/>
        <v>1.3703363609332266</v>
      </c>
      <c r="AH207" s="253">
        <f t="shared" si="19"/>
        <v>0.82696359375252337</v>
      </c>
      <c r="AI207" s="252">
        <f t="shared" si="18"/>
        <v>6.8094873029851362E-4</v>
      </c>
      <c r="AJ207" s="253">
        <f t="shared" si="18"/>
        <v>0</v>
      </c>
      <c r="AK207" s="252">
        <f t="shared" si="18"/>
        <v>0</v>
      </c>
      <c r="AL207" s="254">
        <f t="shared" si="18"/>
        <v>2.6353931842428011</v>
      </c>
      <c r="AM207" s="255" t="s">
        <v>1026</v>
      </c>
      <c r="AN207" s="249" t="s">
        <v>1026</v>
      </c>
      <c r="AO207" s="249" t="s">
        <v>1026</v>
      </c>
      <c r="AP207" s="249" t="s">
        <v>1026</v>
      </c>
      <c r="AQ207" s="249" t="s">
        <v>1026</v>
      </c>
      <c r="AR207" s="249" t="s">
        <v>1026</v>
      </c>
      <c r="AS207" s="254" t="s">
        <v>1026</v>
      </c>
      <c r="AT207" s="255" t="s">
        <v>1026</v>
      </c>
      <c r="AU207" s="249" t="s">
        <v>1026</v>
      </c>
      <c r="AV207" s="249" t="s">
        <v>1026</v>
      </c>
      <c r="AW207" s="249" t="s">
        <v>1026</v>
      </c>
      <c r="AX207" s="249" t="s">
        <v>1026</v>
      </c>
      <c r="AY207" s="249" t="s">
        <v>1026</v>
      </c>
      <c r="AZ207" s="254" t="s">
        <v>1026</v>
      </c>
      <c r="BA207" s="255" t="str">
        <f t="shared" si="21"/>
        <v>---</v>
      </c>
      <c r="BB207" s="249" t="str">
        <f t="shared" si="21"/>
        <v>---</v>
      </c>
      <c r="BC207" s="249" t="str">
        <f t="shared" si="21"/>
        <v>---</v>
      </c>
      <c r="BD207" s="249" t="str">
        <f t="shared" si="20"/>
        <v>---</v>
      </c>
      <c r="BE207" s="249" t="str">
        <f t="shared" si="20"/>
        <v>---</v>
      </c>
      <c r="BF207" s="249" t="str">
        <f t="shared" si="20"/>
        <v>---</v>
      </c>
      <c r="BG207" s="254" t="str">
        <f t="shared" si="20"/>
        <v>---</v>
      </c>
      <c r="BH207" s="255" t="s">
        <v>1026</v>
      </c>
      <c r="BI207" s="249" t="s">
        <v>1026</v>
      </c>
      <c r="BJ207" s="249" t="s">
        <v>1026</v>
      </c>
      <c r="BK207" s="249" t="s">
        <v>1026</v>
      </c>
      <c r="BL207" s="249" t="s">
        <v>1026</v>
      </c>
      <c r="BM207" s="249" t="s">
        <v>1026</v>
      </c>
      <c r="BN207" s="254" t="s">
        <v>1026</v>
      </c>
      <c r="BO207" s="251">
        <v>765.66</v>
      </c>
      <c r="BP207" s="253">
        <v>1.86</v>
      </c>
      <c r="BQ207" s="248">
        <v>1919.23</v>
      </c>
      <c r="BR207" s="249">
        <v>4.67</v>
      </c>
      <c r="BS207" s="253">
        <v>3234.05</v>
      </c>
      <c r="BT207" s="253">
        <v>7.87</v>
      </c>
      <c r="BU207" s="248">
        <v>5448.45</v>
      </c>
      <c r="BV207" s="249">
        <v>13.25</v>
      </c>
      <c r="BW207" s="253">
        <v>7348</v>
      </c>
      <c r="BX207" s="253">
        <v>17.87</v>
      </c>
      <c r="BY207" s="248">
        <v>9158.08</v>
      </c>
      <c r="BZ207" s="249">
        <v>22.27</v>
      </c>
      <c r="CA207" s="253">
        <v>10552.74</v>
      </c>
      <c r="CB207" s="254">
        <v>25.66</v>
      </c>
      <c r="CC207" s="251">
        <v>2161.1999999999998</v>
      </c>
      <c r="CD207" s="253">
        <v>5.26</v>
      </c>
      <c r="CE207" s="248">
        <v>10628.97</v>
      </c>
      <c r="CF207" s="249">
        <v>25.85</v>
      </c>
      <c r="CG207" s="253">
        <v>15108.87</v>
      </c>
      <c r="CH207" s="253">
        <v>36.74</v>
      </c>
      <c r="CI207" s="248">
        <v>19213.25</v>
      </c>
      <c r="CJ207" s="249">
        <v>46.73</v>
      </c>
      <c r="CK207" s="253">
        <v>21398.94</v>
      </c>
      <c r="CL207" s="253">
        <v>52.04</v>
      </c>
      <c r="CM207" s="248">
        <v>24515.25</v>
      </c>
      <c r="CN207" s="249">
        <v>59.62</v>
      </c>
      <c r="CO207" s="253">
        <v>24567.71</v>
      </c>
      <c r="CP207" s="254">
        <v>59.75</v>
      </c>
      <c r="CQ207" s="251">
        <v>2111.91</v>
      </c>
      <c r="CR207" s="253">
        <v>5.14</v>
      </c>
      <c r="CS207" s="248">
        <v>4628.3</v>
      </c>
      <c r="CT207" s="249">
        <v>11.26</v>
      </c>
      <c r="CU207" s="253">
        <v>5973.07</v>
      </c>
      <c r="CV207" s="253">
        <v>14.53</v>
      </c>
      <c r="CW207" s="248">
        <v>6945.34</v>
      </c>
      <c r="CX207" s="249">
        <v>16.89</v>
      </c>
      <c r="CY207" s="253">
        <v>7560.2</v>
      </c>
      <c r="CZ207" s="253">
        <v>18.39</v>
      </c>
      <c r="DA207" s="248">
        <v>7560.85</v>
      </c>
      <c r="DB207" s="249">
        <v>18.39</v>
      </c>
      <c r="DC207" s="253">
        <v>7561.51</v>
      </c>
      <c r="DD207" s="253">
        <v>18.39</v>
      </c>
      <c r="DE207" s="251">
        <v>0</v>
      </c>
      <c r="DF207" s="253">
        <v>0</v>
      </c>
      <c r="DG207" s="248">
        <v>0</v>
      </c>
      <c r="DH207" s="249">
        <v>0</v>
      </c>
      <c r="DI207" s="253">
        <v>0</v>
      </c>
      <c r="DJ207" s="253">
        <v>0</v>
      </c>
      <c r="DK207" s="248">
        <v>0.91</v>
      </c>
      <c r="DL207" s="249">
        <v>0</v>
      </c>
      <c r="DM207" s="253">
        <v>19.350000000000001</v>
      </c>
      <c r="DN207" s="253">
        <v>0.05</v>
      </c>
      <c r="DO207" s="248">
        <v>55.2</v>
      </c>
      <c r="DP207" s="249">
        <v>0.13</v>
      </c>
      <c r="DQ207" s="253">
        <v>78.69</v>
      </c>
      <c r="DR207" s="253">
        <v>0.19</v>
      </c>
      <c r="DS207" s="256">
        <v>46.261542477354034</v>
      </c>
      <c r="DT207" s="257">
        <v>9.3876641377023244E-4</v>
      </c>
      <c r="DU207" s="258">
        <v>5.972489807771807E-4</v>
      </c>
      <c r="DV207" s="259">
        <v>15.421026164249525</v>
      </c>
      <c r="DW207" s="260">
        <v>200</v>
      </c>
      <c r="DX207" s="261" t="s">
        <v>478</v>
      </c>
      <c r="DY207" s="240" t="s">
        <v>478</v>
      </c>
      <c r="DZ207" s="262" t="s">
        <v>478</v>
      </c>
      <c r="EA207" s="262" t="s">
        <v>478</v>
      </c>
      <c r="EB207" s="262" t="s">
        <v>478</v>
      </c>
      <c r="EC207" s="262" t="s">
        <v>478</v>
      </c>
      <c r="ED207" s="262" t="s">
        <v>478</v>
      </c>
      <c r="EE207" s="262" t="s">
        <v>478</v>
      </c>
      <c r="EF207" s="262" t="s">
        <v>478</v>
      </c>
      <c r="EG207" s="262" t="s">
        <v>478</v>
      </c>
      <c r="EH207" s="262" t="s">
        <v>478</v>
      </c>
      <c r="EI207" s="262" t="s">
        <v>478</v>
      </c>
      <c r="EJ207" s="262">
        <v>-0.6</v>
      </c>
      <c r="EK207" s="262" t="s">
        <v>478</v>
      </c>
      <c r="EL207" s="263">
        <v>5.4</v>
      </c>
    </row>
    <row r="208" spans="1:142" x14ac:dyDescent="0.2">
      <c r="A208" s="236" t="s">
        <v>944</v>
      </c>
      <c r="B208" s="237" t="s">
        <v>546</v>
      </c>
      <c r="C208" s="238" t="s">
        <v>1076</v>
      </c>
      <c r="D208" s="239">
        <v>0.102351</v>
      </c>
      <c r="E208" s="240">
        <v>44.055260818164946</v>
      </c>
      <c r="F208" s="241">
        <v>55.944739181835054</v>
      </c>
      <c r="G208" s="242">
        <v>1.7856019031940225</v>
      </c>
      <c r="H208" s="243">
        <v>126.35925925925926</v>
      </c>
      <c r="I208" s="251">
        <v>168.95153504537555</v>
      </c>
      <c r="J208" s="249">
        <v>1650.7072236263011</v>
      </c>
      <c r="K208" s="253">
        <v>64.257108635650198</v>
      </c>
      <c r="L208" s="253">
        <v>38.032864642746553</v>
      </c>
      <c r="M208" s="248">
        <v>37.777765977988025</v>
      </c>
      <c r="N208" s="253">
        <v>22.360119999999998</v>
      </c>
      <c r="O208" s="248">
        <v>22.39755547655335</v>
      </c>
      <c r="P208" s="249">
        <f t="shared" si="24"/>
        <v>13.256793121493693</v>
      </c>
      <c r="Q208" s="254" t="s">
        <v>1026</v>
      </c>
      <c r="R208" s="253">
        <v>595.1146240234375</v>
      </c>
      <c r="S208" s="251">
        <v>0</v>
      </c>
      <c r="T208" s="252">
        <v>0</v>
      </c>
      <c r="U208" s="253">
        <v>0</v>
      </c>
      <c r="V208" s="252">
        <v>0.01</v>
      </c>
      <c r="W208" s="253">
        <v>0</v>
      </c>
      <c r="X208" s="252" t="s">
        <v>992</v>
      </c>
      <c r="Y208" s="254">
        <v>0.01</v>
      </c>
      <c r="Z208" s="253">
        <f t="shared" si="23"/>
        <v>0</v>
      </c>
      <c r="AA208" s="253">
        <f t="shared" si="23"/>
        <v>0</v>
      </c>
      <c r="AB208" s="253">
        <f t="shared" si="23"/>
        <v>0</v>
      </c>
      <c r="AC208" s="253">
        <f t="shared" si="22"/>
        <v>100</v>
      </c>
      <c r="AD208" s="253">
        <f t="shared" si="22"/>
        <v>0</v>
      </c>
      <c r="AE208" s="253" t="str">
        <f t="shared" si="22"/>
        <v>---</v>
      </c>
      <c r="AF208" s="251">
        <f t="shared" si="19"/>
        <v>0</v>
      </c>
      <c r="AG208" s="252">
        <f t="shared" si="19"/>
        <v>0</v>
      </c>
      <c r="AH208" s="253">
        <f t="shared" si="19"/>
        <v>0</v>
      </c>
      <c r="AI208" s="252">
        <f t="shared" si="18"/>
        <v>1.6803485574580957E-3</v>
      </c>
      <c r="AJ208" s="253">
        <f t="shared" si="18"/>
        <v>0</v>
      </c>
      <c r="AK208" s="252">
        <f t="shared" si="18"/>
        <v>0</v>
      </c>
      <c r="AL208" s="254">
        <f t="shared" si="18"/>
        <v>1.6803485574580957E-3</v>
      </c>
      <c r="AM208" s="255">
        <v>0</v>
      </c>
      <c r="AN208" s="249">
        <v>0</v>
      </c>
      <c r="AO208" s="249">
        <v>0</v>
      </c>
      <c r="AP208" s="249">
        <v>1.55624804979973E-2</v>
      </c>
      <c r="AQ208" s="249">
        <v>0</v>
      </c>
      <c r="AR208" s="249" t="s">
        <v>1026</v>
      </c>
      <c r="AS208" s="254">
        <v>1.55624804979973E-2</v>
      </c>
      <c r="AT208" s="255">
        <v>0</v>
      </c>
      <c r="AU208" s="249">
        <v>0</v>
      </c>
      <c r="AV208" s="249">
        <v>0</v>
      </c>
      <c r="AW208" s="249">
        <v>2.6470596503315475E-2</v>
      </c>
      <c r="AX208" s="249">
        <v>0</v>
      </c>
      <c r="AY208" s="249" t="s">
        <v>1026</v>
      </c>
      <c r="AZ208" s="254">
        <v>2.6470596503315475E-2</v>
      </c>
      <c r="BA208" s="255">
        <f t="shared" si="21"/>
        <v>0</v>
      </c>
      <c r="BB208" s="249">
        <f t="shared" si="21"/>
        <v>0</v>
      </c>
      <c r="BC208" s="249">
        <f t="shared" si="21"/>
        <v>0</v>
      </c>
      <c r="BD208" s="249">
        <f t="shared" si="20"/>
        <v>4.4647729572400867E-2</v>
      </c>
      <c r="BE208" s="249">
        <f t="shared" si="20"/>
        <v>0</v>
      </c>
      <c r="BF208" s="249" t="str">
        <f t="shared" si="20"/>
        <v>---</v>
      </c>
      <c r="BG208" s="254">
        <f t="shared" si="20"/>
        <v>4.4647729572400867E-2</v>
      </c>
      <c r="BH208" s="255" t="s">
        <v>1026</v>
      </c>
      <c r="BI208" s="249" t="s">
        <v>1026</v>
      </c>
      <c r="BJ208" s="249" t="s">
        <v>1026</v>
      </c>
      <c r="BK208" s="249" t="s">
        <v>1026</v>
      </c>
      <c r="BL208" s="249" t="s">
        <v>1026</v>
      </c>
      <c r="BM208" s="249" t="s">
        <v>1026</v>
      </c>
      <c r="BN208" s="254" t="s">
        <v>1026</v>
      </c>
      <c r="BO208" s="251">
        <v>0</v>
      </c>
      <c r="BP208" s="253">
        <v>0</v>
      </c>
      <c r="BQ208" s="248">
        <v>0</v>
      </c>
      <c r="BR208" s="249">
        <v>0</v>
      </c>
      <c r="BS208" s="253">
        <v>0</v>
      </c>
      <c r="BT208" s="253">
        <v>0</v>
      </c>
      <c r="BU208" s="248">
        <v>0</v>
      </c>
      <c r="BV208" s="249">
        <v>0</v>
      </c>
      <c r="BW208" s="253">
        <v>0</v>
      </c>
      <c r="BX208" s="253">
        <v>0</v>
      </c>
      <c r="BY208" s="248">
        <v>0</v>
      </c>
      <c r="BZ208" s="249">
        <v>0</v>
      </c>
      <c r="CA208" s="253">
        <v>0</v>
      </c>
      <c r="CB208" s="254">
        <v>0</v>
      </c>
      <c r="CC208" s="251">
        <v>0</v>
      </c>
      <c r="CD208" s="253">
        <v>0</v>
      </c>
      <c r="CE208" s="248">
        <v>0</v>
      </c>
      <c r="CF208" s="249">
        <v>0</v>
      </c>
      <c r="CG208" s="253">
        <v>0</v>
      </c>
      <c r="CH208" s="253">
        <v>0</v>
      </c>
      <c r="CI208" s="248">
        <v>0</v>
      </c>
      <c r="CJ208" s="249">
        <v>0</v>
      </c>
      <c r="CK208" s="253">
        <v>0</v>
      </c>
      <c r="CL208" s="253">
        <v>0</v>
      </c>
      <c r="CM208" s="248">
        <v>0</v>
      </c>
      <c r="CN208" s="249">
        <v>0</v>
      </c>
      <c r="CO208" s="253">
        <v>0</v>
      </c>
      <c r="CP208" s="254">
        <v>0</v>
      </c>
      <c r="CQ208" s="251">
        <v>0</v>
      </c>
      <c r="CR208" s="253">
        <v>0</v>
      </c>
      <c r="CS208" s="248">
        <v>0</v>
      </c>
      <c r="CT208" s="249">
        <v>0</v>
      </c>
      <c r="CU208" s="253">
        <v>0</v>
      </c>
      <c r="CV208" s="253">
        <v>0</v>
      </c>
      <c r="CW208" s="248">
        <v>0</v>
      </c>
      <c r="CX208" s="249">
        <v>0</v>
      </c>
      <c r="CY208" s="253">
        <v>0</v>
      </c>
      <c r="CZ208" s="253">
        <v>0</v>
      </c>
      <c r="DA208" s="248">
        <v>0</v>
      </c>
      <c r="DB208" s="249">
        <v>0</v>
      </c>
      <c r="DC208" s="253">
        <v>0</v>
      </c>
      <c r="DD208" s="253">
        <v>0</v>
      </c>
      <c r="DE208" s="251">
        <v>0</v>
      </c>
      <c r="DF208" s="253">
        <v>0</v>
      </c>
      <c r="DG208" s="248">
        <v>0</v>
      </c>
      <c r="DH208" s="249">
        <v>0</v>
      </c>
      <c r="DI208" s="253">
        <v>0</v>
      </c>
      <c r="DJ208" s="253">
        <v>0</v>
      </c>
      <c r="DK208" s="248">
        <v>0.18</v>
      </c>
      <c r="DL208" s="249">
        <v>0.03</v>
      </c>
      <c r="DM208" s="253">
        <v>0.71</v>
      </c>
      <c r="DN208" s="253">
        <v>0.12</v>
      </c>
      <c r="DO208" s="248">
        <v>1.77</v>
      </c>
      <c r="DP208" s="249">
        <v>0.3</v>
      </c>
      <c r="DQ208" s="253">
        <v>2.83</v>
      </c>
      <c r="DR208" s="253">
        <v>0.48</v>
      </c>
      <c r="DS208" s="256">
        <v>12.823411515574039</v>
      </c>
      <c r="DT208" s="257">
        <v>11.342276221931677</v>
      </c>
      <c r="DU208" s="258">
        <v>21.741221510640916</v>
      </c>
      <c r="DV208" s="259">
        <v>15.302303082715545</v>
      </c>
      <c r="DW208" s="260">
        <v>201</v>
      </c>
      <c r="DX208" s="261" t="s">
        <v>478</v>
      </c>
      <c r="DY208" s="240">
        <v>68.532341463414653</v>
      </c>
      <c r="DZ208" s="262">
        <v>1.54086253528451</v>
      </c>
      <c r="EA208" s="262">
        <v>0.14013822376728058</v>
      </c>
      <c r="EB208" s="262">
        <v>-0.84968149662017822</v>
      </c>
      <c r="EC208" s="262">
        <v>0.81585896015167236</v>
      </c>
      <c r="ED208" s="262">
        <v>-4.0476474910974503E-2</v>
      </c>
      <c r="EE208" s="262" t="s">
        <v>478</v>
      </c>
      <c r="EF208" s="262">
        <v>0.6377848030037957</v>
      </c>
      <c r="EG208" s="262" t="s">
        <v>478</v>
      </c>
      <c r="EH208" s="262">
        <v>55.82</v>
      </c>
      <c r="EI208" s="262" t="s">
        <v>478</v>
      </c>
      <c r="EJ208" s="262" t="s">
        <v>1069</v>
      </c>
      <c r="EK208" s="262">
        <v>0</v>
      </c>
      <c r="EL208" s="263" t="s">
        <v>478</v>
      </c>
    </row>
    <row r="209" spans="1:142" x14ac:dyDescent="0.2">
      <c r="A209" s="236" t="s">
        <v>326</v>
      </c>
      <c r="B209" s="237" t="s">
        <v>931</v>
      </c>
      <c r="C209" s="238" t="s">
        <v>1074</v>
      </c>
      <c r="D209" s="239" t="s">
        <v>478</v>
      </c>
      <c r="E209" s="240" t="s">
        <v>1026</v>
      </c>
      <c r="F209" s="241" t="s">
        <v>1026</v>
      </c>
      <c r="G209" s="242" t="s">
        <v>1026</v>
      </c>
      <c r="H209" s="243" t="s">
        <v>1026</v>
      </c>
      <c r="I209" s="251" t="s">
        <v>1026</v>
      </c>
      <c r="J209" s="249" t="s">
        <v>1026</v>
      </c>
      <c r="K209" s="253" t="s">
        <v>1026</v>
      </c>
      <c r="L209" s="253" t="s">
        <v>1026</v>
      </c>
      <c r="M209" s="248" t="s">
        <v>1026</v>
      </c>
      <c r="N209" s="253">
        <v>0</v>
      </c>
      <c r="O209" s="248">
        <v>0</v>
      </c>
      <c r="P209" s="249">
        <f t="shared" si="24"/>
        <v>0</v>
      </c>
      <c r="Q209" s="254" t="s">
        <v>1026</v>
      </c>
      <c r="R209" s="199">
        <v>39559.8984375</v>
      </c>
      <c r="S209" s="251">
        <v>78.91</v>
      </c>
      <c r="T209" s="252">
        <v>257.35000000000002</v>
      </c>
      <c r="U209" s="253">
        <v>94.11</v>
      </c>
      <c r="V209" s="252">
        <v>0.03</v>
      </c>
      <c r="W209" s="253">
        <v>0</v>
      </c>
      <c r="X209" s="252" t="s">
        <v>992</v>
      </c>
      <c r="Y209" s="254">
        <v>430.4</v>
      </c>
      <c r="Z209" s="253">
        <f t="shared" si="23"/>
        <v>18.334107806691449</v>
      </c>
      <c r="AA209" s="253">
        <f t="shared" si="23"/>
        <v>59.793215613382912</v>
      </c>
      <c r="AB209" s="253">
        <f t="shared" si="23"/>
        <v>21.865706319702603</v>
      </c>
      <c r="AC209" s="253">
        <f t="shared" si="22"/>
        <v>6.9702602230483279E-3</v>
      </c>
      <c r="AD209" s="253">
        <f t="shared" si="22"/>
        <v>0</v>
      </c>
      <c r="AE209" s="253" t="str">
        <f t="shared" si="22"/>
        <v>---</v>
      </c>
      <c r="AF209" s="251">
        <f t="shared" si="19"/>
        <v>0.19946967286750883</v>
      </c>
      <c r="AG209" s="252">
        <f t="shared" si="19"/>
        <v>0.65053250934550011</v>
      </c>
      <c r="AH209" s="253">
        <f t="shared" si="19"/>
        <v>0.23789242065088401</v>
      </c>
      <c r="AI209" s="252">
        <f t="shared" si="18"/>
        <v>7.5834370625082564E-5</v>
      </c>
      <c r="AJ209" s="253">
        <f t="shared" si="18"/>
        <v>0</v>
      </c>
      <c r="AK209" s="252">
        <f t="shared" si="18"/>
        <v>0</v>
      </c>
      <c r="AL209" s="254">
        <f t="shared" si="18"/>
        <v>1.087970437234518</v>
      </c>
      <c r="AM209" s="255" t="s">
        <v>1026</v>
      </c>
      <c r="AN209" s="249" t="s">
        <v>1026</v>
      </c>
      <c r="AO209" s="249" t="s">
        <v>1026</v>
      </c>
      <c r="AP209" s="249" t="s">
        <v>1026</v>
      </c>
      <c r="AQ209" s="249" t="s">
        <v>1026</v>
      </c>
      <c r="AR209" s="249" t="s">
        <v>1026</v>
      </c>
      <c r="AS209" s="254" t="s">
        <v>1026</v>
      </c>
      <c r="AT209" s="255" t="s">
        <v>1026</v>
      </c>
      <c r="AU209" s="249" t="s">
        <v>1026</v>
      </c>
      <c r="AV209" s="249" t="s">
        <v>1026</v>
      </c>
      <c r="AW209" s="249" t="s">
        <v>1026</v>
      </c>
      <c r="AX209" s="249" t="s">
        <v>1026</v>
      </c>
      <c r="AY209" s="249" t="s">
        <v>1026</v>
      </c>
      <c r="AZ209" s="254" t="s">
        <v>1026</v>
      </c>
      <c r="BA209" s="255" t="str">
        <f t="shared" si="21"/>
        <v>---</v>
      </c>
      <c r="BB209" s="249" t="str">
        <f t="shared" si="21"/>
        <v>---</v>
      </c>
      <c r="BC209" s="249" t="str">
        <f t="shared" si="21"/>
        <v>---</v>
      </c>
      <c r="BD209" s="249" t="str">
        <f t="shared" si="20"/>
        <v>---</v>
      </c>
      <c r="BE209" s="249" t="str">
        <f t="shared" si="20"/>
        <v>---</v>
      </c>
      <c r="BF209" s="249" t="str">
        <f t="shared" si="20"/>
        <v>---</v>
      </c>
      <c r="BG209" s="254" t="str">
        <f t="shared" si="20"/>
        <v>---</v>
      </c>
      <c r="BH209" s="255" t="s">
        <v>1026</v>
      </c>
      <c r="BI209" s="249" t="s">
        <v>1026</v>
      </c>
      <c r="BJ209" s="249" t="s">
        <v>1026</v>
      </c>
      <c r="BK209" s="249" t="s">
        <v>1026</v>
      </c>
      <c r="BL209" s="249" t="s">
        <v>1026</v>
      </c>
      <c r="BM209" s="249" t="s">
        <v>1026</v>
      </c>
      <c r="BN209" s="254" t="s">
        <v>1026</v>
      </c>
      <c r="BO209" s="251">
        <v>234.26</v>
      </c>
      <c r="BP209" s="253">
        <v>0.59</v>
      </c>
      <c r="BQ209" s="248">
        <v>813.13</v>
      </c>
      <c r="BR209" s="249">
        <v>2.06</v>
      </c>
      <c r="BS209" s="253">
        <v>1666.77</v>
      </c>
      <c r="BT209" s="253">
        <v>4.21</v>
      </c>
      <c r="BU209" s="248">
        <v>3460.03</v>
      </c>
      <c r="BV209" s="249">
        <v>8.75</v>
      </c>
      <c r="BW209" s="253">
        <v>5200.3</v>
      </c>
      <c r="BX209" s="253">
        <v>13.15</v>
      </c>
      <c r="BY209" s="248">
        <v>7179.18</v>
      </c>
      <c r="BZ209" s="249">
        <v>18.149999999999999</v>
      </c>
      <c r="CA209" s="253">
        <v>8282.15</v>
      </c>
      <c r="CB209" s="254">
        <v>20.94</v>
      </c>
      <c r="CC209" s="251">
        <v>781.25</v>
      </c>
      <c r="CD209" s="253">
        <v>1.97</v>
      </c>
      <c r="CE209" s="248">
        <v>3268.98</v>
      </c>
      <c r="CF209" s="249">
        <v>8.26</v>
      </c>
      <c r="CG209" s="253">
        <v>6671.59</v>
      </c>
      <c r="CH209" s="253">
        <v>16.86</v>
      </c>
      <c r="CI209" s="248">
        <v>13990.26</v>
      </c>
      <c r="CJ209" s="249">
        <v>35.36</v>
      </c>
      <c r="CK209" s="253">
        <v>17977.759999999998</v>
      </c>
      <c r="CL209" s="253">
        <v>45.44</v>
      </c>
      <c r="CM209" s="248">
        <v>19166.439999999999</v>
      </c>
      <c r="CN209" s="249">
        <v>48.45</v>
      </c>
      <c r="CO209" s="253">
        <v>20355.12</v>
      </c>
      <c r="CP209" s="254">
        <v>51.45</v>
      </c>
      <c r="CQ209" s="251">
        <v>480</v>
      </c>
      <c r="CR209" s="253">
        <v>1.21</v>
      </c>
      <c r="CS209" s="248">
        <v>1514.38</v>
      </c>
      <c r="CT209" s="249">
        <v>3.83</v>
      </c>
      <c r="CU209" s="253">
        <v>2199.04</v>
      </c>
      <c r="CV209" s="253">
        <v>5.56</v>
      </c>
      <c r="CW209" s="248">
        <v>2821.37</v>
      </c>
      <c r="CX209" s="249">
        <v>7.13</v>
      </c>
      <c r="CY209" s="253">
        <v>3361.5</v>
      </c>
      <c r="CZ209" s="253">
        <v>8.5</v>
      </c>
      <c r="DA209" s="248">
        <v>3587.77</v>
      </c>
      <c r="DB209" s="249">
        <v>9.07</v>
      </c>
      <c r="DC209" s="253">
        <v>3814.04</v>
      </c>
      <c r="DD209" s="253">
        <v>9.64</v>
      </c>
      <c r="DE209" s="251">
        <v>0</v>
      </c>
      <c r="DF209" s="253">
        <v>0</v>
      </c>
      <c r="DG209" s="248">
        <v>0</v>
      </c>
      <c r="DH209" s="249">
        <v>0</v>
      </c>
      <c r="DI209" s="253">
        <v>0</v>
      </c>
      <c r="DJ209" s="253">
        <v>0</v>
      </c>
      <c r="DK209" s="248">
        <v>0</v>
      </c>
      <c r="DL209" s="249">
        <v>0</v>
      </c>
      <c r="DM209" s="253">
        <v>0.21</v>
      </c>
      <c r="DN209" s="253">
        <v>0</v>
      </c>
      <c r="DO209" s="248">
        <v>3.15</v>
      </c>
      <c r="DP209" s="249">
        <v>0.01</v>
      </c>
      <c r="DQ209" s="253">
        <v>6.96</v>
      </c>
      <c r="DR209" s="253">
        <v>0.02</v>
      </c>
      <c r="DS209" s="256">
        <v>42.240859028785039</v>
      </c>
      <c r="DT209" s="257">
        <v>9.3876641377023244E-4</v>
      </c>
      <c r="DU209" s="258">
        <v>5.972489807771807E-4</v>
      </c>
      <c r="DV209" s="259">
        <v>14.08079834805986</v>
      </c>
      <c r="DW209" s="260">
        <v>202</v>
      </c>
      <c r="DX209" s="261" t="s">
        <v>478</v>
      </c>
      <c r="DY209" s="240" t="s">
        <v>478</v>
      </c>
      <c r="DZ209" s="262" t="s">
        <v>478</v>
      </c>
      <c r="EA209" s="262">
        <v>0.88446527719497681</v>
      </c>
      <c r="EB209" s="262">
        <v>0.74276876449584961</v>
      </c>
      <c r="EC209" s="262">
        <v>0.60829603672027588</v>
      </c>
      <c r="ED209" s="262">
        <v>0.81917065382003784</v>
      </c>
      <c r="EE209" s="262" t="s">
        <v>478</v>
      </c>
      <c r="EF209" s="262" t="s">
        <v>478</v>
      </c>
      <c r="EG209" s="262" t="s">
        <v>478</v>
      </c>
      <c r="EH209" s="262" t="s">
        <v>478</v>
      </c>
      <c r="EI209" s="262" t="s">
        <v>478</v>
      </c>
      <c r="EJ209" s="262">
        <v>-2.2999999999999998</v>
      </c>
      <c r="EK209" s="262" t="s">
        <v>478</v>
      </c>
      <c r="EL209" s="263" t="s">
        <v>478</v>
      </c>
    </row>
    <row r="210" spans="1:142" x14ac:dyDescent="0.2">
      <c r="A210" s="236" t="s">
        <v>332</v>
      </c>
      <c r="B210" s="237" t="s">
        <v>932</v>
      </c>
      <c r="C210" s="238" t="s">
        <v>1074</v>
      </c>
      <c r="D210" s="239" t="s">
        <v>478</v>
      </c>
      <c r="E210" s="240" t="s">
        <v>1026</v>
      </c>
      <c r="F210" s="241" t="s">
        <v>1026</v>
      </c>
      <c r="G210" s="242" t="s">
        <v>1026</v>
      </c>
      <c r="H210" s="243" t="s">
        <v>1026</v>
      </c>
      <c r="I210" s="251" t="s">
        <v>1026</v>
      </c>
      <c r="J210" s="249" t="s">
        <v>1026</v>
      </c>
      <c r="K210" s="253" t="s">
        <v>1026</v>
      </c>
      <c r="L210" s="253" t="s">
        <v>1026</v>
      </c>
      <c r="M210" s="248" t="s">
        <v>1026</v>
      </c>
      <c r="N210" s="253">
        <v>0</v>
      </c>
      <c r="O210" s="248">
        <v>0</v>
      </c>
      <c r="P210" s="249">
        <f t="shared" si="24"/>
        <v>0</v>
      </c>
      <c r="Q210" s="254" t="s">
        <v>1026</v>
      </c>
      <c r="R210" s="199">
        <v>16800.40234375</v>
      </c>
      <c r="S210" s="251">
        <v>0.18</v>
      </c>
      <c r="T210" s="252">
        <v>0</v>
      </c>
      <c r="U210" s="253">
        <v>0</v>
      </c>
      <c r="V210" s="252">
        <v>0</v>
      </c>
      <c r="W210" s="253">
        <v>147.81</v>
      </c>
      <c r="X210" s="252" t="s">
        <v>992</v>
      </c>
      <c r="Y210" s="254">
        <v>147.99</v>
      </c>
      <c r="Z210" s="253">
        <f t="shared" si="23"/>
        <v>0.12162983985404419</v>
      </c>
      <c r="AA210" s="253">
        <f t="shared" si="23"/>
        <v>0</v>
      </c>
      <c r="AB210" s="253">
        <f t="shared" si="23"/>
        <v>0</v>
      </c>
      <c r="AC210" s="253">
        <f t="shared" si="22"/>
        <v>0</v>
      </c>
      <c r="AD210" s="253">
        <f t="shared" si="22"/>
        <v>99.878370160145948</v>
      </c>
      <c r="AE210" s="253" t="str">
        <f t="shared" si="22"/>
        <v>---</v>
      </c>
      <c r="AF210" s="251">
        <f t="shared" si="19"/>
        <v>1.0714029123651474E-3</v>
      </c>
      <c r="AG210" s="252">
        <f t="shared" si="19"/>
        <v>0</v>
      </c>
      <c r="AH210" s="253">
        <f t="shared" si="19"/>
        <v>0</v>
      </c>
      <c r="AI210" s="252">
        <f t="shared" si="18"/>
        <v>0</v>
      </c>
      <c r="AJ210" s="253">
        <f t="shared" si="18"/>
        <v>0.87980035820384694</v>
      </c>
      <c r="AK210" s="252">
        <f t="shared" si="18"/>
        <v>0</v>
      </c>
      <c r="AL210" s="254">
        <f t="shared" si="18"/>
        <v>0.88087176111621213</v>
      </c>
      <c r="AM210" s="255" t="s">
        <v>1026</v>
      </c>
      <c r="AN210" s="249" t="s">
        <v>1026</v>
      </c>
      <c r="AO210" s="249" t="s">
        <v>1026</v>
      </c>
      <c r="AP210" s="249" t="s">
        <v>1026</v>
      </c>
      <c r="AQ210" s="249" t="s">
        <v>1026</v>
      </c>
      <c r="AR210" s="249" t="s">
        <v>1026</v>
      </c>
      <c r="AS210" s="254" t="s">
        <v>1026</v>
      </c>
      <c r="AT210" s="255" t="s">
        <v>1026</v>
      </c>
      <c r="AU210" s="249" t="s">
        <v>1026</v>
      </c>
      <c r="AV210" s="249" t="s">
        <v>1026</v>
      </c>
      <c r="AW210" s="249" t="s">
        <v>1026</v>
      </c>
      <c r="AX210" s="249" t="s">
        <v>1026</v>
      </c>
      <c r="AY210" s="249" t="s">
        <v>1026</v>
      </c>
      <c r="AZ210" s="254" t="s">
        <v>1026</v>
      </c>
      <c r="BA210" s="255" t="str">
        <f t="shared" si="21"/>
        <v>---</v>
      </c>
      <c r="BB210" s="249" t="str">
        <f t="shared" si="21"/>
        <v>---</v>
      </c>
      <c r="BC210" s="249" t="str">
        <f t="shared" si="21"/>
        <v>---</v>
      </c>
      <c r="BD210" s="249" t="str">
        <f t="shared" si="20"/>
        <v>---</v>
      </c>
      <c r="BE210" s="249" t="str">
        <f t="shared" si="20"/>
        <v>---</v>
      </c>
      <c r="BF210" s="249" t="str">
        <f t="shared" si="20"/>
        <v>---</v>
      </c>
      <c r="BG210" s="254" t="str">
        <f t="shared" si="20"/>
        <v>---</v>
      </c>
      <c r="BH210" s="255" t="s">
        <v>1026</v>
      </c>
      <c r="BI210" s="249" t="s">
        <v>1026</v>
      </c>
      <c r="BJ210" s="249" t="s">
        <v>1026</v>
      </c>
      <c r="BK210" s="249" t="s">
        <v>1026</v>
      </c>
      <c r="BL210" s="249" t="s">
        <v>1026</v>
      </c>
      <c r="BM210" s="249" t="s">
        <v>1026</v>
      </c>
      <c r="BN210" s="254" t="s">
        <v>1026</v>
      </c>
      <c r="BO210" s="251">
        <v>0</v>
      </c>
      <c r="BP210" s="253">
        <v>0</v>
      </c>
      <c r="BQ210" s="248">
        <v>0</v>
      </c>
      <c r="BR210" s="249">
        <v>0</v>
      </c>
      <c r="BS210" s="253">
        <v>0.2</v>
      </c>
      <c r="BT210" s="253">
        <v>0</v>
      </c>
      <c r="BU210" s="248">
        <v>4.1100000000000003</v>
      </c>
      <c r="BV210" s="249">
        <v>0.02</v>
      </c>
      <c r="BW210" s="253">
        <v>13</v>
      </c>
      <c r="BX210" s="253">
        <v>0.08</v>
      </c>
      <c r="BY210" s="248">
        <v>35.42</v>
      </c>
      <c r="BZ210" s="249">
        <v>0.21</v>
      </c>
      <c r="CA210" s="253">
        <v>58.2</v>
      </c>
      <c r="CB210" s="254">
        <v>0.35</v>
      </c>
      <c r="CC210" s="251">
        <v>0</v>
      </c>
      <c r="CD210" s="253">
        <v>0</v>
      </c>
      <c r="CE210" s="248">
        <v>0</v>
      </c>
      <c r="CF210" s="249">
        <v>0</v>
      </c>
      <c r="CG210" s="253">
        <v>0</v>
      </c>
      <c r="CH210" s="253">
        <v>0</v>
      </c>
      <c r="CI210" s="248">
        <v>0</v>
      </c>
      <c r="CJ210" s="249">
        <v>0</v>
      </c>
      <c r="CK210" s="253">
        <v>0</v>
      </c>
      <c r="CL210" s="253">
        <v>0</v>
      </c>
      <c r="CM210" s="248">
        <v>0</v>
      </c>
      <c r="CN210" s="249">
        <v>0</v>
      </c>
      <c r="CO210" s="253">
        <v>0</v>
      </c>
      <c r="CP210" s="254">
        <v>0</v>
      </c>
      <c r="CQ210" s="251">
        <v>0</v>
      </c>
      <c r="CR210" s="253">
        <v>0</v>
      </c>
      <c r="CS210" s="248">
        <v>0</v>
      </c>
      <c r="CT210" s="249">
        <v>0</v>
      </c>
      <c r="CU210" s="253">
        <v>0</v>
      </c>
      <c r="CV210" s="253">
        <v>0</v>
      </c>
      <c r="CW210" s="248">
        <v>0</v>
      </c>
      <c r="CX210" s="249">
        <v>0</v>
      </c>
      <c r="CY210" s="253">
        <v>0</v>
      </c>
      <c r="CZ210" s="253">
        <v>0</v>
      </c>
      <c r="DA210" s="248">
        <v>0</v>
      </c>
      <c r="DB210" s="249">
        <v>0</v>
      </c>
      <c r="DC210" s="253">
        <v>0</v>
      </c>
      <c r="DD210" s="253">
        <v>0</v>
      </c>
      <c r="DE210" s="251">
        <v>0</v>
      </c>
      <c r="DF210" s="253">
        <v>0</v>
      </c>
      <c r="DG210" s="248">
        <v>0</v>
      </c>
      <c r="DH210" s="249">
        <v>0</v>
      </c>
      <c r="DI210" s="253">
        <v>0</v>
      </c>
      <c r="DJ210" s="253">
        <v>0</v>
      </c>
      <c r="DK210" s="248">
        <v>0</v>
      </c>
      <c r="DL210" s="249">
        <v>0</v>
      </c>
      <c r="DM210" s="253">
        <v>0</v>
      </c>
      <c r="DN210" s="253">
        <v>0</v>
      </c>
      <c r="DO210" s="248">
        <v>0</v>
      </c>
      <c r="DP210" s="249">
        <v>0</v>
      </c>
      <c r="DQ210" s="253">
        <v>0</v>
      </c>
      <c r="DR210" s="253">
        <v>0</v>
      </c>
      <c r="DS210" s="256">
        <v>41.281235885876129</v>
      </c>
      <c r="DT210" s="257">
        <v>9.3876641377023244E-4</v>
      </c>
      <c r="DU210" s="258">
        <v>5.972489807771807E-4</v>
      </c>
      <c r="DV210" s="259">
        <v>13.760923967090223</v>
      </c>
      <c r="DW210" s="260">
        <v>203</v>
      </c>
      <c r="DX210" s="261" t="s">
        <v>478</v>
      </c>
      <c r="DY210" s="240" t="s">
        <v>478</v>
      </c>
      <c r="DZ210" s="262" t="s">
        <v>478</v>
      </c>
      <c r="EA210" s="262">
        <v>1.1405649185180664</v>
      </c>
      <c r="EB210" s="262">
        <v>1.0683668851852417</v>
      </c>
      <c r="EC210" s="262">
        <v>1.1314131021499634</v>
      </c>
      <c r="ED210" s="262">
        <v>1.1287400722503662</v>
      </c>
      <c r="EE210" s="262" t="s">
        <v>478</v>
      </c>
      <c r="EF210" s="262" t="s">
        <v>478</v>
      </c>
      <c r="EG210" s="262" t="s">
        <v>478</v>
      </c>
      <c r="EH210" s="262" t="s">
        <v>478</v>
      </c>
      <c r="EI210" s="262" t="s">
        <v>478</v>
      </c>
      <c r="EJ210" s="262">
        <v>-0.4</v>
      </c>
      <c r="EK210" s="262" t="s">
        <v>478</v>
      </c>
      <c r="EL210" s="263">
        <v>10.5</v>
      </c>
    </row>
    <row r="211" spans="1:142" x14ac:dyDescent="0.2">
      <c r="A211" s="236" t="s">
        <v>440</v>
      </c>
      <c r="B211" s="237" t="s">
        <v>936</v>
      </c>
      <c r="C211" s="238" t="s">
        <v>1075</v>
      </c>
      <c r="D211" s="239" t="s">
        <v>478</v>
      </c>
      <c r="E211" s="240" t="s">
        <v>1028</v>
      </c>
      <c r="F211" s="241" t="s">
        <v>1028</v>
      </c>
      <c r="G211" s="242" t="s">
        <v>1026</v>
      </c>
      <c r="H211" s="243" t="s">
        <v>1026</v>
      </c>
      <c r="I211" s="251" t="s">
        <v>1026</v>
      </c>
      <c r="J211" s="249" t="s">
        <v>1026</v>
      </c>
      <c r="K211" s="253" t="s">
        <v>1026</v>
      </c>
      <c r="L211" s="253" t="s">
        <v>1026</v>
      </c>
      <c r="M211" s="248" t="s">
        <v>1026</v>
      </c>
      <c r="N211" s="253">
        <v>0</v>
      </c>
      <c r="O211" s="248">
        <v>0</v>
      </c>
      <c r="P211" s="249">
        <f t="shared" si="24"/>
        <v>0</v>
      </c>
      <c r="Q211" s="254" t="s">
        <v>1026</v>
      </c>
      <c r="R211" s="253">
        <v>6949.0390625</v>
      </c>
      <c r="S211" s="251">
        <v>1.79</v>
      </c>
      <c r="T211" s="252">
        <v>36.31</v>
      </c>
      <c r="U211" s="253">
        <v>6.12</v>
      </c>
      <c r="V211" s="252">
        <v>0</v>
      </c>
      <c r="W211" s="253">
        <v>0</v>
      </c>
      <c r="X211" s="252" t="s">
        <v>992</v>
      </c>
      <c r="Y211" s="254">
        <v>44.22</v>
      </c>
      <c r="Z211" s="253">
        <f t="shared" si="23"/>
        <v>4.0479421076436006</v>
      </c>
      <c r="AA211" s="253">
        <f t="shared" si="23"/>
        <v>82.112166440524646</v>
      </c>
      <c r="AB211" s="253">
        <f t="shared" si="23"/>
        <v>13.83989145183175</v>
      </c>
      <c r="AC211" s="253">
        <f t="shared" si="22"/>
        <v>0</v>
      </c>
      <c r="AD211" s="253">
        <f t="shared" si="22"/>
        <v>0</v>
      </c>
      <c r="AE211" s="253" t="str">
        <f t="shared" si="22"/>
        <v>---</v>
      </c>
      <c r="AF211" s="251">
        <f t="shared" si="19"/>
        <v>2.575895722992275E-2</v>
      </c>
      <c r="AG211" s="252">
        <f t="shared" si="19"/>
        <v>0.52251828883714813</v>
      </c>
      <c r="AH211" s="253">
        <f t="shared" si="19"/>
        <v>8.8069730864316909E-2</v>
      </c>
      <c r="AI211" s="252">
        <f t="shared" si="18"/>
        <v>0</v>
      </c>
      <c r="AJ211" s="253">
        <f t="shared" si="18"/>
        <v>0</v>
      </c>
      <c r="AK211" s="252">
        <f t="shared" si="18"/>
        <v>0</v>
      </c>
      <c r="AL211" s="254">
        <f t="shared" si="18"/>
        <v>0.63634697693138775</v>
      </c>
      <c r="AM211" s="255" t="s">
        <v>1026</v>
      </c>
      <c r="AN211" s="249" t="s">
        <v>1026</v>
      </c>
      <c r="AO211" s="249" t="s">
        <v>1026</v>
      </c>
      <c r="AP211" s="249" t="s">
        <v>1026</v>
      </c>
      <c r="AQ211" s="249" t="s">
        <v>1026</v>
      </c>
      <c r="AR211" s="249" t="s">
        <v>1026</v>
      </c>
      <c r="AS211" s="254" t="s">
        <v>1026</v>
      </c>
      <c r="AT211" s="255" t="s">
        <v>1026</v>
      </c>
      <c r="AU211" s="249" t="s">
        <v>1026</v>
      </c>
      <c r="AV211" s="249" t="s">
        <v>1026</v>
      </c>
      <c r="AW211" s="249" t="s">
        <v>1026</v>
      </c>
      <c r="AX211" s="249" t="s">
        <v>1026</v>
      </c>
      <c r="AY211" s="249" t="s">
        <v>1026</v>
      </c>
      <c r="AZ211" s="254" t="s">
        <v>1026</v>
      </c>
      <c r="BA211" s="255" t="str">
        <f t="shared" si="21"/>
        <v>---</v>
      </c>
      <c r="BB211" s="249" t="str">
        <f t="shared" si="21"/>
        <v>---</v>
      </c>
      <c r="BC211" s="249" t="str">
        <f t="shared" si="21"/>
        <v>---</v>
      </c>
      <c r="BD211" s="249" t="str">
        <f t="shared" si="20"/>
        <v>---</v>
      </c>
      <c r="BE211" s="249" t="str">
        <f t="shared" si="20"/>
        <v>---</v>
      </c>
      <c r="BF211" s="249" t="str">
        <f t="shared" si="20"/>
        <v>---</v>
      </c>
      <c r="BG211" s="254" t="str">
        <f t="shared" si="20"/>
        <v>---</v>
      </c>
      <c r="BH211" s="255" t="s">
        <v>1026</v>
      </c>
      <c r="BI211" s="249" t="s">
        <v>1026</v>
      </c>
      <c r="BJ211" s="249" t="s">
        <v>1026</v>
      </c>
      <c r="BK211" s="249" t="s">
        <v>1026</v>
      </c>
      <c r="BL211" s="249" t="s">
        <v>1026</v>
      </c>
      <c r="BM211" s="249" t="s">
        <v>1026</v>
      </c>
      <c r="BN211" s="254" t="s">
        <v>1026</v>
      </c>
      <c r="BO211" s="251">
        <v>1.77</v>
      </c>
      <c r="BP211" s="253">
        <v>0.03</v>
      </c>
      <c r="BQ211" s="248">
        <v>4.04</v>
      </c>
      <c r="BR211" s="249">
        <v>0.06</v>
      </c>
      <c r="BS211" s="253">
        <v>8.01</v>
      </c>
      <c r="BT211" s="253">
        <v>0.12</v>
      </c>
      <c r="BU211" s="248">
        <v>29.76</v>
      </c>
      <c r="BV211" s="249">
        <v>0.43</v>
      </c>
      <c r="BW211" s="253">
        <v>96.32</v>
      </c>
      <c r="BX211" s="253">
        <v>1.39</v>
      </c>
      <c r="BY211" s="248">
        <v>299.93</v>
      </c>
      <c r="BZ211" s="249">
        <v>4.32</v>
      </c>
      <c r="CA211" s="253">
        <v>514.16999999999996</v>
      </c>
      <c r="CB211" s="254">
        <v>7.4</v>
      </c>
      <c r="CC211" s="251">
        <v>278.77</v>
      </c>
      <c r="CD211" s="253">
        <v>4.01</v>
      </c>
      <c r="CE211" s="248">
        <v>596.92999999999995</v>
      </c>
      <c r="CF211" s="249">
        <v>8.59</v>
      </c>
      <c r="CG211" s="253">
        <v>799.9</v>
      </c>
      <c r="CH211" s="253">
        <v>11.51</v>
      </c>
      <c r="CI211" s="248">
        <v>1007.52</v>
      </c>
      <c r="CJ211" s="249">
        <v>14.5</v>
      </c>
      <c r="CK211" s="253">
        <v>1099.8800000000001</v>
      </c>
      <c r="CL211" s="253">
        <v>15.83</v>
      </c>
      <c r="CM211" s="248">
        <v>1284.6099999999999</v>
      </c>
      <c r="CN211" s="249">
        <v>18.489999999999998</v>
      </c>
      <c r="CO211" s="253">
        <v>1309.95</v>
      </c>
      <c r="CP211" s="254">
        <v>18.850000000000001</v>
      </c>
      <c r="CQ211" s="251">
        <v>29.92</v>
      </c>
      <c r="CR211" s="253">
        <v>0.43</v>
      </c>
      <c r="CS211" s="248">
        <v>62.8</v>
      </c>
      <c r="CT211" s="249">
        <v>0.9</v>
      </c>
      <c r="CU211" s="253">
        <v>196.12</v>
      </c>
      <c r="CV211" s="253">
        <v>2.82</v>
      </c>
      <c r="CW211" s="248">
        <v>244.77</v>
      </c>
      <c r="CX211" s="249">
        <v>3.52</v>
      </c>
      <c r="CY211" s="253">
        <v>267.48</v>
      </c>
      <c r="CZ211" s="253">
        <v>3.85</v>
      </c>
      <c r="DA211" s="248">
        <v>312.04000000000002</v>
      </c>
      <c r="DB211" s="249">
        <v>4.49</v>
      </c>
      <c r="DC211" s="253">
        <v>313.82</v>
      </c>
      <c r="DD211" s="253">
        <v>4.5199999999999996</v>
      </c>
      <c r="DE211" s="251">
        <v>0</v>
      </c>
      <c r="DF211" s="253">
        <v>0</v>
      </c>
      <c r="DG211" s="248">
        <v>0</v>
      </c>
      <c r="DH211" s="249">
        <v>0</v>
      </c>
      <c r="DI211" s="253">
        <v>0</v>
      </c>
      <c r="DJ211" s="253">
        <v>0</v>
      </c>
      <c r="DK211" s="248">
        <v>0</v>
      </c>
      <c r="DL211" s="249">
        <v>0</v>
      </c>
      <c r="DM211" s="253">
        <v>0</v>
      </c>
      <c r="DN211" s="253">
        <v>0</v>
      </c>
      <c r="DO211" s="248">
        <v>0</v>
      </c>
      <c r="DP211" s="249">
        <v>0</v>
      </c>
      <c r="DQ211" s="253">
        <v>0</v>
      </c>
      <c r="DR211" s="253">
        <v>0</v>
      </c>
      <c r="DS211" s="256">
        <v>39.803479915647571</v>
      </c>
      <c r="DT211" s="257">
        <v>9.3876641377023244E-4</v>
      </c>
      <c r="DU211" s="258">
        <v>5.972489807771807E-4</v>
      </c>
      <c r="DV211" s="259">
        <v>13.268338643680705</v>
      </c>
      <c r="DW211" s="260">
        <v>204</v>
      </c>
      <c r="DX211" s="261" t="s">
        <v>478</v>
      </c>
      <c r="DY211" s="240" t="s">
        <v>478</v>
      </c>
      <c r="DZ211" s="262" t="s">
        <v>478</v>
      </c>
      <c r="EA211" s="262" t="s">
        <v>478</v>
      </c>
      <c r="EB211" s="262" t="s">
        <v>478</v>
      </c>
      <c r="EC211" s="262" t="s">
        <v>478</v>
      </c>
      <c r="ED211" s="262" t="s">
        <v>478</v>
      </c>
      <c r="EE211" s="262" t="s">
        <v>478</v>
      </c>
      <c r="EF211" s="262" t="s">
        <v>478</v>
      </c>
      <c r="EG211" s="262" t="s">
        <v>478</v>
      </c>
      <c r="EH211" s="262" t="s">
        <v>478</v>
      </c>
      <c r="EI211" s="262" t="s">
        <v>478</v>
      </c>
      <c r="EJ211" s="262" t="s">
        <v>1069</v>
      </c>
      <c r="EK211" s="262" t="s">
        <v>478</v>
      </c>
      <c r="EL211" s="263" t="s">
        <v>478</v>
      </c>
    </row>
    <row r="212" spans="1:142" x14ac:dyDescent="0.2">
      <c r="A212" s="236" t="s">
        <v>240</v>
      </c>
      <c r="B212" s="237" t="s">
        <v>555</v>
      </c>
      <c r="C212" s="238" t="s">
        <v>1078</v>
      </c>
      <c r="D212" s="239">
        <v>0.34502300000000002</v>
      </c>
      <c r="E212" s="240">
        <v>43.415946183297926</v>
      </c>
      <c r="F212" s="241">
        <v>56.584053816702074</v>
      </c>
      <c r="G212" s="242">
        <v>4.522797263760796</v>
      </c>
      <c r="H212" s="243">
        <v>1150.0766666666666</v>
      </c>
      <c r="I212" s="251">
        <v>2299.8431673684004</v>
      </c>
      <c r="J212" s="249">
        <v>6665.7676948157095</v>
      </c>
      <c r="K212" s="253">
        <v>929.42965225171929</v>
      </c>
      <c r="L212" s="253">
        <v>40.412740548531438</v>
      </c>
      <c r="M212" s="248">
        <v>267.55892442098821</v>
      </c>
      <c r="N212" s="253">
        <v>11.633789999999999</v>
      </c>
      <c r="O212" s="248">
        <v>128.12140701538499</v>
      </c>
      <c r="P212" s="249">
        <f t="shared" si="24"/>
        <v>5.5708758246323438</v>
      </c>
      <c r="Q212" s="254">
        <v>381.88533259839102</v>
      </c>
      <c r="R212" s="253">
        <v>7443.119140625</v>
      </c>
      <c r="S212" s="251">
        <v>0.01</v>
      </c>
      <c r="T212" s="252">
        <v>0</v>
      </c>
      <c r="U212" s="253">
        <v>0</v>
      </c>
      <c r="V212" s="252">
        <v>0.05</v>
      </c>
      <c r="W212" s="253">
        <v>0</v>
      </c>
      <c r="X212" s="252" t="s">
        <v>992</v>
      </c>
      <c r="Y212" s="254">
        <v>6.0000000000000005E-2</v>
      </c>
      <c r="Z212" s="253">
        <f t="shared" si="23"/>
        <v>16.666666666666664</v>
      </c>
      <c r="AA212" s="253">
        <f t="shared" si="23"/>
        <v>0</v>
      </c>
      <c r="AB212" s="253">
        <f t="shared" si="23"/>
        <v>0</v>
      </c>
      <c r="AC212" s="253">
        <f t="shared" si="22"/>
        <v>83.333333333333329</v>
      </c>
      <c r="AD212" s="253">
        <f t="shared" si="22"/>
        <v>0</v>
      </c>
      <c r="AE212" s="253" t="str">
        <f t="shared" si="22"/>
        <v>---</v>
      </c>
      <c r="AF212" s="251">
        <f t="shared" si="19"/>
        <v>1.3435227639202211E-4</v>
      </c>
      <c r="AG212" s="252">
        <f t="shared" si="19"/>
        <v>0</v>
      </c>
      <c r="AH212" s="253">
        <f t="shared" si="19"/>
        <v>0</v>
      </c>
      <c r="AI212" s="252">
        <f t="shared" si="19"/>
        <v>6.7176138196011056E-4</v>
      </c>
      <c r="AJ212" s="253">
        <f t="shared" si="19"/>
        <v>0</v>
      </c>
      <c r="AK212" s="252">
        <f t="shared" si="19"/>
        <v>0</v>
      </c>
      <c r="AL212" s="254">
        <f t="shared" si="19"/>
        <v>8.0611365835213259E-4</v>
      </c>
      <c r="AM212" s="255">
        <v>1.0759286596648931E-3</v>
      </c>
      <c r="AN212" s="249">
        <v>0</v>
      </c>
      <c r="AO212" s="249">
        <v>0</v>
      </c>
      <c r="AP212" s="249">
        <v>5.3796432983244657E-3</v>
      </c>
      <c r="AQ212" s="249">
        <v>0</v>
      </c>
      <c r="AR212" s="249" t="s">
        <v>1026</v>
      </c>
      <c r="AS212" s="254">
        <v>6.4555719579893591E-3</v>
      </c>
      <c r="AT212" s="255">
        <v>3.7374944684205672E-3</v>
      </c>
      <c r="AU212" s="249">
        <v>0</v>
      </c>
      <c r="AV212" s="249">
        <v>0</v>
      </c>
      <c r="AW212" s="249">
        <v>1.8687472342102836E-2</v>
      </c>
      <c r="AX212" s="249">
        <v>0</v>
      </c>
      <c r="AY212" s="249" t="s">
        <v>1026</v>
      </c>
      <c r="AZ212" s="254">
        <v>2.2424966810523403E-2</v>
      </c>
      <c r="BA212" s="255">
        <f t="shared" si="21"/>
        <v>7.8050969256052479E-3</v>
      </c>
      <c r="BB212" s="249">
        <f t="shared" si="21"/>
        <v>0</v>
      </c>
      <c r="BC212" s="249">
        <f t="shared" si="21"/>
        <v>0</v>
      </c>
      <c r="BD212" s="249">
        <f t="shared" si="20"/>
        <v>3.9025484628026241E-2</v>
      </c>
      <c r="BE212" s="249">
        <f t="shared" si="20"/>
        <v>0</v>
      </c>
      <c r="BF212" s="249" t="str">
        <f t="shared" si="20"/>
        <v>---</v>
      </c>
      <c r="BG212" s="254">
        <f t="shared" si="20"/>
        <v>4.6830581553631491E-2</v>
      </c>
      <c r="BH212" s="255">
        <v>2.6185870852799896E-3</v>
      </c>
      <c r="BI212" s="249">
        <v>0</v>
      </c>
      <c r="BJ212" s="249">
        <v>0</v>
      </c>
      <c r="BK212" s="249">
        <v>1.3092935426399947E-2</v>
      </c>
      <c r="BL212" s="249">
        <v>0</v>
      </c>
      <c r="BM212" s="249" t="s">
        <v>1026</v>
      </c>
      <c r="BN212" s="254">
        <v>1.5711522511679937E-2</v>
      </c>
      <c r="BO212" s="251">
        <v>0</v>
      </c>
      <c r="BP212" s="253">
        <v>0</v>
      </c>
      <c r="BQ212" s="248">
        <v>0</v>
      </c>
      <c r="BR212" s="249">
        <v>0</v>
      </c>
      <c r="BS212" s="253">
        <v>0</v>
      </c>
      <c r="BT212" s="253">
        <v>0</v>
      </c>
      <c r="BU212" s="248">
        <v>0.33</v>
      </c>
      <c r="BV212" s="249">
        <v>0</v>
      </c>
      <c r="BW212" s="253">
        <v>0.78</v>
      </c>
      <c r="BX212" s="253">
        <v>0.01</v>
      </c>
      <c r="BY212" s="248">
        <v>1.39</v>
      </c>
      <c r="BZ212" s="249">
        <v>0.02</v>
      </c>
      <c r="CA212" s="253">
        <v>1.88</v>
      </c>
      <c r="CB212" s="254">
        <v>0.03</v>
      </c>
      <c r="CC212" s="251">
        <v>0</v>
      </c>
      <c r="CD212" s="253">
        <v>0</v>
      </c>
      <c r="CE212" s="248">
        <v>0</v>
      </c>
      <c r="CF212" s="249">
        <v>0</v>
      </c>
      <c r="CG212" s="253">
        <v>0</v>
      </c>
      <c r="CH212" s="253">
        <v>0</v>
      </c>
      <c r="CI212" s="248">
        <v>0</v>
      </c>
      <c r="CJ212" s="249">
        <v>0</v>
      </c>
      <c r="CK212" s="253">
        <v>0</v>
      </c>
      <c r="CL212" s="253">
        <v>0</v>
      </c>
      <c r="CM212" s="248">
        <v>0</v>
      </c>
      <c r="CN212" s="249">
        <v>0</v>
      </c>
      <c r="CO212" s="253">
        <v>0</v>
      </c>
      <c r="CP212" s="254">
        <v>0</v>
      </c>
      <c r="CQ212" s="251">
        <v>0</v>
      </c>
      <c r="CR212" s="253">
        <v>0</v>
      </c>
      <c r="CS212" s="248">
        <v>0</v>
      </c>
      <c r="CT212" s="249">
        <v>0</v>
      </c>
      <c r="CU212" s="253">
        <v>0</v>
      </c>
      <c r="CV212" s="253">
        <v>0</v>
      </c>
      <c r="CW212" s="248">
        <v>0</v>
      </c>
      <c r="CX212" s="249">
        <v>0</v>
      </c>
      <c r="CY212" s="253">
        <v>0</v>
      </c>
      <c r="CZ212" s="253">
        <v>0</v>
      </c>
      <c r="DA212" s="248">
        <v>0</v>
      </c>
      <c r="DB212" s="249">
        <v>0</v>
      </c>
      <c r="DC212" s="253">
        <v>0</v>
      </c>
      <c r="DD212" s="253">
        <v>0</v>
      </c>
      <c r="DE212" s="251">
        <v>0</v>
      </c>
      <c r="DF212" s="253">
        <v>0</v>
      </c>
      <c r="DG212" s="248">
        <v>0</v>
      </c>
      <c r="DH212" s="249">
        <v>0</v>
      </c>
      <c r="DI212" s="253">
        <v>0</v>
      </c>
      <c r="DJ212" s="253">
        <v>0</v>
      </c>
      <c r="DK212" s="248">
        <v>0</v>
      </c>
      <c r="DL212" s="249">
        <v>0</v>
      </c>
      <c r="DM212" s="253">
        <v>0.48</v>
      </c>
      <c r="DN212" s="253">
        <v>0.01</v>
      </c>
      <c r="DO212" s="248">
        <v>5.79</v>
      </c>
      <c r="DP212" s="249">
        <v>0.08</v>
      </c>
      <c r="DQ212" s="253">
        <v>14.18</v>
      </c>
      <c r="DR212" s="253">
        <v>0.19</v>
      </c>
      <c r="DS212" s="256">
        <v>9.485264907688391</v>
      </c>
      <c r="DT212" s="257">
        <v>7.7064570591550421</v>
      </c>
      <c r="DU212" s="258">
        <v>20.64049996537948</v>
      </c>
      <c r="DV212" s="259">
        <v>12.610740644074303</v>
      </c>
      <c r="DW212" s="260">
        <v>205</v>
      </c>
      <c r="DX212" s="261">
        <v>37.369999999999997</v>
      </c>
      <c r="DY212" s="240">
        <v>77.573829268292698</v>
      </c>
      <c r="DZ212" s="262">
        <v>1.92583479700977</v>
      </c>
      <c r="EA212" s="262">
        <v>-0.68204653263092041</v>
      </c>
      <c r="EB212" s="262">
        <v>-0.28050580620765686</v>
      </c>
      <c r="EC212" s="262">
        <v>-0.42706394195556641</v>
      </c>
      <c r="ED212" s="262">
        <v>-0.51175802946090698</v>
      </c>
      <c r="EE212" s="262" t="s">
        <v>478</v>
      </c>
      <c r="EF212" s="262">
        <v>3.2988971242945837</v>
      </c>
      <c r="EG212" s="262">
        <v>19.666666666666664</v>
      </c>
      <c r="EH212" s="262" t="s">
        <v>478</v>
      </c>
      <c r="EI212" s="262" t="s">
        <v>478</v>
      </c>
      <c r="EJ212" s="262" t="s">
        <v>1069</v>
      </c>
      <c r="EK212" s="262">
        <v>0</v>
      </c>
      <c r="EL212" s="263" t="s">
        <v>478</v>
      </c>
    </row>
    <row r="213" spans="1:142" x14ac:dyDescent="0.2">
      <c r="A213" s="236" t="s">
        <v>364</v>
      </c>
      <c r="B213" s="237" t="s">
        <v>968</v>
      </c>
      <c r="C213" s="238" t="s">
        <v>1075</v>
      </c>
      <c r="D213" s="239" t="s">
        <v>478</v>
      </c>
      <c r="E213" s="240" t="s">
        <v>1026</v>
      </c>
      <c r="F213" s="241" t="s">
        <v>1026</v>
      </c>
      <c r="G213" s="242" t="s">
        <v>1026</v>
      </c>
      <c r="H213" s="243" t="s">
        <v>1026</v>
      </c>
      <c r="I213" s="251" t="s">
        <v>1026</v>
      </c>
      <c r="J213" s="249" t="s">
        <v>1026</v>
      </c>
      <c r="K213" s="253" t="s">
        <v>1026</v>
      </c>
      <c r="L213" s="253" t="s">
        <v>1026</v>
      </c>
      <c r="M213" s="248" t="s">
        <v>1026</v>
      </c>
      <c r="N213" s="253">
        <v>0</v>
      </c>
      <c r="O213" s="248">
        <v>0</v>
      </c>
      <c r="P213" s="249">
        <f t="shared" si="24"/>
        <v>0</v>
      </c>
      <c r="Q213" s="254" t="s">
        <v>1026</v>
      </c>
      <c r="R213" s="253">
        <v>27401.96875</v>
      </c>
      <c r="S213" s="251">
        <v>4.18</v>
      </c>
      <c r="T213" s="252">
        <v>0</v>
      </c>
      <c r="U213" s="253">
        <v>0</v>
      </c>
      <c r="V213" s="252">
        <v>0</v>
      </c>
      <c r="W213" s="253">
        <v>64.12</v>
      </c>
      <c r="X213" s="252" t="s">
        <v>992</v>
      </c>
      <c r="Y213" s="254">
        <v>68.300000000000011</v>
      </c>
      <c r="Z213" s="253">
        <f t="shared" si="23"/>
        <v>6.1200585651537329</v>
      </c>
      <c r="AA213" s="253">
        <f t="shared" si="23"/>
        <v>0</v>
      </c>
      <c r="AB213" s="253">
        <f t="shared" si="23"/>
        <v>0</v>
      </c>
      <c r="AC213" s="253">
        <f t="shared" si="22"/>
        <v>0</v>
      </c>
      <c r="AD213" s="253">
        <f t="shared" si="22"/>
        <v>93.879941434846245</v>
      </c>
      <c r="AE213" s="253" t="str">
        <f t="shared" si="22"/>
        <v>---</v>
      </c>
      <c r="AF213" s="251">
        <f t="shared" ref="AF213:AL220" si="25">IFERROR(S213/$R213*100,0)</f>
        <v>1.5254378392063526E-2</v>
      </c>
      <c r="AG213" s="252">
        <f t="shared" si="25"/>
        <v>0</v>
      </c>
      <c r="AH213" s="253">
        <f t="shared" si="25"/>
        <v>0</v>
      </c>
      <c r="AI213" s="252">
        <f t="shared" si="25"/>
        <v>0</v>
      </c>
      <c r="AJ213" s="253">
        <f t="shared" si="25"/>
        <v>0.23399778528686924</v>
      </c>
      <c r="AK213" s="252">
        <f t="shared" si="25"/>
        <v>0</v>
      </c>
      <c r="AL213" s="254">
        <f t="shared" si="25"/>
        <v>0.2492521636789328</v>
      </c>
      <c r="AM213" s="255" t="s">
        <v>1026</v>
      </c>
      <c r="AN213" s="249" t="s">
        <v>1026</v>
      </c>
      <c r="AO213" s="249" t="s">
        <v>1026</v>
      </c>
      <c r="AP213" s="249" t="s">
        <v>1026</v>
      </c>
      <c r="AQ213" s="249" t="s">
        <v>1026</v>
      </c>
      <c r="AR213" s="249" t="s">
        <v>1026</v>
      </c>
      <c r="AS213" s="254" t="s">
        <v>1026</v>
      </c>
      <c r="AT213" s="255" t="s">
        <v>1026</v>
      </c>
      <c r="AU213" s="249" t="s">
        <v>1026</v>
      </c>
      <c r="AV213" s="249" t="s">
        <v>1026</v>
      </c>
      <c r="AW213" s="249" t="s">
        <v>1026</v>
      </c>
      <c r="AX213" s="249" t="s">
        <v>1026</v>
      </c>
      <c r="AY213" s="249" t="s">
        <v>1026</v>
      </c>
      <c r="AZ213" s="254" t="s">
        <v>1026</v>
      </c>
      <c r="BA213" s="255" t="str">
        <f t="shared" si="21"/>
        <v>---</v>
      </c>
      <c r="BB213" s="249" t="str">
        <f t="shared" si="21"/>
        <v>---</v>
      </c>
      <c r="BC213" s="249" t="str">
        <f t="shared" si="21"/>
        <v>---</v>
      </c>
      <c r="BD213" s="249" t="str">
        <f t="shared" si="20"/>
        <v>---</v>
      </c>
      <c r="BE213" s="249" t="str">
        <f t="shared" si="20"/>
        <v>---</v>
      </c>
      <c r="BF213" s="249" t="str">
        <f t="shared" si="20"/>
        <v>---</v>
      </c>
      <c r="BG213" s="254" t="str">
        <f t="shared" si="20"/>
        <v>---</v>
      </c>
      <c r="BH213" s="255" t="s">
        <v>1026</v>
      </c>
      <c r="BI213" s="249" t="s">
        <v>1026</v>
      </c>
      <c r="BJ213" s="249" t="s">
        <v>1026</v>
      </c>
      <c r="BK213" s="249" t="s">
        <v>1026</v>
      </c>
      <c r="BL213" s="249" t="s">
        <v>1026</v>
      </c>
      <c r="BM213" s="249" t="s">
        <v>1026</v>
      </c>
      <c r="BN213" s="254" t="s">
        <v>1026</v>
      </c>
      <c r="BO213" s="251">
        <v>13.15</v>
      </c>
      <c r="BP213" s="253">
        <v>0.05</v>
      </c>
      <c r="BQ213" s="248">
        <v>33.28</v>
      </c>
      <c r="BR213" s="249">
        <v>0.12</v>
      </c>
      <c r="BS213" s="253">
        <v>59.87</v>
      </c>
      <c r="BT213" s="253">
        <v>0.22</v>
      </c>
      <c r="BU213" s="248">
        <v>113.38</v>
      </c>
      <c r="BV213" s="249">
        <v>0.41</v>
      </c>
      <c r="BW213" s="253">
        <v>164.36</v>
      </c>
      <c r="BX213" s="253">
        <v>0.6</v>
      </c>
      <c r="BY213" s="248">
        <v>221.57</v>
      </c>
      <c r="BZ213" s="249">
        <v>0.81</v>
      </c>
      <c r="CA213" s="253">
        <v>263.01</v>
      </c>
      <c r="CB213" s="254">
        <v>0.96</v>
      </c>
      <c r="CC213" s="251">
        <v>0</v>
      </c>
      <c r="CD213" s="253">
        <v>0</v>
      </c>
      <c r="CE213" s="248">
        <v>0</v>
      </c>
      <c r="CF213" s="249">
        <v>0</v>
      </c>
      <c r="CG213" s="253">
        <v>0</v>
      </c>
      <c r="CH213" s="253">
        <v>0</v>
      </c>
      <c r="CI213" s="248">
        <v>0</v>
      </c>
      <c r="CJ213" s="249">
        <v>0</v>
      </c>
      <c r="CK213" s="253">
        <v>0</v>
      </c>
      <c r="CL213" s="253">
        <v>0</v>
      </c>
      <c r="CM213" s="248">
        <v>0</v>
      </c>
      <c r="CN213" s="249">
        <v>0</v>
      </c>
      <c r="CO213" s="253">
        <v>0</v>
      </c>
      <c r="CP213" s="254">
        <v>0</v>
      </c>
      <c r="CQ213" s="251">
        <v>0</v>
      </c>
      <c r="CR213" s="253">
        <v>0</v>
      </c>
      <c r="CS213" s="248">
        <v>0</v>
      </c>
      <c r="CT213" s="249">
        <v>0</v>
      </c>
      <c r="CU213" s="253">
        <v>0</v>
      </c>
      <c r="CV213" s="253">
        <v>0</v>
      </c>
      <c r="CW213" s="248">
        <v>0</v>
      </c>
      <c r="CX213" s="249">
        <v>0</v>
      </c>
      <c r="CY213" s="253">
        <v>0</v>
      </c>
      <c r="CZ213" s="253">
        <v>0</v>
      </c>
      <c r="DA213" s="248">
        <v>0</v>
      </c>
      <c r="DB213" s="249">
        <v>0</v>
      </c>
      <c r="DC213" s="253">
        <v>0</v>
      </c>
      <c r="DD213" s="253">
        <v>0</v>
      </c>
      <c r="DE213" s="251">
        <v>0</v>
      </c>
      <c r="DF213" s="253">
        <v>0</v>
      </c>
      <c r="DG213" s="248">
        <v>0</v>
      </c>
      <c r="DH213" s="249">
        <v>0</v>
      </c>
      <c r="DI213" s="253">
        <v>0</v>
      </c>
      <c r="DJ213" s="253">
        <v>0</v>
      </c>
      <c r="DK213" s="248">
        <v>0</v>
      </c>
      <c r="DL213" s="249">
        <v>0</v>
      </c>
      <c r="DM213" s="253">
        <v>0</v>
      </c>
      <c r="DN213" s="253">
        <v>0</v>
      </c>
      <c r="DO213" s="248">
        <v>0</v>
      </c>
      <c r="DP213" s="249">
        <v>0</v>
      </c>
      <c r="DQ213" s="253">
        <v>0</v>
      </c>
      <c r="DR213" s="253">
        <v>0</v>
      </c>
      <c r="DS213" s="256">
        <v>35.543930594791192</v>
      </c>
      <c r="DT213" s="257">
        <v>9.3876641377023244E-4</v>
      </c>
      <c r="DU213" s="258">
        <v>5.972489807771807E-4</v>
      </c>
      <c r="DV213" s="259">
        <v>11.848488870061912</v>
      </c>
      <c r="DW213" s="260">
        <v>206</v>
      </c>
      <c r="DX213" s="261" t="s">
        <v>478</v>
      </c>
      <c r="DY213" s="240" t="s">
        <v>478</v>
      </c>
      <c r="DZ213" s="262" t="s">
        <v>478</v>
      </c>
      <c r="EA213" s="262">
        <v>-1.549072265625</v>
      </c>
      <c r="EB213" s="262">
        <v>-1.5920511484146118</v>
      </c>
      <c r="EC213" s="262">
        <v>-1.4673969745635986</v>
      </c>
      <c r="ED213" s="262">
        <v>-1.2977684736251831</v>
      </c>
      <c r="EE213" s="262" t="s">
        <v>478</v>
      </c>
      <c r="EF213" s="262" t="s">
        <v>478</v>
      </c>
      <c r="EG213" s="262" t="s">
        <v>478</v>
      </c>
      <c r="EH213" s="262">
        <v>25.01</v>
      </c>
      <c r="EI213" s="262">
        <v>0.75305532089031602</v>
      </c>
      <c r="EJ213" s="262">
        <v>-2.4</v>
      </c>
      <c r="EK213" s="262" t="s">
        <v>478</v>
      </c>
      <c r="EL213" s="263">
        <v>61.7</v>
      </c>
    </row>
    <row r="214" spans="1:142" x14ac:dyDescent="0.2">
      <c r="A214" s="236" t="s">
        <v>442</v>
      </c>
      <c r="B214" s="237" t="s">
        <v>965</v>
      </c>
      <c r="C214" s="238" t="s">
        <v>1075</v>
      </c>
      <c r="D214" s="239" t="s">
        <v>478</v>
      </c>
      <c r="E214" s="240" t="s">
        <v>1026</v>
      </c>
      <c r="F214" s="241" t="s">
        <v>1026</v>
      </c>
      <c r="G214" s="242" t="s">
        <v>1026</v>
      </c>
      <c r="H214" s="243" t="s">
        <v>1026</v>
      </c>
      <c r="I214" s="251" t="s">
        <v>1026</v>
      </c>
      <c r="J214" s="249" t="s">
        <v>1026</v>
      </c>
      <c r="K214" s="253" t="s">
        <v>1026</v>
      </c>
      <c r="L214" s="253" t="s">
        <v>1026</v>
      </c>
      <c r="M214" s="248" t="s">
        <v>1026</v>
      </c>
      <c r="N214" s="253">
        <v>0</v>
      </c>
      <c r="O214" s="248">
        <v>0</v>
      </c>
      <c r="P214" s="249">
        <f t="shared" si="24"/>
        <v>0</v>
      </c>
      <c r="Q214" s="254" t="s">
        <v>1026</v>
      </c>
      <c r="R214" s="253">
        <v>67897.6796875</v>
      </c>
      <c r="S214" s="251">
        <v>0</v>
      </c>
      <c r="T214" s="252">
        <v>114.65</v>
      </c>
      <c r="U214" s="253">
        <v>24.99</v>
      </c>
      <c r="V214" s="252">
        <v>0</v>
      </c>
      <c r="W214" s="253">
        <v>0</v>
      </c>
      <c r="X214" s="252" t="s">
        <v>992</v>
      </c>
      <c r="Y214" s="254">
        <v>139.64000000000001</v>
      </c>
      <c r="Z214" s="253">
        <f t="shared" si="23"/>
        <v>0</v>
      </c>
      <c r="AA214" s="253">
        <f t="shared" si="23"/>
        <v>82.103981667144083</v>
      </c>
      <c r="AB214" s="253">
        <f t="shared" si="23"/>
        <v>17.896018332855913</v>
      </c>
      <c r="AC214" s="253">
        <f t="shared" si="22"/>
        <v>0</v>
      </c>
      <c r="AD214" s="253">
        <f t="shared" si="22"/>
        <v>0</v>
      </c>
      <c r="AE214" s="253" t="str">
        <f t="shared" si="22"/>
        <v>---</v>
      </c>
      <c r="AF214" s="251">
        <f t="shared" si="25"/>
        <v>0</v>
      </c>
      <c r="AG214" s="252">
        <f t="shared" si="25"/>
        <v>0.16885702210690881</v>
      </c>
      <c r="AH214" s="253">
        <f t="shared" si="25"/>
        <v>3.6805381443102053E-2</v>
      </c>
      <c r="AI214" s="252">
        <f t="shared" si="25"/>
        <v>0</v>
      </c>
      <c r="AJ214" s="253">
        <f t="shared" si="25"/>
        <v>0</v>
      </c>
      <c r="AK214" s="252">
        <f t="shared" si="25"/>
        <v>0</v>
      </c>
      <c r="AL214" s="254">
        <f t="shared" si="25"/>
        <v>0.20566240355001089</v>
      </c>
      <c r="AM214" s="255" t="s">
        <v>1026</v>
      </c>
      <c r="AN214" s="249" t="s">
        <v>1026</v>
      </c>
      <c r="AO214" s="249" t="s">
        <v>1026</v>
      </c>
      <c r="AP214" s="249" t="s">
        <v>1026</v>
      </c>
      <c r="AQ214" s="249" t="s">
        <v>1026</v>
      </c>
      <c r="AR214" s="249" t="s">
        <v>1026</v>
      </c>
      <c r="AS214" s="254" t="s">
        <v>1026</v>
      </c>
      <c r="AT214" s="255" t="s">
        <v>1026</v>
      </c>
      <c r="AU214" s="249" t="s">
        <v>1026</v>
      </c>
      <c r="AV214" s="249" t="s">
        <v>1026</v>
      </c>
      <c r="AW214" s="249" t="s">
        <v>1026</v>
      </c>
      <c r="AX214" s="249" t="s">
        <v>1026</v>
      </c>
      <c r="AY214" s="249" t="s">
        <v>1026</v>
      </c>
      <c r="AZ214" s="254" t="s">
        <v>1026</v>
      </c>
      <c r="BA214" s="255" t="str">
        <f t="shared" si="21"/>
        <v>---</v>
      </c>
      <c r="BB214" s="249" t="str">
        <f t="shared" si="21"/>
        <v>---</v>
      </c>
      <c r="BC214" s="249" t="str">
        <f t="shared" si="21"/>
        <v>---</v>
      </c>
      <c r="BD214" s="249" t="str">
        <f t="shared" si="20"/>
        <v>---</v>
      </c>
      <c r="BE214" s="249" t="str">
        <f t="shared" si="20"/>
        <v>---</v>
      </c>
      <c r="BF214" s="249" t="str">
        <f t="shared" si="20"/>
        <v>---</v>
      </c>
      <c r="BG214" s="254" t="str">
        <f t="shared" si="20"/>
        <v>---</v>
      </c>
      <c r="BH214" s="255" t="s">
        <v>1026</v>
      </c>
      <c r="BI214" s="249" t="s">
        <v>1026</v>
      </c>
      <c r="BJ214" s="249" t="s">
        <v>1026</v>
      </c>
      <c r="BK214" s="249" t="s">
        <v>1026</v>
      </c>
      <c r="BL214" s="249" t="s">
        <v>1026</v>
      </c>
      <c r="BM214" s="249" t="s">
        <v>1026</v>
      </c>
      <c r="BN214" s="254" t="s">
        <v>1026</v>
      </c>
      <c r="BO214" s="251">
        <v>0</v>
      </c>
      <c r="BP214" s="253">
        <v>0</v>
      </c>
      <c r="BQ214" s="248">
        <v>0</v>
      </c>
      <c r="BR214" s="249">
        <v>0</v>
      </c>
      <c r="BS214" s="253">
        <v>0</v>
      </c>
      <c r="BT214" s="253">
        <v>0</v>
      </c>
      <c r="BU214" s="248">
        <v>0</v>
      </c>
      <c r="BV214" s="249">
        <v>0</v>
      </c>
      <c r="BW214" s="253">
        <v>0</v>
      </c>
      <c r="BX214" s="253">
        <v>0</v>
      </c>
      <c r="BY214" s="248">
        <v>0</v>
      </c>
      <c r="BZ214" s="249">
        <v>0</v>
      </c>
      <c r="CA214" s="253">
        <v>0</v>
      </c>
      <c r="CB214" s="254">
        <v>0</v>
      </c>
      <c r="CC214" s="251">
        <v>148.76</v>
      </c>
      <c r="CD214" s="253">
        <v>0.22</v>
      </c>
      <c r="CE214" s="248">
        <v>2696.57</v>
      </c>
      <c r="CF214" s="249">
        <v>3.97</v>
      </c>
      <c r="CG214" s="253">
        <v>3951.13</v>
      </c>
      <c r="CH214" s="253">
        <v>5.82</v>
      </c>
      <c r="CI214" s="248">
        <v>5041.84</v>
      </c>
      <c r="CJ214" s="249">
        <v>7.43</v>
      </c>
      <c r="CK214" s="253">
        <v>5918.78</v>
      </c>
      <c r="CL214" s="253">
        <v>8.7200000000000006</v>
      </c>
      <c r="CM214" s="248">
        <v>6307.5</v>
      </c>
      <c r="CN214" s="249">
        <v>9.2899999999999991</v>
      </c>
      <c r="CO214" s="253">
        <v>6696.21</v>
      </c>
      <c r="CP214" s="254">
        <v>9.86</v>
      </c>
      <c r="CQ214" s="251">
        <v>32.15</v>
      </c>
      <c r="CR214" s="253">
        <v>0.05</v>
      </c>
      <c r="CS214" s="248">
        <v>532.52</v>
      </c>
      <c r="CT214" s="249">
        <v>0.78</v>
      </c>
      <c r="CU214" s="253">
        <v>686.71</v>
      </c>
      <c r="CV214" s="253">
        <v>1.01</v>
      </c>
      <c r="CW214" s="248">
        <v>881.78</v>
      </c>
      <c r="CX214" s="249">
        <v>1.3</v>
      </c>
      <c r="CY214" s="253">
        <v>1059.4100000000001</v>
      </c>
      <c r="CZ214" s="253">
        <v>1.56</v>
      </c>
      <c r="DA214" s="248">
        <v>1147.21</v>
      </c>
      <c r="DB214" s="249">
        <v>1.69</v>
      </c>
      <c r="DC214" s="253">
        <v>1235.02</v>
      </c>
      <c r="DD214" s="253">
        <v>1.82</v>
      </c>
      <c r="DE214" s="251">
        <v>0</v>
      </c>
      <c r="DF214" s="253">
        <v>0</v>
      </c>
      <c r="DG214" s="248">
        <v>0</v>
      </c>
      <c r="DH214" s="249">
        <v>0</v>
      </c>
      <c r="DI214" s="253">
        <v>0</v>
      </c>
      <c r="DJ214" s="253">
        <v>0</v>
      </c>
      <c r="DK214" s="248">
        <v>0</v>
      </c>
      <c r="DL214" s="249">
        <v>0</v>
      </c>
      <c r="DM214" s="253">
        <v>0</v>
      </c>
      <c r="DN214" s="253">
        <v>0</v>
      </c>
      <c r="DO214" s="248">
        <v>0</v>
      </c>
      <c r="DP214" s="249">
        <v>0</v>
      </c>
      <c r="DQ214" s="253">
        <v>0</v>
      </c>
      <c r="DR214" s="253">
        <v>0</v>
      </c>
      <c r="DS214" s="256">
        <v>34.670328008394414</v>
      </c>
      <c r="DT214" s="257">
        <v>9.3876641377023244E-4</v>
      </c>
      <c r="DU214" s="258">
        <v>5.972489807771807E-4</v>
      </c>
      <c r="DV214" s="259">
        <v>11.557288007929651</v>
      </c>
      <c r="DW214" s="260">
        <v>207</v>
      </c>
      <c r="DX214" s="261" t="s">
        <v>478</v>
      </c>
      <c r="DY214" s="240" t="s">
        <v>478</v>
      </c>
      <c r="DZ214" s="262" t="s">
        <v>478</v>
      </c>
      <c r="EA214" s="262">
        <v>0.88446527719497681</v>
      </c>
      <c r="EB214" s="262">
        <v>1.0042390823364258</v>
      </c>
      <c r="EC214" s="262">
        <v>1.2621390819549561</v>
      </c>
      <c r="ED214" s="262">
        <v>0.81917065382003784</v>
      </c>
      <c r="EE214" s="262" t="s">
        <v>478</v>
      </c>
      <c r="EF214" s="262" t="s">
        <v>478</v>
      </c>
      <c r="EG214" s="262" t="s">
        <v>478</v>
      </c>
      <c r="EH214" s="262" t="s">
        <v>478</v>
      </c>
      <c r="EI214" s="262" t="s">
        <v>478</v>
      </c>
      <c r="EJ214" s="262">
        <v>0.3</v>
      </c>
      <c r="EK214" s="262" t="s">
        <v>478</v>
      </c>
      <c r="EL214" s="263" t="s">
        <v>478</v>
      </c>
    </row>
    <row r="215" spans="1:142" x14ac:dyDescent="0.2">
      <c r="A215" s="236" t="s">
        <v>204</v>
      </c>
      <c r="B215" s="237" t="s">
        <v>605</v>
      </c>
      <c r="C215" s="238" t="s">
        <v>1077</v>
      </c>
      <c r="D215" s="239">
        <v>5.0841900000000004</v>
      </c>
      <c r="E215" s="240">
        <v>79.939007000131781</v>
      </c>
      <c r="F215" s="241">
        <v>20.060992999868219</v>
      </c>
      <c r="G215" s="242">
        <v>1.6423728415128211</v>
      </c>
      <c r="H215" s="243">
        <v>13.91906764348369</v>
      </c>
      <c r="I215" s="251">
        <v>512580.42553191492</v>
      </c>
      <c r="J215" s="249">
        <v>100818.50315033759</v>
      </c>
      <c r="K215" s="253">
        <v>116071.14893617021</v>
      </c>
      <c r="L215" s="253">
        <v>22.64447551147137</v>
      </c>
      <c r="M215" s="248">
        <v>154607.22462519151</v>
      </c>
      <c r="N215" s="253">
        <v>30.16253</v>
      </c>
      <c r="O215" s="248">
        <v>196132.46951176613</v>
      </c>
      <c r="P215" s="249">
        <f t="shared" si="24"/>
        <v>38.263745500666666</v>
      </c>
      <c r="Q215" s="254">
        <v>58283.144150959997</v>
      </c>
      <c r="R215" s="253">
        <v>1933679.125</v>
      </c>
      <c r="S215" s="251">
        <v>10.36</v>
      </c>
      <c r="T215" s="252">
        <v>0</v>
      </c>
      <c r="U215" s="253">
        <v>0</v>
      </c>
      <c r="V215" s="252">
        <v>0</v>
      </c>
      <c r="W215" s="253">
        <v>0</v>
      </c>
      <c r="X215" s="252" t="s">
        <v>992</v>
      </c>
      <c r="Y215" s="254">
        <v>10.36</v>
      </c>
      <c r="Z215" s="253">
        <f t="shared" si="23"/>
        <v>100</v>
      </c>
      <c r="AA215" s="253">
        <f t="shared" si="23"/>
        <v>0</v>
      </c>
      <c r="AB215" s="253">
        <f t="shared" si="23"/>
        <v>0</v>
      </c>
      <c r="AC215" s="253">
        <f t="shared" si="22"/>
        <v>0</v>
      </c>
      <c r="AD215" s="253">
        <f t="shared" si="22"/>
        <v>0</v>
      </c>
      <c r="AE215" s="253" t="str">
        <f t="shared" si="22"/>
        <v>---</v>
      </c>
      <c r="AF215" s="251">
        <f t="shared" si="25"/>
        <v>5.3576624301614672E-4</v>
      </c>
      <c r="AG215" s="252">
        <f t="shared" si="25"/>
        <v>0</v>
      </c>
      <c r="AH215" s="253">
        <f t="shared" si="25"/>
        <v>0</v>
      </c>
      <c r="AI215" s="252">
        <f t="shared" si="25"/>
        <v>0</v>
      </c>
      <c r="AJ215" s="253">
        <f t="shared" si="25"/>
        <v>0</v>
      </c>
      <c r="AK215" s="252">
        <f t="shared" si="25"/>
        <v>0</v>
      </c>
      <c r="AL215" s="254">
        <f t="shared" si="25"/>
        <v>5.3576624301614672E-4</v>
      </c>
      <c r="AM215" s="255">
        <v>8.9255599646878361E-3</v>
      </c>
      <c r="AN215" s="249">
        <v>0</v>
      </c>
      <c r="AO215" s="249">
        <v>0</v>
      </c>
      <c r="AP215" s="249">
        <v>0</v>
      </c>
      <c r="AQ215" s="249">
        <v>0</v>
      </c>
      <c r="AR215" s="249" t="s">
        <v>1026</v>
      </c>
      <c r="AS215" s="254">
        <v>8.9255599646878361E-3</v>
      </c>
      <c r="AT215" s="255">
        <v>6.7008511569335511E-3</v>
      </c>
      <c r="AU215" s="249">
        <v>0</v>
      </c>
      <c r="AV215" s="249">
        <v>0</v>
      </c>
      <c r="AW215" s="249">
        <v>0</v>
      </c>
      <c r="AX215" s="249">
        <v>0</v>
      </c>
      <c r="AY215" s="249" t="s">
        <v>1026</v>
      </c>
      <c r="AZ215" s="254">
        <v>6.7008511569335511E-3</v>
      </c>
      <c r="BA215" s="255">
        <f t="shared" si="21"/>
        <v>5.2821442700381107E-3</v>
      </c>
      <c r="BB215" s="249">
        <f t="shared" si="21"/>
        <v>0</v>
      </c>
      <c r="BC215" s="249">
        <f t="shared" si="21"/>
        <v>0</v>
      </c>
      <c r="BD215" s="249">
        <f t="shared" si="20"/>
        <v>0</v>
      </c>
      <c r="BE215" s="249">
        <f t="shared" si="20"/>
        <v>0</v>
      </c>
      <c r="BF215" s="249" t="str">
        <f t="shared" si="20"/>
        <v>---</v>
      </c>
      <c r="BG215" s="254">
        <f t="shared" si="20"/>
        <v>5.2821442700381107E-3</v>
      </c>
      <c r="BH215" s="255">
        <v>1.7775293613478398E-2</v>
      </c>
      <c r="BI215" s="249">
        <v>0</v>
      </c>
      <c r="BJ215" s="249">
        <v>0</v>
      </c>
      <c r="BK215" s="249">
        <v>0</v>
      </c>
      <c r="BL215" s="249">
        <v>0</v>
      </c>
      <c r="BM215" s="249" t="s">
        <v>1026</v>
      </c>
      <c r="BN215" s="254">
        <v>1.7775293613478398E-2</v>
      </c>
      <c r="BO215" s="251">
        <v>31.71</v>
      </c>
      <c r="BP215" s="253">
        <v>0</v>
      </c>
      <c r="BQ215" s="248">
        <v>86.39</v>
      </c>
      <c r="BR215" s="249">
        <v>0</v>
      </c>
      <c r="BS215" s="253">
        <v>163.66</v>
      </c>
      <c r="BT215" s="253">
        <v>0.01</v>
      </c>
      <c r="BU215" s="248">
        <v>376.38</v>
      </c>
      <c r="BV215" s="249">
        <v>0.02</v>
      </c>
      <c r="BW215" s="253">
        <v>692.03</v>
      </c>
      <c r="BX215" s="253">
        <v>0.04</v>
      </c>
      <c r="BY215" s="248">
        <v>1215.9000000000001</v>
      </c>
      <c r="BZ215" s="249">
        <v>0.06</v>
      </c>
      <c r="CA215" s="253">
        <v>1651.21</v>
      </c>
      <c r="CB215" s="254">
        <v>0.09</v>
      </c>
      <c r="CC215" s="251">
        <v>0</v>
      </c>
      <c r="CD215" s="253">
        <v>0</v>
      </c>
      <c r="CE215" s="248">
        <v>0</v>
      </c>
      <c r="CF215" s="249">
        <v>0</v>
      </c>
      <c r="CG215" s="253">
        <v>0</v>
      </c>
      <c r="CH215" s="253">
        <v>0</v>
      </c>
      <c r="CI215" s="248">
        <v>0</v>
      </c>
      <c r="CJ215" s="249">
        <v>0</v>
      </c>
      <c r="CK215" s="253">
        <v>0</v>
      </c>
      <c r="CL215" s="253">
        <v>0</v>
      </c>
      <c r="CM215" s="248">
        <v>0</v>
      </c>
      <c r="CN215" s="249">
        <v>0</v>
      </c>
      <c r="CO215" s="253">
        <v>0</v>
      </c>
      <c r="CP215" s="254">
        <v>0</v>
      </c>
      <c r="CQ215" s="251">
        <v>0</v>
      </c>
      <c r="CR215" s="253">
        <v>0</v>
      </c>
      <c r="CS215" s="248">
        <v>0</v>
      </c>
      <c r="CT215" s="249">
        <v>0</v>
      </c>
      <c r="CU215" s="253">
        <v>0</v>
      </c>
      <c r="CV215" s="253">
        <v>0</v>
      </c>
      <c r="CW215" s="248">
        <v>0</v>
      </c>
      <c r="CX215" s="249">
        <v>0</v>
      </c>
      <c r="CY215" s="253">
        <v>0</v>
      </c>
      <c r="CZ215" s="253">
        <v>0</v>
      </c>
      <c r="DA215" s="248">
        <v>0</v>
      </c>
      <c r="DB215" s="249">
        <v>0</v>
      </c>
      <c r="DC215" s="253">
        <v>0</v>
      </c>
      <c r="DD215" s="253">
        <v>0</v>
      </c>
      <c r="DE215" s="251">
        <v>0</v>
      </c>
      <c r="DF215" s="253">
        <v>0</v>
      </c>
      <c r="DG215" s="248">
        <v>0</v>
      </c>
      <c r="DH215" s="249">
        <v>0</v>
      </c>
      <c r="DI215" s="253">
        <v>0</v>
      </c>
      <c r="DJ215" s="253">
        <v>0</v>
      </c>
      <c r="DK215" s="248">
        <v>0</v>
      </c>
      <c r="DL215" s="249">
        <v>0</v>
      </c>
      <c r="DM215" s="253">
        <v>0</v>
      </c>
      <c r="DN215" s="253">
        <v>0</v>
      </c>
      <c r="DO215" s="248">
        <v>0</v>
      </c>
      <c r="DP215" s="249">
        <v>0</v>
      </c>
      <c r="DQ215" s="253">
        <v>0</v>
      </c>
      <c r="DR215" s="253">
        <v>0</v>
      </c>
      <c r="DS215" s="256">
        <v>7.6286776519263038</v>
      </c>
      <c r="DT215" s="257">
        <v>9.0451208656750097</v>
      </c>
      <c r="DU215" s="258">
        <v>12.624046250451714</v>
      </c>
      <c r="DV215" s="259">
        <v>9.7659482560176745</v>
      </c>
      <c r="DW215" s="260">
        <v>208</v>
      </c>
      <c r="DX215" s="261">
        <v>25.79</v>
      </c>
      <c r="DY215" s="240">
        <v>81.451219512195138</v>
      </c>
      <c r="DZ215" s="262">
        <v>1.29900944317408</v>
      </c>
      <c r="EA215" s="262">
        <v>1.9680243730545044</v>
      </c>
      <c r="EB215" s="262">
        <v>1.8645974397659302</v>
      </c>
      <c r="EC215" s="262">
        <v>1.7594175338745117</v>
      </c>
      <c r="ED215" s="262">
        <v>2.2855260372161865</v>
      </c>
      <c r="EE215" s="262">
        <v>1.3067798573307079</v>
      </c>
      <c r="EF215" s="262">
        <v>11.696444568617039</v>
      </c>
      <c r="EG215" s="262">
        <v>0.76937172774869111</v>
      </c>
      <c r="EH215" s="262">
        <v>78.040000000000006</v>
      </c>
      <c r="EI215" s="262">
        <v>5.5596217261855099</v>
      </c>
      <c r="EJ215" s="262">
        <v>-1.8</v>
      </c>
      <c r="EK215" s="262">
        <v>0</v>
      </c>
      <c r="EL215" s="263" t="s">
        <v>478</v>
      </c>
    </row>
    <row r="216" spans="1:142" x14ac:dyDescent="0.2">
      <c r="A216" s="236" t="s">
        <v>220</v>
      </c>
      <c r="B216" s="237" t="s">
        <v>683</v>
      </c>
      <c r="C216" s="238" t="s">
        <v>1077</v>
      </c>
      <c r="D216" s="239" t="s">
        <v>478</v>
      </c>
      <c r="E216" s="240" t="s">
        <v>1028</v>
      </c>
      <c r="F216" s="241" t="s">
        <v>1028</v>
      </c>
      <c r="G216" s="242" t="s">
        <v>1026</v>
      </c>
      <c r="H216" s="243" t="s">
        <v>1026</v>
      </c>
      <c r="I216" s="251" t="s">
        <v>1026</v>
      </c>
      <c r="J216" s="249" t="s">
        <v>1026</v>
      </c>
      <c r="K216" s="253" t="s">
        <v>1026</v>
      </c>
      <c r="L216" s="253" t="s">
        <v>1026</v>
      </c>
      <c r="M216" s="248" t="s">
        <v>1026</v>
      </c>
      <c r="N216" s="253">
        <v>0</v>
      </c>
      <c r="O216" s="248">
        <v>0</v>
      </c>
      <c r="P216" s="249">
        <f t="shared" si="24"/>
        <v>0</v>
      </c>
      <c r="Q216" s="254" t="s">
        <v>1026</v>
      </c>
      <c r="R216" s="253">
        <v>4042.18603515625</v>
      </c>
      <c r="S216" s="251">
        <v>2.5299999999999998</v>
      </c>
      <c r="T216" s="252">
        <v>0</v>
      </c>
      <c r="U216" s="253">
        <v>0</v>
      </c>
      <c r="V216" s="252">
        <v>0</v>
      </c>
      <c r="W216" s="253">
        <v>0</v>
      </c>
      <c r="X216" s="252" t="s">
        <v>992</v>
      </c>
      <c r="Y216" s="254">
        <v>2.5299999999999998</v>
      </c>
      <c r="Z216" s="253">
        <f t="shared" si="23"/>
        <v>100</v>
      </c>
      <c r="AA216" s="253">
        <f t="shared" si="23"/>
        <v>0</v>
      </c>
      <c r="AB216" s="253">
        <f t="shared" si="23"/>
        <v>0</v>
      </c>
      <c r="AC216" s="253">
        <f t="shared" si="22"/>
        <v>0</v>
      </c>
      <c r="AD216" s="253">
        <f t="shared" si="22"/>
        <v>0</v>
      </c>
      <c r="AE216" s="253" t="str">
        <f t="shared" si="22"/>
        <v>---</v>
      </c>
      <c r="AF216" s="251">
        <f t="shared" si="25"/>
        <v>6.2589895120999869E-2</v>
      </c>
      <c r="AG216" s="252">
        <f t="shared" si="25"/>
        <v>0</v>
      </c>
      <c r="AH216" s="253">
        <f t="shared" si="25"/>
        <v>0</v>
      </c>
      <c r="AI216" s="252">
        <f t="shared" si="25"/>
        <v>0</v>
      </c>
      <c r="AJ216" s="253">
        <f t="shared" si="25"/>
        <v>0</v>
      </c>
      <c r="AK216" s="252">
        <f t="shared" si="25"/>
        <v>0</v>
      </c>
      <c r="AL216" s="254">
        <f t="shared" si="25"/>
        <v>6.2589895120999869E-2</v>
      </c>
      <c r="AM216" s="255" t="s">
        <v>1026</v>
      </c>
      <c r="AN216" s="249" t="s">
        <v>1026</v>
      </c>
      <c r="AO216" s="249" t="s">
        <v>1026</v>
      </c>
      <c r="AP216" s="249" t="s">
        <v>1026</v>
      </c>
      <c r="AQ216" s="249" t="s">
        <v>1026</v>
      </c>
      <c r="AR216" s="249" t="s">
        <v>1026</v>
      </c>
      <c r="AS216" s="254" t="s">
        <v>1026</v>
      </c>
      <c r="AT216" s="255" t="s">
        <v>1026</v>
      </c>
      <c r="AU216" s="249" t="s">
        <v>1026</v>
      </c>
      <c r="AV216" s="249" t="s">
        <v>1026</v>
      </c>
      <c r="AW216" s="249" t="s">
        <v>1026</v>
      </c>
      <c r="AX216" s="249" t="s">
        <v>1026</v>
      </c>
      <c r="AY216" s="249" t="s">
        <v>1026</v>
      </c>
      <c r="AZ216" s="254" t="s">
        <v>1026</v>
      </c>
      <c r="BA216" s="255" t="str">
        <f t="shared" si="21"/>
        <v>---</v>
      </c>
      <c r="BB216" s="249" t="str">
        <f t="shared" si="21"/>
        <v>---</v>
      </c>
      <c r="BC216" s="249" t="str">
        <f t="shared" si="21"/>
        <v>---</v>
      </c>
      <c r="BD216" s="249" t="str">
        <f t="shared" si="20"/>
        <v>---</v>
      </c>
      <c r="BE216" s="249" t="str">
        <f t="shared" si="20"/>
        <v>---</v>
      </c>
      <c r="BF216" s="249" t="str">
        <f t="shared" si="20"/>
        <v>---</v>
      </c>
      <c r="BG216" s="254" t="str">
        <f t="shared" si="20"/>
        <v>---</v>
      </c>
      <c r="BH216" s="255" t="s">
        <v>1026</v>
      </c>
      <c r="BI216" s="249" t="s">
        <v>1026</v>
      </c>
      <c r="BJ216" s="249" t="s">
        <v>1026</v>
      </c>
      <c r="BK216" s="249" t="s">
        <v>1026</v>
      </c>
      <c r="BL216" s="249" t="s">
        <v>1026</v>
      </c>
      <c r="BM216" s="249" t="s">
        <v>1026</v>
      </c>
      <c r="BN216" s="254" t="s">
        <v>1026</v>
      </c>
      <c r="BO216" s="251">
        <v>6.94</v>
      </c>
      <c r="BP216" s="253">
        <v>0.17</v>
      </c>
      <c r="BQ216" s="248">
        <v>12.6</v>
      </c>
      <c r="BR216" s="249">
        <v>0.31</v>
      </c>
      <c r="BS216" s="253">
        <v>22.7</v>
      </c>
      <c r="BT216" s="253">
        <v>0.56000000000000005</v>
      </c>
      <c r="BU216" s="248">
        <v>51.98</v>
      </c>
      <c r="BV216" s="249">
        <v>1.29</v>
      </c>
      <c r="BW216" s="253">
        <v>93.48</v>
      </c>
      <c r="BX216" s="253">
        <v>2.31</v>
      </c>
      <c r="BY216" s="248">
        <v>169.97</v>
      </c>
      <c r="BZ216" s="249">
        <v>4.2</v>
      </c>
      <c r="CA216" s="253">
        <v>240.56</v>
      </c>
      <c r="CB216" s="254">
        <v>5.95</v>
      </c>
      <c r="CC216" s="251">
        <v>0</v>
      </c>
      <c r="CD216" s="253">
        <v>0</v>
      </c>
      <c r="CE216" s="248">
        <v>0</v>
      </c>
      <c r="CF216" s="249">
        <v>0</v>
      </c>
      <c r="CG216" s="253">
        <v>0</v>
      </c>
      <c r="CH216" s="253">
        <v>0</v>
      </c>
      <c r="CI216" s="248">
        <v>0</v>
      </c>
      <c r="CJ216" s="249">
        <v>0</v>
      </c>
      <c r="CK216" s="253">
        <v>0</v>
      </c>
      <c r="CL216" s="253">
        <v>0</v>
      </c>
      <c r="CM216" s="248">
        <v>0</v>
      </c>
      <c r="CN216" s="249">
        <v>0</v>
      </c>
      <c r="CO216" s="253">
        <v>0</v>
      </c>
      <c r="CP216" s="254">
        <v>0</v>
      </c>
      <c r="CQ216" s="251">
        <v>0</v>
      </c>
      <c r="CR216" s="253">
        <v>0</v>
      </c>
      <c r="CS216" s="248">
        <v>0</v>
      </c>
      <c r="CT216" s="249">
        <v>0</v>
      </c>
      <c r="CU216" s="253">
        <v>0</v>
      </c>
      <c r="CV216" s="253">
        <v>0</v>
      </c>
      <c r="CW216" s="248">
        <v>0</v>
      </c>
      <c r="CX216" s="249">
        <v>0</v>
      </c>
      <c r="CY216" s="253">
        <v>0</v>
      </c>
      <c r="CZ216" s="253">
        <v>0</v>
      </c>
      <c r="DA216" s="248">
        <v>0</v>
      </c>
      <c r="DB216" s="249">
        <v>0</v>
      </c>
      <c r="DC216" s="253">
        <v>0</v>
      </c>
      <c r="DD216" s="253">
        <v>0</v>
      </c>
      <c r="DE216" s="251">
        <v>0</v>
      </c>
      <c r="DF216" s="253">
        <v>0</v>
      </c>
      <c r="DG216" s="248">
        <v>0</v>
      </c>
      <c r="DH216" s="249">
        <v>0</v>
      </c>
      <c r="DI216" s="253">
        <v>0</v>
      </c>
      <c r="DJ216" s="253">
        <v>0</v>
      </c>
      <c r="DK216" s="248">
        <v>0</v>
      </c>
      <c r="DL216" s="249">
        <v>0</v>
      </c>
      <c r="DM216" s="253">
        <v>0</v>
      </c>
      <c r="DN216" s="253">
        <v>0</v>
      </c>
      <c r="DO216" s="248">
        <v>0</v>
      </c>
      <c r="DP216" s="249">
        <v>0</v>
      </c>
      <c r="DQ216" s="253">
        <v>0</v>
      </c>
      <c r="DR216" s="253">
        <v>0</v>
      </c>
      <c r="DS216" s="256">
        <v>29.263936229099848</v>
      </c>
      <c r="DT216" s="257">
        <v>9.3876641377023244E-4</v>
      </c>
      <c r="DU216" s="258">
        <v>5.972489807771807E-4</v>
      </c>
      <c r="DV216" s="259">
        <v>9.7551574148314657</v>
      </c>
      <c r="DW216" s="260">
        <v>209</v>
      </c>
      <c r="DX216" s="261" t="s">
        <v>478</v>
      </c>
      <c r="DY216" s="240" t="s">
        <v>478</v>
      </c>
      <c r="DZ216" s="262" t="s">
        <v>478</v>
      </c>
      <c r="EA216" s="262" t="s">
        <v>478</v>
      </c>
      <c r="EB216" s="262" t="s">
        <v>478</v>
      </c>
      <c r="EC216" s="262" t="s">
        <v>478</v>
      </c>
      <c r="ED216" s="262" t="s">
        <v>478</v>
      </c>
      <c r="EE216" s="262" t="s">
        <v>478</v>
      </c>
      <c r="EF216" s="262" t="s">
        <v>478</v>
      </c>
      <c r="EG216" s="262" t="s">
        <v>478</v>
      </c>
      <c r="EH216" s="262" t="s">
        <v>478</v>
      </c>
      <c r="EI216" s="262" t="s">
        <v>478</v>
      </c>
      <c r="EJ216" s="262" t="s">
        <v>1069</v>
      </c>
      <c r="EK216" s="262" t="s">
        <v>478</v>
      </c>
      <c r="EL216" s="263" t="s">
        <v>478</v>
      </c>
    </row>
    <row r="217" spans="1:142" x14ac:dyDescent="0.2">
      <c r="A217" s="236" t="s">
        <v>232</v>
      </c>
      <c r="B217" s="237" t="s">
        <v>564</v>
      </c>
      <c r="C217" s="238" t="s">
        <v>1076</v>
      </c>
      <c r="D217" s="239">
        <v>5.3992000000000004</v>
      </c>
      <c r="E217" s="240">
        <v>100</v>
      </c>
      <c r="F217" s="241">
        <v>0</v>
      </c>
      <c r="G217" s="242">
        <v>1.6207083903101143</v>
      </c>
      <c r="H217" s="243">
        <v>7713.1428571428569</v>
      </c>
      <c r="I217" s="251">
        <v>297941.26108846796</v>
      </c>
      <c r="J217" s="249">
        <v>55182.482791611343</v>
      </c>
      <c r="K217" s="253">
        <v>77176.05690082314</v>
      </c>
      <c r="L217" s="253">
        <v>25.903111445147296</v>
      </c>
      <c r="M217" s="248">
        <v>17504.257647830254</v>
      </c>
      <c r="N217" s="253">
        <v>5.87507</v>
      </c>
      <c r="O217" s="248">
        <v>137951.81462931592</v>
      </c>
      <c r="P217" s="249">
        <f t="shared" si="24"/>
        <v>46.301681789671207</v>
      </c>
      <c r="Q217" s="254">
        <v>272864.08087528002</v>
      </c>
      <c r="R217" s="253">
        <v>1126584.25</v>
      </c>
      <c r="S217" s="251">
        <v>2.02</v>
      </c>
      <c r="T217" s="252">
        <v>0</v>
      </c>
      <c r="U217" s="253">
        <v>0</v>
      </c>
      <c r="V217" s="252">
        <v>0</v>
      </c>
      <c r="W217" s="253">
        <v>0</v>
      </c>
      <c r="X217" s="252" t="s">
        <v>992</v>
      </c>
      <c r="Y217" s="254">
        <v>2.02</v>
      </c>
      <c r="Z217" s="253">
        <f t="shared" si="23"/>
        <v>100</v>
      </c>
      <c r="AA217" s="253">
        <f t="shared" si="23"/>
        <v>0</v>
      </c>
      <c r="AB217" s="253">
        <f t="shared" si="23"/>
        <v>0</v>
      </c>
      <c r="AC217" s="253">
        <f t="shared" si="22"/>
        <v>0</v>
      </c>
      <c r="AD217" s="253">
        <f t="shared" si="22"/>
        <v>0</v>
      </c>
      <c r="AE217" s="253" t="str">
        <f t="shared" si="22"/>
        <v>---</v>
      </c>
      <c r="AF217" s="251">
        <f t="shared" si="25"/>
        <v>1.7930305700616711E-4</v>
      </c>
      <c r="AG217" s="252">
        <f t="shared" si="25"/>
        <v>0</v>
      </c>
      <c r="AH217" s="253">
        <f t="shared" si="25"/>
        <v>0</v>
      </c>
      <c r="AI217" s="252">
        <f t="shared" si="25"/>
        <v>0</v>
      </c>
      <c r="AJ217" s="253">
        <f t="shared" si="25"/>
        <v>0</v>
      </c>
      <c r="AK217" s="252">
        <f t="shared" si="25"/>
        <v>0</v>
      </c>
      <c r="AL217" s="254">
        <f t="shared" si="25"/>
        <v>1.7930305700616711E-4</v>
      </c>
      <c r="AM217" s="255">
        <v>2.6173920787321996E-3</v>
      </c>
      <c r="AN217" s="249">
        <v>0</v>
      </c>
      <c r="AO217" s="249">
        <v>0</v>
      </c>
      <c r="AP217" s="249">
        <v>0</v>
      </c>
      <c r="AQ217" s="249">
        <v>0</v>
      </c>
      <c r="AR217" s="249" t="s">
        <v>1026</v>
      </c>
      <c r="AS217" s="254">
        <v>2.6173920787321996E-3</v>
      </c>
      <c r="AT217" s="255">
        <v>1.1540049516183794E-2</v>
      </c>
      <c r="AU217" s="249">
        <v>0</v>
      </c>
      <c r="AV217" s="249">
        <v>0</v>
      </c>
      <c r="AW217" s="249">
        <v>0</v>
      </c>
      <c r="AX217" s="249">
        <v>0</v>
      </c>
      <c r="AY217" s="249" t="s">
        <v>1026</v>
      </c>
      <c r="AZ217" s="254">
        <v>1.1540049516183794E-2</v>
      </c>
      <c r="BA217" s="255">
        <f t="shared" si="21"/>
        <v>1.4642793974315239E-3</v>
      </c>
      <c r="BB217" s="249">
        <f t="shared" si="21"/>
        <v>0</v>
      </c>
      <c r="BC217" s="249">
        <f t="shared" si="21"/>
        <v>0</v>
      </c>
      <c r="BD217" s="249">
        <f t="shared" si="20"/>
        <v>0</v>
      </c>
      <c r="BE217" s="249">
        <f t="shared" si="20"/>
        <v>0</v>
      </c>
      <c r="BF217" s="249" t="str">
        <f t="shared" si="20"/>
        <v>---</v>
      </c>
      <c r="BG217" s="254">
        <f t="shared" si="20"/>
        <v>1.4642793974315239E-3</v>
      </c>
      <c r="BH217" s="255">
        <v>7.4029531242087387E-4</v>
      </c>
      <c r="BI217" s="249">
        <v>0</v>
      </c>
      <c r="BJ217" s="249">
        <v>0</v>
      </c>
      <c r="BK217" s="249">
        <v>0</v>
      </c>
      <c r="BL217" s="249">
        <v>0</v>
      </c>
      <c r="BM217" s="249" t="s">
        <v>1026</v>
      </c>
      <c r="BN217" s="254">
        <v>7.4029531242087387E-4</v>
      </c>
      <c r="BO217" s="251">
        <v>0</v>
      </c>
      <c r="BP217" s="253">
        <v>0</v>
      </c>
      <c r="BQ217" s="248">
        <v>0</v>
      </c>
      <c r="BR217" s="249">
        <v>0</v>
      </c>
      <c r="BS217" s="253">
        <v>3.18</v>
      </c>
      <c r="BT217" s="253">
        <v>0</v>
      </c>
      <c r="BU217" s="248">
        <v>25.11</v>
      </c>
      <c r="BV217" s="249">
        <v>0</v>
      </c>
      <c r="BW217" s="253">
        <v>101.41</v>
      </c>
      <c r="BX217" s="253">
        <v>0.01</v>
      </c>
      <c r="BY217" s="248">
        <v>343.38</v>
      </c>
      <c r="BZ217" s="249">
        <v>0.03</v>
      </c>
      <c r="CA217" s="253">
        <v>604.01</v>
      </c>
      <c r="CB217" s="254">
        <v>0.05</v>
      </c>
      <c r="CC217" s="251">
        <v>0</v>
      </c>
      <c r="CD217" s="253">
        <v>0</v>
      </c>
      <c r="CE217" s="248">
        <v>0</v>
      </c>
      <c r="CF217" s="249">
        <v>0</v>
      </c>
      <c r="CG217" s="253">
        <v>0</v>
      </c>
      <c r="CH217" s="253">
        <v>0</v>
      </c>
      <c r="CI217" s="248">
        <v>0</v>
      </c>
      <c r="CJ217" s="249">
        <v>0</v>
      </c>
      <c r="CK217" s="253">
        <v>0</v>
      </c>
      <c r="CL217" s="253">
        <v>0</v>
      </c>
      <c r="CM217" s="248">
        <v>0</v>
      </c>
      <c r="CN217" s="249">
        <v>0</v>
      </c>
      <c r="CO217" s="253">
        <v>0</v>
      </c>
      <c r="CP217" s="254">
        <v>0</v>
      </c>
      <c r="CQ217" s="251">
        <v>0</v>
      </c>
      <c r="CR217" s="253">
        <v>0</v>
      </c>
      <c r="CS217" s="248">
        <v>0</v>
      </c>
      <c r="CT217" s="249">
        <v>0</v>
      </c>
      <c r="CU217" s="253">
        <v>0</v>
      </c>
      <c r="CV217" s="253">
        <v>0</v>
      </c>
      <c r="CW217" s="248">
        <v>0</v>
      </c>
      <c r="CX217" s="249">
        <v>0</v>
      </c>
      <c r="CY217" s="253">
        <v>0</v>
      </c>
      <c r="CZ217" s="253">
        <v>0</v>
      </c>
      <c r="DA217" s="248">
        <v>0</v>
      </c>
      <c r="DB217" s="249">
        <v>0</v>
      </c>
      <c r="DC217" s="253">
        <v>0</v>
      </c>
      <c r="DD217" s="253">
        <v>0</v>
      </c>
      <c r="DE217" s="251">
        <v>0</v>
      </c>
      <c r="DF217" s="253">
        <v>0</v>
      </c>
      <c r="DG217" s="248">
        <v>0</v>
      </c>
      <c r="DH217" s="249">
        <v>0</v>
      </c>
      <c r="DI217" s="253">
        <v>0</v>
      </c>
      <c r="DJ217" s="253">
        <v>0</v>
      </c>
      <c r="DK217" s="248">
        <v>0</v>
      </c>
      <c r="DL217" s="249">
        <v>0</v>
      </c>
      <c r="DM217" s="253">
        <v>0</v>
      </c>
      <c r="DN217" s="253">
        <v>0</v>
      </c>
      <c r="DO217" s="248">
        <v>0</v>
      </c>
      <c r="DP217" s="249">
        <v>0</v>
      </c>
      <c r="DQ217" s="253">
        <v>0</v>
      </c>
      <c r="DR217" s="253">
        <v>0</v>
      </c>
      <c r="DS217" s="256">
        <v>2.6540749272348574</v>
      </c>
      <c r="DT217" s="257">
        <v>3.9762388230418142</v>
      </c>
      <c r="DU217" s="258">
        <v>16.231555465222019</v>
      </c>
      <c r="DV217" s="259">
        <v>7.620623071832898</v>
      </c>
      <c r="DW217" s="260">
        <v>210</v>
      </c>
      <c r="DX217" s="261">
        <v>42.48</v>
      </c>
      <c r="DY217" s="240">
        <v>82.143902439024401</v>
      </c>
      <c r="DZ217" s="262">
        <v>1.62070839031011</v>
      </c>
      <c r="EA217" s="262">
        <v>1.7431162595748901</v>
      </c>
      <c r="EB217" s="262">
        <v>2.0741393566131592</v>
      </c>
      <c r="EC217" s="262">
        <v>6.2018100172281265E-2</v>
      </c>
      <c r="ED217" s="262">
        <v>2.0799944400787354</v>
      </c>
      <c r="EE217" s="262">
        <v>2.2891801995695555</v>
      </c>
      <c r="EF217" s="262">
        <v>2.6631924281521462</v>
      </c>
      <c r="EG217" s="262">
        <v>31.666666666666671</v>
      </c>
      <c r="EH217" s="262">
        <v>81.78</v>
      </c>
      <c r="EI217" s="262">
        <v>5.33538695140094</v>
      </c>
      <c r="EJ217" s="262" t="s">
        <v>1069</v>
      </c>
      <c r="EK217" s="262">
        <v>0</v>
      </c>
      <c r="EL217" s="263" t="s">
        <v>478</v>
      </c>
    </row>
    <row r="218" spans="1:142" x14ac:dyDescent="0.2">
      <c r="A218" s="236" t="s">
        <v>222</v>
      </c>
      <c r="B218" s="237" t="s">
        <v>684</v>
      </c>
      <c r="C218" s="238" t="s">
        <v>1077</v>
      </c>
      <c r="D218" s="239">
        <v>4.9468999999999999E-2</v>
      </c>
      <c r="E218" s="240">
        <v>41.529038387677133</v>
      </c>
      <c r="F218" s="241">
        <v>58.470961612322867</v>
      </c>
      <c r="G218" s="242">
        <v>0.4243805300925117</v>
      </c>
      <c r="H218" s="243">
        <v>35.436246418338108</v>
      </c>
      <c r="I218" s="251">
        <v>2198.1383722882351</v>
      </c>
      <c r="J218" s="249">
        <v>44317.305892907971</v>
      </c>
      <c r="K218" s="253" t="s">
        <v>1026</v>
      </c>
      <c r="L218" s="253" t="s">
        <v>478</v>
      </c>
      <c r="M218" s="248">
        <v>0</v>
      </c>
      <c r="N218" s="253">
        <v>0</v>
      </c>
      <c r="O218" s="248">
        <v>0</v>
      </c>
      <c r="P218" s="249">
        <f t="shared" si="24"/>
        <v>0</v>
      </c>
      <c r="Q218" s="254" t="s">
        <v>1026</v>
      </c>
      <c r="R218" s="253">
        <v>9272.3701171875</v>
      </c>
      <c r="S218" s="251">
        <v>0</v>
      </c>
      <c r="T218" s="252">
        <v>1.1299999999999999</v>
      </c>
      <c r="U218" s="253">
        <v>0</v>
      </c>
      <c r="V218" s="252">
        <v>0</v>
      </c>
      <c r="W218" s="253">
        <v>0</v>
      </c>
      <c r="X218" s="252" t="s">
        <v>992</v>
      </c>
      <c r="Y218" s="254">
        <v>1.1299999999999999</v>
      </c>
      <c r="Z218" s="253">
        <f t="shared" si="23"/>
        <v>0</v>
      </c>
      <c r="AA218" s="253">
        <f t="shared" si="23"/>
        <v>100</v>
      </c>
      <c r="AB218" s="253">
        <f t="shared" si="23"/>
        <v>0</v>
      </c>
      <c r="AC218" s="253">
        <f t="shared" si="22"/>
        <v>0</v>
      </c>
      <c r="AD218" s="253">
        <f t="shared" si="22"/>
        <v>0</v>
      </c>
      <c r="AE218" s="253" t="str">
        <f t="shared" si="22"/>
        <v>---</v>
      </c>
      <c r="AF218" s="251">
        <f t="shared" si="25"/>
        <v>0</v>
      </c>
      <c r="AG218" s="252">
        <f t="shared" si="25"/>
        <v>1.2186743903863406E-2</v>
      </c>
      <c r="AH218" s="253">
        <f t="shared" si="25"/>
        <v>0</v>
      </c>
      <c r="AI218" s="252">
        <f t="shared" si="25"/>
        <v>0</v>
      </c>
      <c r="AJ218" s="253">
        <f t="shared" si="25"/>
        <v>0</v>
      </c>
      <c r="AK218" s="252">
        <f t="shared" si="25"/>
        <v>0</v>
      </c>
      <c r="AL218" s="254">
        <f t="shared" si="25"/>
        <v>1.2186743903863406E-2</v>
      </c>
      <c r="AM218" s="255" t="s">
        <v>1026</v>
      </c>
      <c r="AN218" s="249" t="s">
        <v>1026</v>
      </c>
      <c r="AO218" s="249" t="s">
        <v>1026</v>
      </c>
      <c r="AP218" s="249" t="s">
        <v>1026</v>
      </c>
      <c r="AQ218" s="249" t="s">
        <v>1026</v>
      </c>
      <c r="AR218" s="249" t="s">
        <v>1026</v>
      </c>
      <c r="AS218" s="254" t="s">
        <v>1026</v>
      </c>
      <c r="AT218" s="255" t="s">
        <v>1026</v>
      </c>
      <c r="AU218" s="249" t="s">
        <v>1026</v>
      </c>
      <c r="AV218" s="249" t="s">
        <v>1026</v>
      </c>
      <c r="AW218" s="249" t="s">
        <v>1026</v>
      </c>
      <c r="AX218" s="249" t="s">
        <v>1026</v>
      </c>
      <c r="AY218" s="249" t="s">
        <v>1026</v>
      </c>
      <c r="AZ218" s="254" t="s">
        <v>1026</v>
      </c>
      <c r="BA218" s="255" t="str">
        <f t="shared" si="21"/>
        <v>---</v>
      </c>
      <c r="BB218" s="249" t="str">
        <f t="shared" si="21"/>
        <v>---</v>
      </c>
      <c r="BC218" s="249" t="str">
        <f t="shared" si="21"/>
        <v>---</v>
      </c>
      <c r="BD218" s="249" t="str">
        <f t="shared" si="20"/>
        <v>---</v>
      </c>
      <c r="BE218" s="249" t="str">
        <f t="shared" si="20"/>
        <v>---</v>
      </c>
      <c r="BF218" s="249" t="str">
        <f t="shared" si="20"/>
        <v>---</v>
      </c>
      <c r="BG218" s="254" t="str">
        <f t="shared" si="20"/>
        <v>---</v>
      </c>
      <c r="BH218" s="255" t="s">
        <v>1026</v>
      </c>
      <c r="BI218" s="249" t="s">
        <v>1026</v>
      </c>
      <c r="BJ218" s="249" t="s">
        <v>1026</v>
      </c>
      <c r="BK218" s="249" t="s">
        <v>1026</v>
      </c>
      <c r="BL218" s="249" t="s">
        <v>1026</v>
      </c>
      <c r="BM218" s="249" t="s">
        <v>1026</v>
      </c>
      <c r="BN218" s="254" t="s">
        <v>1026</v>
      </c>
      <c r="BO218" s="251">
        <v>0</v>
      </c>
      <c r="BP218" s="253">
        <v>0</v>
      </c>
      <c r="BQ218" s="248">
        <v>0.02</v>
      </c>
      <c r="BR218" s="249">
        <v>0</v>
      </c>
      <c r="BS218" s="253">
        <v>0.05</v>
      </c>
      <c r="BT218" s="253">
        <v>0</v>
      </c>
      <c r="BU218" s="248">
        <v>0.15</v>
      </c>
      <c r="BV218" s="249">
        <v>0</v>
      </c>
      <c r="BW218" s="253">
        <v>0.27</v>
      </c>
      <c r="BX218" s="253">
        <v>0</v>
      </c>
      <c r="BY218" s="248">
        <v>0.44</v>
      </c>
      <c r="BZ218" s="249">
        <v>0</v>
      </c>
      <c r="CA218" s="253">
        <v>0.56000000000000005</v>
      </c>
      <c r="CB218" s="254">
        <v>0.01</v>
      </c>
      <c r="CC218" s="251">
        <v>0</v>
      </c>
      <c r="CD218" s="253">
        <v>0</v>
      </c>
      <c r="CE218" s="248">
        <v>0.12</v>
      </c>
      <c r="CF218" s="249">
        <v>0</v>
      </c>
      <c r="CG218" s="253">
        <v>0.64</v>
      </c>
      <c r="CH218" s="253">
        <v>0.01</v>
      </c>
      <c r="CI218" s="248">
        <v>147.43</v>
      </c>
      <c r="CJ218" s="249">
        <v>1.59</v>
      </c>
      <c r="CK218" s="253">
        <v>199.02</v>
      </c>
      <c r="CL218" s="253">
        <v>2.15</v>
      </c>
      <c r="CM218" s="248">
        <v>239.48</v>
      </c>
      <c r="CN218" s="249">
        <v>2.58</v>
      </c>
      <c r="CO218" s="253">
        <v>259.54000000000002</v>
      </c>
      <c r="CP218" s="254">
        <v>2.8</v>
      </c>
      <c r="CQ218" s="251">
        <v>0</v>
      </c>
      <c r="CR218" s="253">
        <v>0</v>
      </c>
      <c r="CS218" s="248">
        <v>0</v>
      </c>
      <c r="CT218" s="249">
        <v>0</v>
      </c>
      <c r="CU218" s="253">
        <v>0</v>
      </c>
      <c r="CV218" s="253">
        <v>0</v>
      </c>
      <c r="CW218" s="248">
        <v>0</v>
      </c>
      <c r="CX218" s="249">
        <v>0</v>
      </c>
      <c r="CY218" s="253">
        <v>0</v>
      </c>
      <c r="CZ218" s="253">
        <v>0</v>
      </c>
      <c r="DA218" s="248">
        <v>0</v>
      </c>
      <c r="DB218" s="249">
        <v>0</v>
      </c>
      <c r="DC218" s="253">
        <v>0</v>
      </c>
      <c r="DD218" s="253">
        <v>0</v>
      </c>
      <c r="DE218" s="251">
        <v>0</v>
      </c>
      <c r="DF218" s="253">
        <v>0</v>
      </c>
      <c r="DG218" s="248">
        <v>0</v>
      </c>
      <c r="DH218" s="249">
        <v>0</v>
      </c>
      <c r="DI218" s="253">
        <v>0</v>
      </c>
      <c r="DJ218" s="253">
        <v>0</v>
      </c>
      <c r="DK218" s="248">
        <v>0</v>
      </c>
      <c r="DL218" s="249">
        <v>0</v>
      </c>
      <c r="DM218" s="253">
        <v>0</v>
      </c>
      <c r="DN218" s="253">
        <v>0</v>
      </c>
      <c r="DO218" s="248">
        <v>0</v>
      </c>
      <c r="DP218" s="249">
        <v>0</v>
      </c>
      <c r="DQ218" s="253">
        <v>0</v>
      </c>
      <c r="DR218" s="253">
        <v>0</v>
      </c>
      <c r="DS218" s="256">
        <v>21.827826030260198</v>
      </c>
      <c r="DT218" s="257">
        <v>9.3876641377023244E-4</v>
      </c>
      <c r="DU218" s="258">
        <v>5.972489807771807E-4</v>
      </c>
      <c r="DV218" s="259">
        <v>7.2764540152182491</v>
      </c>
      <c r="DW218" s="260">
        <v>211</v>
      </c>
      <c r="DX218" s="261" t="s">
        <v>478</v>
      </c>
      <c r="DY218" s="240">
        <v>82.03902439024391</v>
      </c>
      <c r="DZ218" s="262">
        <v>-7.4766358623050894E-2</v>
      </c>
      <c r="EA218" s="262" t="s">
        <v>478</v>
      </c>
      <c r="EB218" s="262" t="s">
        <v>478</v>
      </c>
      <c r="EC218" s="262" t="s">
        <v>478</v>
      </c>
      <c r="ED218" s="262" t="s">
        <v>478</v>
      </c>
      <c r="EE218" s="262" t="s">
        <v>478</v>
      </c>
      <c r="EF218" s="262">
        <v>14.348197898388495</v>
      </c>
      <c r="EG218" s="262" t="s">
        <v>478</v>
      </c>
      <c r="EH218" s="262" t="s">
        <v>478</v>
      </c>
      <c r="EI218" s="262" t="s">
        <v>478</v>
      </c>
      <c r="EJ218" s="262" t="s">
        <v>1069</v>
      </c>
      <c r="EK218" s="262" t="s">
        <v>478</v>
      </c>
      <c r="EL218" s="263" t="s">
        <v>478</v>
      </c>
    </row>
    <row r="219" spans="1:142" x14ac:dyDescent="0.2">
      <c r="A219" s="236" t="s">
        <v>444</v>
      </c>
      <c r="B219" s="237" t="s">
        <v>938</v>
      </c>
      <c r="C219" s="238" t="s">
        <v>1079</v>
      </c>
      <c r="D219" s="239" t="s">
        <v>478</v>
      </c>
      <c r="E219" s="240" t="s">
        <v>1026</v>
      </c>
      <c r="F219" s="241" t="s">
        <v>1026</v>
      </c>
      <c r="G219" s="242" t="s">
        <v>1026</v>
      </c>
      <c r="H219" s="243" t="s">
        <v>1026</v>
      </c>
      <c r="I219" s="251" t="s">
        <v>1026</v>
      </c>
      <c r="J219" s="249" t="s">
        <v>1026</v>
      </c>
      <c r="K219" s="253" t="s">
        <v>1026</v>
      </c>
      <c r="L219" s="253" t="s">
        <v>1026</v>
      </c>
      <c r="M219" s="248" t="s">
        <v>1026</v>
      </c>
      <c r="N219" s="253">
        <v>0</v>
      </c>
      <c r="O219" s="248">
        <v>0</v>
      </c>
      <c r="P219" s="249">
        <f t="shared" si="24"/>
        <v>0</v>
      </c>
      <c r="Q219" s="254" t="s">
        <v>1026</v>
      </c>
      <c r="R219" s="253">
        <v>3690.8759765625</v>
      </c>
      <c r="S219" s="251">
        <v>0.14000000000000001</v>
      </c>
      <c r="T219" s="252">
        <v>0</v>
      </c>
      <c r="U219" s="253">
        <v>0</v>
      </c>
      <c r="V219" s="252">
        <v>0</v>
      </c>
      <c r="W219" s="253">
        <v>0.02</v>
      </c>
      <c r="X219" s="252" t="s">
        <v>992</v>
      </c>
      <c r="Y219" s="254">
        <v>0.16</v>
      </c>
      <c r="Z219" s="253">
        <f t="shared" si="23"/>
        <v>87.500000000000014</v>
      </c>
      <c r="AA219" s="253">
        <f t="shared" si="23"/>
        <v>0</v>
      </c>
      <c r="AB219" s="253">
        <f t="shared" si="23"/>
        <v>0</v>
      </c>
      <c r="AC219" s="253">
        <f t="shared" si="22"/>
        <v>0</v>
      </c>
      <c r="AD219" s="253">
        <f t="shared" si="22"/>
        <v>12.5</v>
      </c>
      <c r="AE219" s="253" t="str">
        <f t="shared" si="22"/>
        <v>---</v>
      </c>
      <c r="AF219" s="251">
        <f t="shared" si="25"/>
        <v>3.7931374798019931E-3</v>
      </c>
      <c r="AG219" s="252">
        <f t="shared" si="25"/>
        <v>0</v>
      </c>
      <c r="AH219" s="253">
        <f t="shared" si="25"/>
        <v>0</v>
      </c>
      <c r="AI219" s="252">
        <f t="shared" si="25"/>
        <v>0</v>
      </c>
      <c r="AJ219" s="253">
        <f t="shared" si="25"/>
        <v>5.4187678282885616E-4</v>
      </c>
      <c r="AK219" s="252">
        <f t="shared" si="25"/>
        <v>0</v>
      </c>
      <c r="AL219" s="254">
        <f t="shared" si="25"/>
        <v>4.3350142626308492E-3</v>
      </c>
      <c r="AM219" s="255" t="s">
        <v>1026</v>
      </c>
      <c r="AN219" s="249" t="s">
        <v>1026</v>
      </c>
      <c r="AO219" s="249" t="s">
        <v>1026</v>
      </c>
      <c r="AP219" s="249" t="s">
        <v>1026</v>
      </c>
      <c r="AQ219" s="249" t="s">
        <v>1026</v>
      </c>
      <c r="AR219" s="249" t="s">
        <v>1026</v>
      </c>
      <c r="AS219" s="254" t="s">
        <v>1026</v>
      </c>
      <c r="AT219" s="255" t="s">
        <v>1026</v>
      </c>
      <c r="AU219" s="249" t="s">
        <v>1026</v>
      </c>
      <c r="AV219" s="249" t="s">
        <v>1026</v>
      </c>
      <c r="AW219" s="249" t="s">
        <v>1026</v>
      </c>
      <c r="AX219" s="249" t="s">
        <v>1026</v>
      </c>
      <c r="AY219" s="249" t="s">
        <v>1026</v>
      </c>
      <c r="AZ219" s="254" t="s">
        <v>1026</v>
      </c>
      <c r="BA219" s="255" t="str">
        <f t="shared" si="21"/>
        <v>---</v>
      </c>
      <c r="BB219" s="249" t="str">
        <f t="shared" si="21"/>
        <v>---</v>
      </c>
      <c r="BC219" s="249" t="str">
        <f t="shared" si="21"/>
        <v>---</v>
      </c>
      <c r="BD219" s="249" t="str">
        <f t="shared" si="20"/>
        <v>---</v>
      </c>
      <c r="BE219" s="249" t="str">
        <f t="shared" si="20"/>
        <v>---</v>
      </c>
      <c r="BF219" s="249" t="str">
        <f t="shared" si="20"/>
        <v>---</v>
      </c>
      <c r="BG219" s="254" t="str">
        <f t="shared" ref="BG219:BG220" si="26">IFERROR(Y219/$O219*100,"---")</f>
        <v>---</v>
      </c>
      <c r="BH219" s="255" t="s">
        <v>1026</v>
      </c>
      <c r="BI219" s="249" t="s">
        <v>1026</v>
      </c>
      <c r="BJ219" s="249" t="s">
        <v>1026</v>
      </c>
      <c r="BK219" s="249" t="s">
        <v>1026</v>
      </c>
      <c r="BL219" s="249" t="s">
        <v>1026</v>
      </c>
      <c r="BM219" s="249" t="s">
        <v>1026</v>
      </c>
      <c r="BN219" s="254" t="s">
        <v>1026</v>
      </c>
      <c r="BO219" s="251">
        <v>0.64</v>
      </c>
      <c r="BP219" s="253">
        <v>0.02</v>
      </c>
      <c r="BQ219" s="248">
        <v>1.48</v>
      </c>
      <c r="BR219" s="249">
        <v>0.04</v>
      </c>
      <c r="BS219" s="253">
        <v>2.48</v>
      </c>
      <c r="BT219" s="253">
        <v>7.0000000000000007E-2</v>
      </c>
      <c r="BU219" s="248">
        <v>4.71</v>
      </c>
      <c r="BV219" s="249">
        <v>0.13</v>
      </c>
      <c r="BW219" s="253">
        <v>7.77</v>
      </c>
      <c r="BX219" s="253">
        <v>0.21</v>
      </c>
      <c r="BY219" s="248">
        <v>13.11</v>
      </c>
      <c r="BZ219" s="249">
        <v>0.36</v>
      </c>
      <c r="CA219" s="253">
        <v>17.690000000000001</v>
      </c>
      <c r="CB219" s="254">
        <v>0.48</v>
      </c>
      <c r="CC219" s="251">
        <v>0</v>
      </c>
      <c r="CD219" s="253">
        <v>0</v>
      </c>
      <c r="CE219" s="248">
        <v>0</v>
      </c>
      <c r="CF219" s="249">
        <v>0</v>
      </c>
      <c r="CG219" s="253">
        <v>0</v>
      </c>
      <c r="CH219" s="253">
        <v>0</v>
      </c>
      <c r="CI219" s="248">
        <v>0</v>
      </c>
      <c r="CJ219" s="249">
        <v>0</v>
      </c>
      <c r="CK219" s="253">
        <v>0</v>
      </c>
      <c r="CL219" s="253">
        <v>0</v>
      </c>
      <c r="CM219" s="248">
        <v>0</v>
      </c>
      <c r="CN219" s="249">
        <v>0</v>
      </c>
      <c r="CO219" s="253">
        <v>0</v>
      </c>
      <c r="CP219" s="254">
        <v>0</v>
      </c>
      <c r="CQ219" s="251">
        <v>0</v>
      </c>
      <c r="CR219" s="253">
        <v>0</v>
      </c>
      <c r="CS219" s="248">
        <v>0</v>
      </c>
      <c r="CT219" s="249">
        <v>0</v>
      </c>
      <c r="CU219" s="253">
        <v>0</v>
      </c>
      <c r="CV219" s="253">
        <v>0</v>
      </c>
      <c r="CW219" s="248">
        <v>0</v>
      </c>
      <c r="CX219" s="249">
        <v>0</v>
      </c>
      <c r="CY219" s="253">
        <v>0</v>
      </c>
      <c r="CZ219" s="253">
        <v>0</v>
      </c>
      <c r="DA219" s="248">
        <v>0</v>
      </c>
      <c r="DB219" s="249">
        <v>0</v>
      </c>
      <c r="DC219" s="253">
        <v>0</v>
      </c>
      <c r="DD219" s="253">
        <v>0</v>
      </c>
      <c r="DE219" s="251">
        <v>0</v>
      </c>
      <c r="DF219" s="253">
        <v>0</v>
      </c>
      <c r="DG219" s="248">
        <v>0</v>
      </c>
      <c r="DH219" s="249">
        <v>0</v>
      </c>
      <c r="DI219" s="253">
        <v>0</v>
      </c>
      <c r="DJ219" s="253">
        <v>0</v>
      </c>
      <c r="DK219" s="248">
        <v>0</v>
      </c>
      <c r="DL219" s="249">
        <v>0</v>
      </c>
      <c r="DM219" s="253">
        <v>0</v>
      </c>
      <c r="DN219" s="253">
        <v>0</v>
      </c>
      <c r="DO219" s="248">
        <v>0</v>
      </c>
      <c r="DP219" s="249">
        <v>0</v>
      </c>
      <c r="DQ219" s="253">
        <v>0</v>
      </c>
      <c r="DR219" s="253">
        <v>0</v>
      </c>
      <c r="DS219" s="256">
        <v>17.130428034434168</v>
      </c>
      <c r="DT219" s="257">
        <v>9.3876641377023244E-4</v>
      </c>
      <c r="DU219" s="258">
        <v>5.972489807771807E-4</v>
      </c>
      <c r="DV219" s="259">
        <v>5.710654683276239</v>
      </c>
      <c r="DW219" s="260">
        <v>212</v>
      </c>
      <c r="DX219" s="261" t="s">
        <v>478</v>
      </c>
      <c r="DY219" s="240" t="s">
        <v>478</v>
      </c>
      <c r="DZ219" s="262" t="s">
        <v>478</v>
      </c>
      <c r="EA219" s="262" t="s">
        <v>478</v>
      </c>
      <c r="EB219" s="262" t="s">
        <v>478</v>
      </c>
      <c r="EC219" s="262" t="s">
        <v>478</v>
      </c>
      <c r="ED219" s="262" t="s">
        <v>478</v>
      </c>
      <c r="EE219" s="262" t="s">
        <v>478</v>
      </c>
      <c r="EF219" s="262" t="s">
        <v>478</v>
      </c>
      <c r="EG219" s="262" t="s">
        <v>478</v>
      </c>
      <c r="EH219" s="262" t="s">
        <v>478</v>
      </c>
      <c r="EI219" s="262" t="s">
        <v>478</v>
      </c>
      <c r="EJ219" s="262">
        <v>0</v>
      </c>
      <c r="EK219" s="262" t="s">
        <v>478</v>
      </c>
      <c r="EL219" s="263" t="s">
        <v>478</v>
      </c>
    </row>
    <row r="220" spans="1:142" ht="13.5" thickBot="1" x14ac:dyDescent="0.25">
      <c r="A220" s="264" t="s">
        <v>210</v>
      </c>
      <c r="B220" s="265" t="s">
        <v>589</v>
      </c>
      <c r="C220" s="238" t="s">
        <v>1077</v>
      </c>
      <c r="D220" s="266">
        <v>5.4394070000000001</v>
      </c>
      <c r="E220" s="267">
        <v>83.952000650070858</v>
      </c>
      <c r="F220" s="268">
        <v>16.047999349929139</v>
      </c>
      <c r="G220" s="269">
        <v>0.62727931437368489</v>
      </c>
      <c r="H220" s="270">
        <v>17.899262891177727</v>
      </c>
      <c r="I220" s="271">
        <v>256842.1187212287</v>
      </c>
      <c r="J220" s="272">
        <v>49146.646634152967</v>
      </c>
      <c r="K220" s="273">
        <v>48651.069897506044</v>
      </c>
      <c r="L220" s="273">
        <v>18.942013926583023</v>
      </c>
      <c r="M220" s="274">
        <v>92977.822977135933</v>
      </c>
      <c r="N220" s="273">
        <v>36.200379999999996</v>
      </c>
      <c r="O220" s="274">
        <v>53281.623964446138</v>
      </c>
      <c r="P220" s="272">
        <f t="shared" si="24"/>
        <v>20.744893489325616</v>
      </c>
      <c r="Q220" s="275">
        <v>9369.2482551800003</v>
      </c>
      <c r="R220" s="273">
        <v>965383.4375</v>
      </c>
      <c r="S220" s="271">
        <v>1.18</v>
      </c>
      <c r="T220" s="276">
        <v>0</v>
      </c>
      <c r="U220" s="273">
        <v>0</v>
      </c>
      <c r="V220" s="276">
        <v>0</v>
      </c>
      <c r="W220" s="273">
        <v>0</v>
      </c>
      <c r="X220" s="276" t="s">
        <v>992</v>
      </c>
      <c r="Y220" s="275">
        <v>1.18</v>
      </c>
      <c r="Z220" s="253">
        <f t="shared" si="23"/>
        <v>100</v>
      </c>
      <c r="AA220" s="253">
        <f t="shared" si="23"/>
        <v>0</v>
      </c>
      <c r="AB220" s="253">
        <f t="shared" si="23"/>
        <v>0</v>
      </c>
      <c r="AC220" s="253">
        <f t="shared" si="22"/>
        <v>0</v>
      </c>
      <c r="AD220" s="253">
        <f t="shared" si="22"/>
        <v>0</v>
      </c>
      <c r="AE220" s="253" t="str">
        <f t="shared" si="22"/>
        <v>---</v>
      </c>
      <c r="AF220" s="271">
        <f t="shared" si="25"/>
        <v>1.2223122483391477E-4</v>
      </c>
      <c r="AG220" s="276">
        <f t="shared" si="25"/>
        <v>0</v>
      </c>
      <c r="AH220" s="273">
        <f t="shared" si="25"/>
        <v>0</v>
      </c>
      <c r="AI220" s="276">
        <f t="shared" si="25"/>
        <v>0</v>
      </c>
      <c r="AJ220" s="273">
        <f t="shared" si="25"/>
        <v>0</v>
      </c>
      <c r="AK220" s="276">
        <f t="shared" si="25"/>
        <v>0</v>
      </c>
      <c r="AL220" s="275">
        <f t="shared" si="25"/>
        <v>1.2223122483391477E-4</v>
      </c>
      <c r="AM220" s="277">
        <v>2.4254348413835997E-3</v>
      </c>
      <c r="AN220" s="272">
        <v>0</v>
      </c>
      <c r="AO220" s="272">
        <v>0</v>
      </c>
      <c r="AP220" s="272">
        <v>0</v>
      </c>
      <c r="AQ220" s="272">
        <v>0</v>
      </c>
      <c r="AR220" s="272" t="s">
        <v>1026</v>
      </c>
      <c r="AS220" s="275">
        <v>2.4254348413835997E-3</v>
      </c>
      <c r="AT220" s="277">
        <v>1.2691198419328149E-3</v>
      </c>
      <c r="AU220" s="272">
        <v>0</v>
      </c>
      <c r="AV220" s="272">
        <v>0</v>
      </c>
      <c r="AW220" s="272">
        <v>0</v>
      </c>
      <c r="AX220" s="272">
        <v>0</v>
      </c>
      <c r="AY220" s="272" t="s">
        <v>1026</v>
      </c>
      <c r="AZ220" s="275">
        <v>1.2691198419328149E-3</v>
      </c>
      <c r="BA220" s="277">
        <f t="shared" si="21"/>
        <v>2.2146472126814165E-3</v>
      </c>
      <c r="BB220" s="272">
        <f t="shared" si="21"/>
        <v>0</v>
      </c>
      <c r="BC220" s="272">
        <f t="shared" si="21"/>
        <v>0</v>
      </c>
      <c r="BD220" s="272">
        <f t="shared" si="21"/>
        <v>0</v>
      </c>
      <c r="BE220" s="272">
        <f t="shared" si="21"/>
        <v>0</v>
      </c>
      <c r="BF220" s="272" t="str">
        <f t="shared" si="21"/>
        <v>---</v>
      </c>
      <c r="BG220" s="275">
        <f t="shared" si="26"/>
        <v>2.2146472126814165E-3</v>
      </c>
      <c r="BH220" s="277">
        <v>1.2594393572052168E-2</v>
      </c>
      <c r="BI220" s="272">
        <v>0</v>
      </c>
      <c r="BJ220" s="272">
        <v>0</v>
      </c>
      <c r="BK220" s="272">
        <v>0</v>
      </c>
      <c r="BL220" s="272">
        <v>0</v>
      </c>
      <c r="BM220" s="272" t="s">
        <v>1026</v>
      </c>
      <c r="BN220" s="275">
        <v>1.2594393572052168E-2</v>
      </c>
      <c r="BO220" s="271">
        <v>0</v>
      </c>
      <c r="BP220" s="273">
        <v>0</v>
      </c>
      <c r="BQ220" s="274">
        <v>0</v>
      </c>
      <c r="BR220" s="272">
        <v>0</v>
      </c>
      <c r="BS220" s="273">
        <v>10.6</v>
      </c>
      <c r="BT220" s="273">
        <v>0</v>
      </c>
      <c r="BU220" s="274">
        <v>68.52</v>
      </c>
      <c r="BV220" s="272">
        <v>0.01</v>
      </c>
      <c r="BW220" s="273">
        <v>121.71</v>
      </c>
      <c r="BX220" s="273">
        <v>0.01</v>
      </c>
      <c r="BY220" s="274">
        <v>202.06</v>
      </c>
      <c r="BZ220" s="272">
        <v>0.02</v>
      </c>
      <c r="CA220" s="273">
        <v>273.33999999999997</v>
      </c>
      <c r="CB220" s="275">
        <v>0.03</v>
      </c>
      <c r="CC220" s="271">
        <v>0</v>
      </c>
      <c r="CD220" s="273">
        <v>0</v>
      </c>
      <c r="CE220" s="274">
        <v>0</v>
      </c>
      <c r="CF220" s="272">
        <v>0</v>
      </c>
      <c r="CG220" s="273">
        <v>0</v>
      </c>
      <c r="CH220" s="273">
        <v>0</v>
      </c>
      <c r="CI220" s="274">
        <v>0</v>
      </c>
      <c r="CJ220" s="272">
        <v>0</v>
      </c>
      <c r="CK220" s="273">
        <v>0</v>
      </c>
      <c r="CL220" s="273">
        <v>0</v>
      </c>
      <c r="CM220" s="274">
        <v>0</v>
      </c>
      <c r="CN220" s="272">
        <v>0</v>
      </c>
      <c r="CO220" s="273">
        <v>0</v>
      </c>
      <c r="CP220" s="275">
        <v>0</v>
      </c>
      <c r="CQ220" s="271">
        <v>0</v>
      </c>
      <c r="CR220" s="273">
        <v>0</v>
      </c>
      <c r="CS220" s="274">
        <v>0</v>
      </c>
      <c r="CT220" s="272">
        <v>0</v>
      </c>
      <c r="CU220" s="273">
        <v>0</v>
      </c>
      <c r="CV220" s="273">
        <v>0</v>
      </c>
      <c r="CW220" s="274">
        <v>0</v>
      </c>
      <c r="CX220" s="272">
        <v>0</v>
      </c>
      <c r="CY220" s="273">
        <v>0</v>
      </c>
      <c r="CZ220" s="273">
        <v>0</v>
      </c>
      <c r="DA220" s="274">
        <v>0</v>
      </c>
      <c r="DB220" s="272">
        <v>0</v>
      </c>
      <c r="DC220" s="273">
        <v>0</v>
      </c>
      <c r="DD220" s="273">
        <v>0</v>
      </c>
      <c r="DE220" s="271">
        <v>0</v>
      </c>
      <c r="DF220" s="273">
        <v>0</v>
      </c>
      <c r="DG220" s="274">
        <v>0</v>
      </c>
      <c r="DH220" s="272">
        <v>0</v>
      </c>
      <c r="DI220" s="273">
        <v>0</v>
      </c>
      <c r="DJ220" s="273">
        <v>0</v>
      </c>
      <c r="DK220" s="274">
        <v>0</v>
      </c>
      <c r="DL220" s="272">
        <v>0</v>
      </c>
      <c r="DM220" s="273">
        <v>0</v>
      </c>
      <c r="DN220" s="273">
        <v>0</v>
      </c>
      <c r="DO220" s="274">
        <v>0</v>
      </c>
      <c r="DP220" s="272">
        <v>0</v>
      </c>
      <c r="DQ220" s="273">
        <v>0</v>
      </c>
      <c r="DR220" s="273">
        <v>0</v>
      </c>
      <c r="DS220" s="278">
        <v>0.91275623598400402</v>
      </c>
      <c r="DT220" s="279">
        <v>3.6615149042137758</v>
      </c>
      <c r="DU220" s="280">
        <v>1.581559958725925</v>
      </c>
      <c r="DV220" s="281">
        <v>2.0519436996412348</v>
      </c>
      <c r="DW220" s="282">
        <v>213</v>
      </c>
      <c r="DX220" s="283">
        <v>26.88</v>
      </c>
      <c r="DY220" s="267">
        <v>80.626829268292695</v>
      </c>
      <c r="DZ220" s="284">
        <v>0.46872128786051398</v>
      </c>
      <c r="EA220" s="284">
        <v>1.9256919622421265</v>
      </c>
      <c r="EB220" s="284">
        <v>2.1680662631988525</v>
      </c>
      <c r="EC220" s="284">
        <v>1.5846525430679321</v>
      </c>
      <c r="ED220" s="284">
        <v>2.1921367645263672</v>
      </c>
      <c r="EE220" s="284">
        <v>16.033365543113739</v>
      </c>
      <c r="EF220" s="284">
        <v>11.530840228275153</v>
      </c>
      <c r="EG220" s="284">
        <v>1.5271028037383176</v>
      </c>
      <c r="EH220" s="284">
        <v>75.72</v>
      </c>
      <c r="EI220" s="284">
        <v>6.1595304680774694</v>
      </c>
      <c r="EJ220" s="284">
        <v>-4.5999999999999996</v>
      </c>
      <c r="EK220" s="284" t="s">
        <v>478</v>
      </c>
      <c r="EL220" s="285" t="s">
        <v>478</v>
      </c>
    </row>
    <row r="221" spans="1:142" x14ac:dyDescent="0.2">
      <c r="C221" s="238"/>
      <c r="D221" s="253"/>
      <c r="Z221" s="253" t="str">
        <f t="shared" si="23"/>
        <v>---</v>
      </c>
      <c r="AA221" s="253" t="str">
        <f t="shared" si="23"/>
        <v>---</v>
      </c>
      <c r="AB221" s="253" t="str">
        <f t="shared" si="23"/>
        <v>---</v>
      </c>
      <c r="AC221" s="253" t="str">
        <f t="shared" si="22"/>
        <v>---</v>
      </c>
      <c r="AD221" s="253" t="str">
        <f t="shared" si="22"/>
        <v>---</v>
      </c>
      <c r="AE221" s="253" t="str">
        <f t="shared" si="22"/>
        <v>---</v>
      </c>
      <c r="BO221" s="199"/>
      <c r="BP221" s="199"/>
    </row>
    <row r="222" spans="1:142" x14ac:dyDescent="0.2">
      <c r="C222" s="238"/>
      <c r="D222" s="253"/>
      <c r="Z222" s="253" t="str">
        <f t="shared" si="23"/>
        <v>---</v>
      </c>
      <c r="AA222" s="253" t="str">
        <f t="shared" si="23"/>
        <v>---</v>
      </c>
      <c r="AB222" s="253" t="str">
        <f t="shared" si="23"/>
        <v>---</v>
      </c>
      <c r="AC222" s="253" t="str">
        <f t="shared" si="22"/>
        <v>---</v>
      </c>
      <c r="AD222" s="253" t="str">
        <f t="shared" si="22"/>
        <v>---</v>
      </c>
      <c r="AE222" s="253" t="str">
        <f t="shared" si="22"/>
        <v>---</v>
      </c>
      <c r="BO222" s="199"/>
      <c r="BP222" s="199"/>
    </row>
    <row r="223" spans="1:142" x14ac:dyDescent="0.2">
      <c r="C223" s="238"/>
      <c r="D223" s="253"/>
      <c r="Z223" s="253" t="str">
        <f t="shared" si="23"/>
        <v>---</v>
      </c>
      <c r="AA223" s="253" t="str">
        <f t="shared" si="23"/>
        <v>---</v>
      </c>
      <c r="AB223" s="253" t="str">
        <f t="shared" si="23"/>
        <v>---</v>
      </c>
      <c r="AC223" s="253" t="str">
        <f t="shared" si="22"/>
        <v>---</v>
      </c>
      <c r="AD223" s="253" t="str">
        <f t="shared" si="22"/>
        <v>---</v>
      </c>
      <c r="AE223" s="253" t="str">
        <f t="shared" si="22"/>
        <v>---</v>
      </c>
      <c r="BO223" s="199"/>
      <c r="BP223" s="199"/>
    </row>
    <row r="224" spans="1:142" x14ac:dyDescent="0.2">
      <c r="C224" s="238"/>
      <c r="D224" s="253"/>
      <c r="Z224" s="253" t="str">
        <f t="shared" si="23"/>
        <v>---</v>
      </c>
      <c r="AA224" s="253" t="str">
        <f t="shared" si="23"/>
        <v>---</v>
      </c>
      <c r="AB224" s="253" t="str">
        <f t="shared" si="23"/>
        <v>---</v>
      </c>
      <c r="AC224" s="253" t="str">
        <f t="shared" si="22"/>
        <v>---</v>
      </c>
      <c r="AD224" s="253" t="str">
        <f t="shared" si="22"/>
        <v>---</v>
      </c>
      <c r="AE224" s="253" t="str">
        <f t="shared" si="22"/>
        <v>---</v>
      </c>
      <c r="BO224" s="199"/>
      <c r="BP224" s="199"/>
    </row>
    <row r="225" spans="3:68" x14ac:dyDescent="0.2">
      <c r="C225" s="238"/>
      <c r="D225" s="253"/>
      <c r="Z225" s="253" t="str">
        <f t="shared" si="23"/>
        <v>---</v>
      </c>
      <c r="AA225" s="253" t="str">
        <f t="shared" si="23"/>
        <v>---</v>
      </c>
      <c r="AB225" s="253" t="str">
        <f t="shared" si="23"/>
        <v>---</v>
      </c>
      <c r="AC225" s="253" t="str">
        <f t="shared" si="22"/>
        <v>---</v>
      </c>
      <c r="AD225" s="253" t="str">
        <f t="shared" si="22"/>
        <v>---</v>
      </c>
      <c r="AE225" s="253" t="str">
        <f t="shared" si="22"/>
        <v>---</v>
      </c>
      <c r="BO225" s="199"/>
      <c r="BP225" s="199"/>
    </row>
  </sheetData>
  <mergeCells count="67">
    <mergeCell ref="BO1:DR1"/>
    <mergeCell ref="DS1:DV1"/>
    <mergeCell ref="D2:H2"/>
    <mergeCell ref="I2:J2"/>
    <mergeCell ref="K2:L2"/>
    <mergeCell ref="M2:N2"/>
    <mergeCell ref="AT2:AZ2"/>
    <mergeCell ref="R2:R3"/>
    <mergeCell ref="S2:Y2"/>
    <mergeCell ref="AF2:AL2"/>
    <mergeCell ref="AM2:AS2"/>
    <mergeCell ref="I3:J3"/>
    <mergeCell ref="K3:L3"/>
    <mergeCell ref="M3:N3"/>
    <mergeCell ref="O3:P3"/>
    <mergeCell ref="S3:Y3"/>
    <mergeCell ref="A1:A4"/>
    <mergeCell ref="B1:B4"/>
    <mergeCell ref="C1:C4"/>
    <mergeCell ref="D1:Q1"/>
    <mergeCell ref="O2:P2"/>
    <mergeCell ref="DX2:EB2"/>
    <mergeCell ref="BA2:BG2"/>
    <mergeCell ref="BH2:BN2"/>
    <mergeCell ref="BO2:CB2"/>
    <mergeCell ref="CC2:CP2"/>
    <mergeCell ref="CQ2:DD2"/>
    <mergeCell ref="DE2:DR2"/>
    <mergeCell ref="DS2:DS3"/>
    <mergeCell ref="DT2:DT3"/>
    <mergeCell ref="DU2:DU3"/>
    <mergeCell ref="DV2:DV3"/>
    <mergeCell ref="DW2:DW4"/>
    <mergeCell ref="BU3:BV3"/>
    <mergeCell ref="BQ3:BR3"/>
    <mergeCell ref="BS3:BT3"/>
    <mergeCell ref="CS3:CT3"/>
    <mergeCell ref="Z3:AE3"/>
    <mergeCell ref="BA3:BG3"/>
    <mergeCell ref="BH3:BN3"/>
    <mergeCell ref="BO3:BP3"/>
    <mergeCell ref="AF3:AL3"/>
    <mergeCell ref="AM3:AS3"/>
    <mergeCell ref="AT3:AZ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DQ3:DR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GAR13 eq</vt:lpstr>
      <vt:lpstr>GAR13 wd</vt:lpstr>
      <vt:lpstr>Hoja3</vt:lpstr>
      <vt:lpstr>Hoja1</vt:lpstr>
      <vt:lpstr>Risk profiles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MCMF</dc:creator>
  <cp:lastModifiedBy>Dita Anggraeni</cp:lastModifiedBy>
  <dcterms:created xsi:type="dcterms:W3CDTF">2014-09-07T16:57:24Z</dcterms:created>
  <dcterms:modified xsi:type="dcterms:W3CDTF">2015-05-18T18:40:08Z</dcterms:modified>
</cp:coreProperties>
</file>