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bonyo\Dropbox\01_WORK\02_ESARO_IMO\06_Appeals_and_Funding\06_HAC\HAC_2014\"/>
    </mc:Choice>
  </mc:AlternateContent>
  <bookViews>
    <workbookView xWindow="240" yWindow="60" windowWidth="18960" windowHeight="8010" firstSheet="2" activeTab="2"/>
  </bookViews>
  <sheets>
    <sheet name="ESARO HAC Appeal" sheetId="12" state="hidden" r:id="rId1"/>
    <sheet name="Sheet1" sheetId="13" state="hidden" r:id="rId2"/>
    <sheet name="ESAR (Sectoral) Dashboard" sheetId="1" r:id="rId3"/>
    <sheet name="ESARO" sheetId="14" r:id="rId4"/>
    <sheet name="Angola" sheetId="2" r:id="rId5"/>
    <sheet name="Eritrea" sheetId="3" r:id="rId6"/>
    <sheet name="Ethiopia" sheetId="4" r:id="rId7"/>
    <sheet name="Kenya" sheetId="5" r:id="rId8"/>
    <sheet name="Lesotho" sheetId="6" r:id="rId9"/>
    <sheet name="Madagascar" sheetId="7" r:id="rId10"/>
    <sheet name="Somalia" sheetId="8" r:id="rId11"/>
    <sheet name="S. Sudan" sheetId="9" r:id="rId12"/>
    <sheet name="Uganda" sheetId="10" r:id="rId13"/>
    <sheet name="Zimbabwe" sheetId="11" r:id="rId14"/>
  </sheets>
  <definedNames>
    <definedName name="_xlnm._FilterDatabase" localSheetId="0" hidden="1">'ESARO HAC Appeal'!$B$44:$J$44</definedName>
  </definedNames>
  <calcPr calcId="152511"/>
</workbook>
</file>

<file path=xl/calcChain.xml><?xml version="1.0" encoding="utf-8"?>
<calcChain xmlns="http://schemas.openxmlformats.org/spreadsheetml/2006/main">
  <c r="C22" i="1" l="1"/>
  <c r="AJ22" i="1" s="1"/>
  <c r="B22" i="1"/>
  <c r="AI22" i="1" s="1"/>
  <c r="C15" i="1"/>
  <c r="B15" i="1"/>
  <c r="C14" i="1"/>
  <c r="B14" i="1"/>
  <c r="C12" i="1"/>
  <c r="B12" i="1"/>
  <c r="C11" i="1"/>
  <c r="B11" i="1"/>
  <c r="C9" i="1"/>
  <c r="B9" i="1"/>
  <c r="C8" i="1"/>
  <c r="D8" i="1" s="1"/>
  <c r="B8" i="1"/>
  <c r="D10" i="14"/>
  <c r="C10" i="14"/>
  <c r="E4" i="14"/>
  <c r="E5" i="14"/>
  <c r="E6" i="14"/>
  <c r="E7" i="14"/>
  <c r="E8" i="14"/>
  <c r="E9" i="14"/>
  <c r="E10" i="14"/>
  <c r="E3" i="14"/>
  <c r="D11" i="1" l="1"/>
  <c r="D14" i="1"/>
  <c r="D22" i="1"/>
  <c r="D9" i="1"/>
  <c r="D12" i="1"/>
  <c r="D15" i="1"/>
  <c r="AL22" i="1"/>
  <c r="AK22" i="1"/>
  <c r="F50" i="1"/>
  <c r="B24" i="1"/>
  <c r="C24" i="1"/>
  <c r="F19" i="12"/>
  <c r="F20" i="12"/>
  <c r="F21" i="12"/>
  <c r="F22" i="12"/>
  <c r="F23" i="12"/>
  <c r="F24" i="12"/>
  <c r="F18" i="12"/>
  <c r="F17" i="12"/>
  <c r="E19" i="12"/>
  <c r="E20" i="12"/>
  <c r="E21" i="12"/>
  <c r="E22" i="12"/>
  <c r="E23" i="12"/>
  <c r="E24" i="12"/>
  <c r="E18" i="12"/>
  <c r="E17" i="12"/>
  <c r="D24" i="12"/>
  <c r="AD23" i="1"/>
  <c r="AC23" i="1"/>
  <c r="E9" i="10"/>
  <c r="D9" i="10"/>
  <c r="C9" i="10"/>
  <c r="E8" i="10"/>
  <c r="AA20" i="1"/>
  <c r="AJ20" i="1" s="1"/>
  <c r="AA14" i="1"/>
  <c r="AA12" i="1"/>
  <c r="AA11" i="1"/>
  <c r="AA9" i="1"/>
  <c r="AA8" i="1"/>
  <c r="Z14" i="1"/>
  <c r="Z21" i="1"/>
  <c r="AI21" i="1" s="1"/>
  <c r="Z20" i="1"/>
  <c r="AI20" i="1" s="1"/>
  <c r="Z12" i="1"/>
  <c r="Z11" i="1"/>
  <c r="Z9" i="1"/>
  <c r="Z8" i="1"/>
  <c r="AA21" i="1"/>
  <c r="AJ21" i="1" s="1"/>
  <c r="D12" i="9"/>
  <c r="C12" i="9"/>
  <c r="D11" i="8"/>
  <c r="G10" i="2"/>
  <c r="F10" i="2"/>
  <c r="AI23" i="1" l="1"/>
  <c r="E59" i="1" s="1"/>
  <c r="AJ23" i="1"/>
  <c r="AK23" i="1" s="1"/>
  <c r="E50" i="1"/>
  <c r="F37" i="1"/>
  <c r="E37" i="1"/>
  <c r="D24" i="1"/>
  <c r="AA24" i="1"/>
  <c r="Z24" i="1"/>
  <c r="G37" i="1" l="1"/>
  <c r="F59" i="1"/>
  <c r="H37" i="1"/>
  <c r="E43" i="1"/>
  <c r="G43" i="1" s="1"/>
  <c r="F43" i="1"/>
  <c r="C17" i="10"/>
  <c r="D11" i="5"/>
  <c r="C22" i="5"/>
  <c r="E21" i="4"/>
  <c r="D60" i="12" l="1"/>
  <c r="C60" i="12"/>
  <c r="E59" i="12"/>
  <c r="F53" i="12"/>
  <c r="F54" i="12"/>
  <c r="F55" i="12"/>
  <c r="F56" i="12"/>
  <c r="F57" i="12"/>
  <c r="F58" i="12"/>
  <c r="F59" i="12"/>
  <c r="F52" i="12"/>
  <c r="E53" i="12"/>
  <c r="E54" i="12"/>
  <c r="E55" i="12"/>
  <c r="E56" i="12"/>
  <c r="E57" i="12"/>
  <c r="E58" i="12"/>
  <c r="E52" i="12"/>
  <c r="E60" i="12" s="1"/>
  <c r="C24" i="12"/>
  <c r="C11" i="12"/>
  <c r="X13" i="1"/>
  <c r="AJ13" i="1" s="1"/>
  <c r="W13" i="1"/>
  <c r="AI13" i="1" s="1"/>
  <c r="E4" i="6"/>
  <c r="E5" i="6"/>
  <c r="E6" i="6"/>
  <c r="E7" i="6"/>
  <c r="E8" i="6"/>
  <c r="C9" i="6"/>
  <c r="E9" i="6" s="1"/>
  <c r="F10" i="4"/>
  <c r="E10" i="4"/>
  <c r="H8" i="1"/>
  <c r="I8" i="1"/>
  <c r="H9" i="1"/>
  <c r="I9" i="1"/>
  <c r="H11" i="1"/>
  <c r="I11" i="1"/>
  <c r="J11" i="1" s="1"/>
  <c r="H12" i="1"/>
  <c r="I12" i="1"/>
  <c r="H14" i="1"/>
  <c r="I14" i="1"/>
  <c r="G9" i="2"/>
  <c r="E10" i="2"/>
  <c r="F9" i="1"/>
  <c r="E9" i="1"/>
  <c r="E8" i="1"/>
  <c r="F8" i="1"/>
  <c r="E11" i="1"/>
  <c r="F11" i="1"/>
  <c r="E12" i="1"/>
  <c r="F12" i="1"/>
  <c r="E15" i="1"/>
  <c r="F15" i="1"/>
  <c r="E19" i="1"/>
  <c r="AI19" i="1" s="1"/>
  <c r="F19" i="1"/>
  <c r="AL23" i="1"/>
  <c r="AG15" i="1"/>
  <c r="AF15" i="1"/>
  <c r="AG12" i="1"/>
  <c r="AF12" i="1"/>
  <c r="AG11" i="1"/>
  <c r="AF11" i="1"/>
  <c r="AG10" i="1"/>
  <c r="AF10" i="1"/>
  <c r="E5" i="11"/>
  <c r="E6" i="11"/>
  <c r="E7" i="11"/>
  <c r="E4" i="11"/>
  <c r="AD14" i="1"/>
  <c r="AC14" i="1"/>
  <c r="AD12" i="1"/>
  <c r="AC12" i="1"/>
  <c r="AD11" i="1"/>
  <c r="AC11" i="1"/>
  <c r="AD10" i="1"/>
  <c r="AJ10" i="1" s="1"/>
  <c r="AC10" i="1"/>
  <c r="AI10" i="1" s="1"/>
  <c r="E52" i="1"/>
  <c r="F54" i="1"/>
  <c r="E54" i="1"/>
  <c r="E5" i="9"/>
  <c r="E6" i="9"/>
  <c r="E7" i="9"/>
  <c r="E8" i="9"/>
  <c r="E9" i="9"/>
  <c r="E10" i="9"/>
  <c r="E11" i="9"/>
  <c r="E4" i="9"/>
  <c r="X15" i="1"/>
  <c r="W15" i="1"/>
  <c r="X14" i="1"/>
  <c r="W14" i="1"/>
  <c r="X12" i="1"/>
  <c r="W12" i="1"/>
  <c r="X11" i="1"/>
  <c r="W11" i="1"/>
  <c r="X9" i="1"/>
  <c r="W9" i="1"/>
  <c r="X8" i="1"/>
  <c r="W8" i="1"/>
  <c r="E5" i="8"/>
  <c r="E6" i="8"/>
  <c r="E7" i="8"/>
  <c r="E8" i="8"/>
  <c r="E9" i="8"/>
  <c r="E10" i="8"/>
  <c r="E4" i="8"/>
  <c r="U15" i="1"/>
  <c r="T15" i="1"/>
  <c r="U14" i="1"/>
  <c r="T14" i="1"/>
  <c r="U12" i="1"/>
  <c r="T12" i="1"/>
  <c r="U11" i="1"/>
  <c r="T11" i="1"/>
  <c r="U9" i="1"/>
  <c r="T9" i="1"/>
  <c r="U8" i="1"/>
  <c r="T8" i="1"/>
  <c r="E5" i="7"/>
  <c r="E6" i="7"/>
  <c r="E7" i="7"/>
  <c r="E8" i="7"/>
  <c r="E9" i="7"/>
  <c r="E4" i="7"/>
  <c r="R15" i="1"/>
  <c r="Q15" i="1"/>
  <c r="R12" i="1"/>
  <c r="Q12" i="1"/>
  <c r="R11" i="1"/>
  <c r="Q11" i="1"/>
  <c r="R9" i="1"/>
  <c r="Q9" i="1"/>
  <c r="R8" i="1"/>
  <c r="Q8" i="1"/>
  <c r="O15" i="1"/>
  <c r="N15" i="1"/>
  <c r="O16" i="1"/>
  <c r="AJ16" i="1" s="1"/>
  <c r="F53" i="1" s="1"/>
  <c r="N16" i="1"/>
  <c r="AI16" i="1" s="1"/>
  <c r="O14" i="1"/>
  <c r="N14" i="1"/>
  <c r="O12" i="1"/>
  <c r="N12" i="1"/>
  <c r="O11" i="1"/>
  <c r="N11" i="1"/>
  <c r="O9" i="1"/>
  <c r="O8" i="1"/>
  <c r="N9" i="1"/>
  <c r="E5" i="5"/>
  <c r="E6" i="5"/>
  <c r="E7" i="5"/>
  <c r="E8" i="5"/>
  <c r="E9" i="5"/>
  <c r="E10" i="5"/>
  <c r="E4" i="5"/>
  <c r="N8" i="1"/>
  <c r="L15" i="1"/>
  <c r="AJ18" i="1"/>
  <c r="L14" i="1"/>
  <c r="L12" i="1"/>
  <c r="L11" i="1"/>
  <c r="L9" i="1"/>
  <c r="L8" i="1"/>
  <c r="E5" i="3"/>
  <c r="E6" i="3"/>
  <c r="E7" i="3"/>
  <c r="E8" i="3"/>
  <c r="E4" i="3"/>
  <c r="AJ17" i="1"/>
  <c r="AL17" i="1" s="1"/>
  <c r="C8" i="11"/>
  <c r="E8" i="11"/>
  <c r="E5" i="10"/>
  <c r="E6" i="10"/>
  <c r="E7" i="10"/>
  <c r="E4" i="10"/>
  <c r="C11" i="8"/>
  <c r="E11" i="8"/>
  <c r="C10" i="7"/>
  <c r="E10" i="7"/>
  <c r="C11" i="5"/>
  <c r="E11" i="5" s="1"/>
  <c r="G5" i="4"/>
  <c r="G7" i="4"/>
  <c r="K9" i="1"/>
  <c r="K11" i="1"/>
  <c r="K12" i="1"/>
  <c r="K14" i="1"/>
  <c r="K15" i="1"/>
  <c r="K8" i="1"/>
  <c r="D10" i="4"/>
  <c r="C10" i="4"/>
  <c r="C9" i="3"/>
  <c r="E9" i="3"/>
  <c r="G6" i="2"/>
  <c r="G8" i="2"/>
  <c r="G4" i="2"/>
  <c r="C10" i="2"/>
  <c r="D10" i="2"/>
  <c r="G7" i="2"/>
  <c r="G4" i="4"/>
  <c r="G8" i="4"/>
  <c r="G5" i="2"/>
  <c r="G9" i="4"/>
  <c r="G6" i="4"/>
  <c r="H59" i="1"/>
  <c r="AB24" i="1"/>
  <c r="AJ15" i="1" l="1"/>
  <c r="G11" i="1"/>
  <c r="AJ11" i="1"/>
  <c r="AI9" i="1"/>
  <c r="J14" i="1"/>
  <c r="AJ14" i="1"/>
  <c r="J8" i="1"/>
  <c r="I24" i="1"/>
  <c r="F39" i="1" s="1"/>
  <c r="AI15" i="1"/>
  <c r="AI11" i="1"/>
  <c r="E62" i="1" s="1"/>
  <c r="AJ9" i="1"/>
  <c r="AI14" i="1"/>
  <c r="G19" i="1"/>
  <c r="AJ19" i="1"/>
  <c r="AJ12" i="1"/>
  <c r="AJ8" i="1"/>
  <c r="S15" i="1"/>
  <c r="V8" i="1"/>
  <c r="V11" i="1"/>
  <c r="AI12" i="1"/>
  <c r="AI8" i="1"/>
  <c r="F51" i="1"/>
  <c r="AK21" i="1"/>
  <c r="Y14" i="1"/>
  <c r="P11" i="1"/>
  <c r="S9" i="1"/>
  <c r="V15" i="1"/>
  <c r="Y15" i="1"/>
  <c r="G12" i="1"/>
  <c r="J12" i="1"/>
  <c r="AF24" i="1"/>
  <c r="AH11" i="1"/>
  <c r="AH15" i="1"/>
  <c r="F52" i="1"/>
  <c r="G52" i="1" s="1"/>
  <c r="AL16" i="1"/>
  <c r="T24" i="1"/>
  <c r="V9" i="1"/>
  <c r="P16" i="1"/>
  <c r="S12" i="1"/>
  <c r="V12" i="1"/>
  <c r="Y11" i="1"/>
  <c r="P15" i="1"/>
  <c r="E51" i="1"/>
  <c r="E55" i="1"/>
  <c r="W24" i="1"/>
  <c r="E44" i="1" s="1"/>
  <c r="Y9" i="1"/>
  <c r="Y12" i="1"/>
  <c r="AH10" i="1"/>
  <c r="AH12" i="1"/>
  <c r="Q24" i="1"/>
  <c r="F24" i="1"/>
  <c r="Y8" i="1"/>
  <c r="E53" i="1"/>
  <c r="G53" i="1" s="1"/>
  <c r="U24" i="1"/>
  <c r="X24" i="1"/>
  <c r="F44" i="1" s="1"/>
  <c r="AL21" i="1"/>
  <c r="H24" i="1"/>
  <c r="E39" i="1" s="1"/>
  <c r="AE14" i="1"/>
  <c r="AE11" i="1"/>
  <c r="AL10" i="1"/>
  <c r="AD24" i="1"/>
  <c r="F42" i="1" s="1"/>
  <c r="G54" i="1"/>
  <c r="AL20" i="1"/>
  <c r="E12" i="9"/>
  <c r="O24" i="1"/>
  <c r="F40" i="1" s="1"/>
  <c r="L24" i="1"/>
  <c r="F41" i="1" s="1"/>
  <c r="AE12" i="1"/>
  <c r="AE10" i="1"/>
  <c r="E56" i="1"/>
  <c r="AC24" i="1"/>
  <c r="P14" i="1"/>
  <c r="P12" i="1"/>
  <c r="E61" i="1"/>
  <c r="P9" i="1"/>
  <c r="P8" i="1"/>
  <c r="N24" i="1"/>
  <c r="E40" i="1" s="1"/>
  <c r="G40" i="1" s="1"/>
  <c r="M12" i="1"/>
  <c r="M9" i="1"/>
  <c r="K24" i="1"/>
  <c r="E41" i="1" s="1"/>
  <c r="M15" i="1"/>
  <c r="E57" i="1"/>
  <c r="M8" i="1"/>
  <c r="M11" i="1"/>
  <c r="G8" i="1"/>
  <c r="J9" i="1"/>
  <c r="E58" i="1"/>
  <c r="AL13" i="1"/>
  <c r="M14" i="1"/>
  <c r="H54" i="1"/>
  <c r="AK13" i="1"/>
  <c r="F58" i="1"/>
  <c r="H43" i="1"/>
  <c r="E24" i="1"/>
  <c r="G10" i="4"/>
  <c r="AK16" i="1"/>
  <c r="S8" i="1"/>
  <c r="S11" i="1"/>
  <c r="V14" i="1"/>
  <c r="G50" i="1"/>
  <c r="AL18" i="1"/>
  <c r="G59" i="1"/>
  <c r="G15" i="1"/>
  <c r="AK20" i="1"/>
  <c r="G41" i="1" l="1"/>
  <c r="G39" i="1"/>
  <c r="G44" i="1"/>
  <c r="AH24" i="1"/>
  <c r="AL19" i="1"/>
  <c r="AK19" i="1"/>
  <c r="G51" i="1"/>
  <c r="E42" i="1"/>
  <c r="G42" i="1" s="1"/>
  <c r="E38" i="1"/>
  <c r="AI24" i="1"/>
  <c r="F63" i="1"/>
  <c r="AJ24" i="1"/>
  <c r="H52" i="1"/>
  <c r="F38" i="1"/>
  <c r="F45" i="1" s="1"/>
  <c r="Y24" i="1"/>
  <c r="H41" i="1"/>
  <c r="J24" i="1"/>
  <c r="H44" i="1"/>
  <c r="H39" i="1"/>
  <c r="AK15" i="1"/>
  <c r="H53" i="1"/>
  <c r="F56" i="1"/>
  <c r="H56" i="1" s="1"/>
  <c r="AK10" i="1"/>
  <c r="H51" i="1"/>
  <c r="H58" i="1"/>
  <c r="V24" i="1"/>
  <c r="S24" i="1"/>
  <c r="E45" i="1"/>
  <c r="AE24" i="1"/>
  <c r="F55" i="1"/>
  <c r="G55" i="1" s="1"/>
  <c r="AL12" i="1"/>
  <c r="AL11" i="1"/>
  <c r="P24" i="1"/>
  <c r="AL15" i="1"/>
  <c r="M24" i="1"/>
  <c r="AK9" i="1"/>
  <c r="F61" i="1"/>
  <c r="AL9" i="1"/>
  <c r="AK11" i="1"/>
  <c r="F62" i="1"/>
  <c r="H50" i="1"/>
  <c r="E60" i="1"/>
  <c r="AL14" i="1"/>
  <c r="E63" i="1"/>
  <c r="AK8" i="1"/>
  <c r="AL8" i="1"/>
  <c r="G24" i="1"/>
  <c r="F60" i="1"/>
  <c r="AK14" i="1"/>
  <c r="G58" i="1"/>
  <c r="F57" i="1"/>
  <c r="H57" i="1" s="1"/>
  <c r="AK12" i="1"/>
  <c r="G38" i="1" l="1"/>
  <c r="AL24" i="1"/>
  <c r="H60" i="1"/>
  <c r="H40" i="1"/>
  <c r="H42" i="1"/>
  <c r="G56" i="1"/>
  <c r="H55" i="1"/>
  <c r="G45" i="1"/>
  <c r="E64" i="1"/>
  <c r="G60" i="1"/>
  <c r="G57" i="1"/>
  <c r="H38" i="1"/>
  <c r="G62" i="1"/>
  <c r="H62" i="1"/>
  <c r="AK24" i="1"/>
  <c r="G63" i="1"/>
  <c r="H63" i="1"/>
  <c r="F64" i="1"/>
  <c r="H61" i="1"/>
  <c r="G61" i="1"/>
  <c r="H45" i="1" l="1"/>
  <c r="H64" i="1"/>
  <c r="G64" i="1"/>
</calcChain>
</file>

<file path=xl/comments1.xml><?xml version="1.0" encoding="utf-8"?>
<comments xmlns="http://schemas.openxmlformats.org/spreadsheetml/2006/main">
  <authors>
    <author>Mark Bonyo</author>
  </authors>
  <commentList>
    <comment ref="D12" authorId="0" shapeId="0">
      <text>
        <r>
          <rPr>
            <b/>
            <sz val="9"/>
            <color indexed="81"/>
            <rFont val="Tahoma"/>
            <family val="2"/>
          </rPr>
          <t>Mark Bonyo:</t>
        </r>
        <r>
          <rPr>
            <sz val="9"/>
            <color indexed="81"/>
            <rFont val="Tahoma"/>
            <family val="2"/>
          </rPr>
          <t xml:space="preserve">
Incorrect figure on HAC website i.e 45,730,353</t>
        </r>
      </text>
    </comment>
    <comment ref="E12" authorId="0" shapeId="0">
      <text>
        <r>
          <rPr>
            <b/>
            <sz val="9"/>
            <color indexed="81"/>
            <rFont val="Tahoma"/>
            <family val="2"/>
          </rPr>
          <t>Mark Bonyo:</t>
        </r>
        <r>
          <rPr>
            <sz val="9"/>
            <color indexed="81"/>
            <rFont val="Tahoma"/>
            <family val="2"/>
          </rPr>
          <t xml:space="preserve">
Figure on HAC website incorrect i.e 106,054,717</t>
        </r>
      </text>
    </comment>
  </commentList>
</comments>
</file>

<file path=xl/comments2.xml><?xml version="1.0" encoding="utf-8"?>
<comments xmlns="http://schemas.openxmlformats.org/spreadsheetml/2006/main">
  <authors>
    <author>Mark Bonyo</author>
  </authors>
  <commentList>
    <comment ref="D9" authorId="0" shapeId="0">
      <text>
        <r>
          <rPr>
            <b/>
            <sz val="9"/>
            <color indexed="81"/>
            <rFont val="Tahoma"/>
            <family val="2"/>
          </rPr>
          <t>Mark Bonyo:</t>
        </r>
        <r>
          <rPr>
            <sz val="9"/>
            <color indexed="81"/>
            <rFont val="Tahoma"/>
            <family val="2"/>
          </rPr>
          <t xml:space="preserve">
Incorrect figure on HAC website i.e 11,936,381</t>
        </r>
      </text>
    </comment>
    <comment ref="E9" authorId="0" shapeId="0">
      <text>
        <r>
          <rPr>
            <b/>
            <sz val="9"/>
            <color indexed="81"/>
            <rFont val="Tahoma"/>
            <family val="2"/>
          </rPr>
          <t>Mark Bonyo:</t>
        </r>
        <r>
          <rPr>
            <sz val="9"/>
            <color indexed="81"/>
            <rFont val="Tahoma"/>
            <family val="2"/>
          </rPr>
          <t xml:space="preserve">
Incorrect figure on HAC website i.e 36,463,619</t>
        </r>
      </text>
    </comment>
  </commentList>
</comments>
</file>

<file path=xl/sharedStrings.xml><?xml version="1.0" encoding="utf-8"?>
<sst xmlns="http://schemas.openxmlformats.org/spreadsheetml/2006/main" count="401" uniqueCount="97">
  <si>
    <t>Sector</t>
  </si>
  <si>
    <t>Gap</t>
  </si>
  <si>
    <t>Nutrition</t>
  </si>
  <si>
    <t>WASH</t>
  </si>
  <si>
    <t>Child Protection</t>
  </si>
  <si>
    <t>Cluster / Sector Coordination</t>
  </si>
  <si>
    <t>Total</t>
  </si>
  <si>
    <t>Cross-Sectoral (C4D / M&amp;E)</t>
  </si>
  <si>
    <t>Initial Requirements (USD)</t>
  </si>
  <si>
    <t>Change in Requirements (USD)</t>
  </si>
  <si>
    <t>Total Requirements (USD)</t>
  </si>
  <si>
    <t>Income (USD)</t>
  </si>
  <si>
    <t>Gap (USD)</t>
  </si>
  <si>
    <t>Requirements</t>
  </si>
  <si>
    <t>Requirements (USD)</t>
  </si>
  <si>
    <t>Health</t>
  </si>
  <si>
    <t>Education</t>
  </si>
  <si>
    <t>HIV and AIDS</t>
  </si>
  <si>
    <t>Non-Food Items</t>
  </si>
  <si>
    <t>Child and Social Protection</t>
  </si>
  <si>
    <t>Sector Coordination</t>
  </si>
  <si>
    <t>Livelihoods</t>
  </si>
  <si>
    <t>Cluster Coordination</t>
  </si>
  <si>
    <t>2014 Requirements (USD)</t>
  </si>
  <si>
    <t>Multi-Sector / Refugees</t>
  </si>
  <si>
    <t>Health &amp; Nutrition</t>
  </si>
  <si>
    <t>WASH Cluster Coordination</t>
  </si>
  <si>
    <t>Angola</t>
  </si>
  <si>
    <t>Sector / Country</t>
  </si>
  <si>
    <t>Eritrea</t>
  </si>
  <si>
    <t>Ethiopia</t>
  </si>
  <si>
    <t>Kenya</t>
  </si>
  <si>
    <t>Lesotho</t>
  </si>
  <si>
    <t>Madagascar</t>
  </si>
  <si>
    <t>Somalia</t>
  </si>
  <si>
    <t>Uganda</t>
  </si>
  <si>
    <t>Zimbabwe</t>
  </si>
  <si>
    <t>%</t>
  </si>
  <si>
    <t>Funded</t>
  </si>
  <si>
    <t>Child Protection / Social Protection</t>
  </si>
  <si>
    <t>% Funded</t>
  </si>
  <si>
    <t>Total Sector Requirements (USD)</t>
  </si>
  <si>
    <t>Total Sector Funding (USD)</t>
  </si>
  <si>
    <t>Total Sector Gap (USD)</t>
  </si>
  <si>
    <t>Funding by Sector</t>
  </si>
  <si>
    <t>Social Protection</t>
  </si>
  <si>
    <t>S. Sudan</t>
  </si>
  <si>
    <t>South Sudan</t>
  </si>
  <si>
    <t>Burundi</t>
  </si>
  <si>
    <t>Malawi</t>
  </si>
  <si>
    <t>Namibia</t>
  </si>
  <si>
    <t>Rwanda</t>
  </si>
  <si>
    <t>Swaziland</t>
  </si>
  <si>
    <t>Country Office</t>
  </si>
  <si>
    <t>2014 HAC requirements (US$)</t>
  </si>
  <si>
    <t>Requests by Country</t>
  </si>
  <si>
    <t>Regional Office</t>
  </si>
  <si>
    <t>Country Offices</t>
  </si>
  <si>
    <t>Child protection</t>
  </si>
  <si>
    <t>Emergency coordination</t>
  </si>
  <si>
    <t>Resilience strategy</t>
  </si>
  <si>
    <t>InfoRM Ranking</t>
  </si>
  <si>
    <t>H</t>
  </si>
  <si>
    <t>UNICEF HQ Ranking</t>
  </si>
  <si>
    <t>M</t>
  </si>
  <si>
    <t>L</t>
  </si>
  <si>
    <t>Country</t>
  </si>
  <si>
    <t>InFoRM Ranking</t>
  </si>
  <si>
    <t>Mozambique</t>
  </si>
  <si>
    <t>Tanzania</t>
  </si>
  <si>
    <t>Comoros</t>
  </si>
  <si>
    <t>South Africa</t>
  </si>
  <si>
    <t>Zambia</t>
  </si>
  <si>
    <t>Botswana</t>
  </si>
  <si>
    <t>UNICEF InFoRM</t>
  </si>
  <si>
    <t>EWEA Scoring</t>
  </si>
  <si>
    <t>InFoRM-UNICEF Ranking</t>
  </si>
  <si>
    <t>HR MP</t>
  </si>
  <si>
    <t>HR HP</t>
  </si>
  <si>
    <t>MR MP</t>
  </si>
  <si>
    <t>MR HP</t>
  </si>
  <si>
    <t>LR HP</t>
  </si>
  <si>
    <t>LR XX</t>
  </si>
  <si>
    <t>LR LP</t>
  </si>
  <si>
    <t>LR MP</t>
  </si>
  <si>
    <t>ESARO</t>
  </si>
  <si>
    <t>ESARO Requests by Country</t>
  </si>
  <si>
    <t>Original Requirements (USD)</t>
  </si>
  <si>
    <t>Revised Requirements (Apr 2014)</t>
  </si>
  <si>
    <t>Cholera Response</t>
  </si>
  <si>
    <t>Revised Requirements (June 2014)</t>
  </si>
  <si>
    <t>Education, Shelter &amp; NFIs</t>
  </si>
  <si>
    <t>Programme support</t>
  </si>
  <si>
    <t>Programme Support</t>
  </si>
  <si>
    <t>Gaps</t>
  </si>
  <si>
    <t>Resilience</t>
  </si>
  <si>
    <r>
      <rPr>
        <b/>
        <sz val="24"/>
        <color theme="0"/>
        <rFont val="Calibri"/>
        <family val="2"/>
        <scheme val="minor"/>
      </rPr>
      <t>UNICEF Humanitarian Action for Children 2014</t>
    </r>
    <r>
      <rPr>
        <b/>
        <sz val="16"/>
        <color theme="0"/>
        <rFont val="Calibri"/>
        <family val="2"/>
        <scheme val="minor"/>
      </rPr>
      <t xml:space="preserve">
</t>
    </r>
    <r>
      <rPr>
        <b/>
        <sz val="20"/>
        <color theme="0"/>
        <rFont val="Calibri"/>
        <family val="2"/>
        <scheme val="minor"/>
      </rPr>
      <t>Eastern and Southern Africa</t>
    </r>
    <r>
      <rPr>
        <sz val="16"/>
        <color theme="0"/>
        <rFont val="Calibri"/>
        <family val="2"/>
        <scheme val="minor"/>
      </rPr>
      <t xml:space="preserve">
Requirements and Funding by Country and Sector (as of 30 June 2014)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</si>
</sst>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3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6"/>
      <color theme="0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24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</font>
    <font>
      <b/>
      <sz val="11"/>
      <color rgb="FFF28B00"/>
      <name val="Calibri"/>
      <family val="2"/>
    </font>
    <font>
      <sz val="11"/>
      <color theme="0"/>
      <name val="Calibri"/>
      <family val="2"/>
    </font>
    <font>
      <sz val="11"/>
      <color rgb="FF00B050"/>
      <name val="Calibri"/>
      <family val="2"/>
      <scheme val="minor"/>
    </font>
    <font>
      <b/>
      <sz val="10"/>
      <color rgb="FFFFFFFF"/>
      <name val="Calibri"/>
      <family val="2"/>
    </font>
    <font>
      <b/>
      <sz val="10"/>
      <color rgb="FF000000"/>
      <name val="Calibri"/>
      <family val="2"/>
    </font>
    <font>
      <sz val="10"/>
      <color rgb="FFFFFFFF"/>
      <name val="Calibri"/>
      <family val="2"/>
    </font>
    <font>
      <sz val="10"/>
      <color rgb="FF000000"/>
      <name val="Calibri"/>
      <family val="2"/>
    </font>
    <font>
      <b/>
      <sz val="10"/>
      <color rgb="FFFF0000"/>
      <name val="Calibri"/>
      <family val="2"/>
    </font>
    <font>
      <sz val="10"/>
      <color rgb="FFC00000"/>
      <name val="Calibri"/>
      <family val="2"/>
    </font>
    <font>
      <b/>
      <sz val="10"/>
      <color rgb="FF963634"/>
      <name val="Calibri"/>
      <family val="2"/>
    </font>
    <font>
      <b/>
      <sz val="10"/>
      <color rgb="FF4F6228"/>
      <name val="Calibri"/>
      <family val="2"/>
    </font>
    <font>
      <b/>
      <sz val="11"/>
      <color theme="8"/>
      <name val="Calibri"/>
      <family val="2"/>
      <scheme val="minor"/>
    </font>
    <font>
      <sz val="9"/>
      <color rgb="FF000000"/>
      <name val="Arial"/>
      <family val="2"/>
    </font>
    <font>
      <b/>
      <sz val="11"/>
      <color rgb="FF00B05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9"/>
      <color rgb="FF000000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5" tint="0.39997558519241921"/>
        <bgColor rgb="FF000000"/>
      </patternFill>
    </fill>
    <fill>
      <patternFill patternType="solid">
        <fgColor theme="5" tint="0.79998168889431442"/>
        <bgColor rgb="FF000000"/>
      </patternFill>
    </fill>
    <fill>
      <patternFill patternType="solid">
        <fgColor rgb="FF4BACC6"/>
        <bgColor indexed="64"/>
      </patternFill>
    </fill>
    <fill>
      <patternFill patternType="solid">
        <fgColor rgb="FF963634"/>
        <bgColor indexed="64"/>
      </patternFill>
    </fill>
    <fill>
      <patternFill patternType="solid">
        <fgColor rgb="FFDA9694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double">
        <color theme="5"/>
      </left>
      <right/>
      <top/>
      <bottom/>
      <diagonal/>
    </border>
    <border>
      <left style="double">
        <color theme="5"/>
      </left>
      <right style="double">
        <color theme="5"/>
      </right>
      <top/>
      <bottom/>
      <diagonal/>
    </border>
    <border>
      <left/>
      <right style="double">
        <color theme="5"/>
      </right>
      <top/>
      <bottom/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medium">
        <color rgb="FF4F81BD"/>
      </left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medium">
        <color rgb="FF4F81BD"/>
      </left>
      <right style="medium">
        <color rgb="FF4F81BD"/>
      </right>
      <top style="medium">
        <color rgb="FF4F81BD"/>
      </top>
      <bottom/>
      <diagonal/>
    </border>
    <border>
      <left/>
      <right/>
      <top/>
      <bottom style="medium">
        <color rgb="FF4F81BD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3" fillId="3" borderId="0" applyNumberFormat="0" applyBorder="0" applyAlignment="0" applyProtection="0"/>
  </cellStyleXfs>
  <cellXfs count="108">
    <xf numFmtId="0" fontId="0" fillId="0" borderId="0" xfId="0"/>
    <xf numFmtId="0" fontId="5" fillId="0" borderId="0" xfId="0" applyFont="1"/>
    <xf numFmtId="3" fontId="0" fillId="0" borderId="0" xfId="0" applyNumberFormat="1"/>
    <xf numFmtId="3" fontId="5" fillId="0" borderId="0" xfId="0" applyNumberFormat="1" applyFont="1"/>
    <xf numFmtId="0" fontId="6" fillId="0" borderId="0" xfId="0" applyFont="1"/>
    <xf numFmtId="9" fontId="0" fillId="0" borderId="0" xfId="0" applyNumberFormat="1"/>
    <xf numFmtId="0" fontId="5" fillId="8" borderId="0" xfId="0" applyFont="1" applyFill="1"/>
    <xf numFmtId="0" fontId="4" fillId="5" borderId="0" xfId="0" applyFont="1" applyFill="1"/>
    <xf numFmtId="0" fontId="8" fillId="0" borderId="0" xfId="0" applyFont="1"/>
    <xf numFmtId="0" fontId="5" fillId="4" borderId="0" xfId="0" applyFont="1" applyFill="1" applyBorder="1"/>
    <xf numFmtId="3" fontId="0" fillId="0" borderId="0" xfId="0" applyNumberFormat="1" applyBorder="1"/>
    <xf numFmtId="3" fontId="5" fillId="0" borderId="0" xfId="0" applyNumberFormat="1" applyFont="1" applyBorder="1"/>
    <xf numFmtId="0" fontId="0" fillId="0" borderId="0" xfId="0" applyBorder="1"/>
    <xf numFmtId="0" fontId="5" fillId="7" borderId="1" xfId="0" applyFont="1" applyFill="1" applyBorder="1"/>
    <xf numFmtId="3" fontId="0" fillId="0" borderId="1" xfId="0" applyNumberFormat="1" applyBorder="1"/>
    <xf numFmtId="3" fontId="5" fillId="0" borderId="1" xfId="0" applyNumberFormat="1" applyFont="1" applyBorder="1"/>
    <xf numFmtId="0" fontId="0" fillId="0" borderId="1" xfId="0" applyBorder="1"/>
    <xf numFmtId="0" fontId="5" fillId="6" borderId="3" xfId="0" applyFont="1" applyFill="1" applyBorder="1"/>
    <xf numFmtId="9" fontId="0" fillId="0" borderId="3" xfId="0" applyNumberFormat="1" applyBorder="1"/>
    <xf numFmtId="3" fontId="0" fillId="0" borderId="2" xfId="0" applyNumberFormat="1" applyBorder="1"/>
    <xf numFmtId="0" fontId="5" fillId="6" borderId="2" xfId="0" applyFont="1" applyFill="1" applyBorder="1"/>
    <xf numFmtId="9" fontId="5" fillId="6" borderId="3" xfId="0" applyNumberFormat="1" applyFont="1" applyFill="1" applyBorder="1"/>
    <xf numFmtId="9" fontId="0" fillId="0" borderId="2" xfId="0" applyNumberFormat="1" applyBorder="1"/>
    <xf numFmtId="0" fontId="4" fillId="9" borderId="2" xfId="0" applyFont="1" applyFill="1" applyBorder="1"/>
    <xf numFmtId="3" fontId="5" fillId="0" borderId="2" xfId="0" applyNumberFormat="1" applyFont="1" applyBorder="1"/>
    <xf numFmtId="9" fontId="5" fillId="6" borderId="2" xfId="0" applyNumberFormat="1" applyFont="1" applyFill="1" applyBorder="1"/>
    <xf numFmtId="3" fontId="4" fillId="9" borderId="2" xfId="0" applyNumberFormat="1" applyFont="1" applyFill="1" applyBorder="1"/>
    <xf numFmtId="0" fontId="0" fillId="0" borderId="0" xfId="0" applyNumberFormat="1"/>
    <xf numFmtId="0" fontId="5" fillId="0" borderId="0" xfId="0" applyNumberFormat="1" applyFont="1"/>
    <xf numFmtId="0" fontId="5" fillId="8" borderId="0" xfId="0" applyNumberFormat="1" applyFont="1" applyFill="1"/>
    <xf numFmtId="9" fontId="9" fillId="0" borderId="0" xfId="3" applyNumberFormat="1" applyFont="1" applyFill="1"/>
    <xf numFmtId="9" fontId="9" fillId="0" borderId="0" xfId="2" applyNumberFormat="1" applyFont="1" applyFill="1"/>
    <xf numFmtId="9" fontId="7" fillId="0" borderId="0" xfId="0" applyNumberFormat="1" applyFont="1" applyFill="1"/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3" fontId="6" fillId="0" borderId="0" xfId="0" applyNumberFormat="1" applyFont="1" applyBorder="1"/>
    <xf numFmtId="3" fontId="6" fillId="11" borderId="0" xfId="0" applyNumberFormat="1" applyFont="1" applyFill="1" applyBorder="1"/>
    <xf numFmtId="3" fontId="5" fillId="11" borderId="1" xfId="0" applyNumberFormat="1" applyFont="1" applyFill="1" applyBorder="1"/>
    <xf numFmtId="3" fontId="5" fillId="11" borderId="0" xfId="0" applyNumberFormat="1" applyFont="1" applyFill="1" applyBorder="1"/>
    <xf numFmtId="3" fontId="6" fillId="11" borderId="1" xfId="0" applyNumberFormat="1" applyFont="1" applyFill="1" applyBorder="1"/>
    <xf numFmtId="3" fontId="6" fillId="11" borderId="2" xfId="0" applyNumberFormat="1" applyFont="1" applyFill="1" applyBorder="1"/>
    <xf numFmtId="3" fontId="7" fillId="11" borderId="1" xfId="0" applyNumberFormat="1" applyFont="1" applyFill="1" applyBorder="1"/>
    <xf numFmtId="3" fontId="7" fillId="11" borderId="0" xfId="0" applyNumberFormat="1" applyFont="1" applyFill="1" applyBorder="1"/>
    <xf numFmtId="0" fontId="14" fillId="0" borderId="0" xfId="0" applyFont="1"/>
    <xf numFmtId="9" fontId="9" fillId="12" borderId="0" xfId="1" applyFont="1" applyFill="1"/>
    <xf numFmtId="9" fontId="7" fillId="12" borderId="0" xfId="3" applyNumberFormat="1" applyFont="1" applyFill="1"/>
    <xf numFmtId="0" fontId="15" fillId="13" borderId="0" xfId="0" applyFont="1" applyFill="1" applyAlignment="1">
      <alignment vertical="center"/>
    </xf>
    <xf numFmtId="0" fontId="15" fillId="13" borderId="0" xfId="0" applyFont="1" applyFill="1" applyAlignment="1">
      <alignment vertical="center" wrapText="1"/>
    </xf>
    <xf numFmtId="164" fontId="18" fillId="15" borderId="4" xfId="0" applyNumberFormat="1" applyFont="1" applyFill="1" applyBorder="1" applyAlignment="1">
      <alignment horizontal="center" vertical="center"/>
    </xf>
    <xf numFmtId="0" fontId="14" fillId="0" borderId="0" xfId="0" applyFont="1" applyFill="1" applyAlignment="1">
      <alignment horizontal="center"/>
    </xf>
    <xf numFmtId="0" fontId="17" fillId="0" borderId="0" xfId="0" applyFont="1" applyFill="1" applyBorder="1" applyAlignment="1">
      <alignment horizontal="center"/>
    </xf>
    <xf numFmtId="164" fontId="15" fillId="14" borderId="0" xfId="0" applyNumberFormat="1" applyFont="1" applyFill="1" applyAlignment="1">
      <alignment horizontal="center"/>
    </xf>
    <xf numFmtId="0" fontId="19" fillId="0" borderId="0" xfId="0" applyFont="1" applyAlignment="1">
      <alignment horizontal="center"/>
    </xf>
    <xf numFmtId="164" fontId="16" fillId="16" borderId="4" xfId="0" applyNumberFormat="1" applyFont="1" applyFill="1" applyBorder="1" applyAlignment="1">
      <alignment horizontal="center" vertical="center"/>
    </xf>
    <xf numFmtId="3" fontId="7" fillId="0" borderId="0" xfId="0" applyNumberFormat="1" applyFont="1"/>
    <xf numFmtId="0" fontId="20" fillId="17" borderId="5" xfId="0" applyFont="1" applyFill="1" applyBorder="1" applyAlignment="1">
      <alignment horizontal="left" wrapText="1" readingOrder="1"/>
    </xf>
    <xf numFmtId="0" fontId="21" fillId="0" borderId="5" xfId="0" applyFont="1" applyBorder="1" applyAlignment="1">
      <alignment horizontal="left" wrapText="1" readingOrder="1"/>
    </xf>
    <xf numFmtId="0" fontId="22" fillId="18" borderId="5" xfId="0" applyFont="1" applyFill="1" applyBorder="1" applyAlignment="1">
      <alignment horizontal="center" vertical="center" wrapText="1" readingOrder="1"/>
    </xf>
    <xf numFmtId="0" fontId="23" fillId="19" borderId="5" xfId="0" applyFont="1" applyFill="1" applyBorder="1" applyAlignment="1">
      <alignment horizontal="center" vertical="center" wrapText="1" readingOrder="1"/>
    </xf>
    <xf numFmtId="0" fontId="23" fillId="20" borderId="5" xfId="0" applyFont="1" applyFill="1" applyBorder="1" applyAlignment="1">
      <alignment horizontal="center" vertical="center" wrapText="1" readingOrder="1"/>
    </xf>
    <xf numFmtId="0" fontId="24" fillId="0" borderId="5" xfId="0" applyFont="1" applyBorder="1" applyAlignment="1">
      <alignment horizontal="center" wrapText="1" readingOrder="1"/>
    </xf>
    <xf numFmtId="0" fontId="23" fillId="21" borderId="5" xfId="0" applyFont="1" applyFill="1" applyBorder="1" applyAlignment="1">
      <alignment horizontal="center" wrapText="1" readingOrder="1"/>
    </xf>
    <xf numFmtId="0" fontId="25" fillId="0" borderId="5" xfId="0" applyFont="1" applyBorder="1" applyAlignment="1">
      <alignment horizontal="center" wrapText="1" readingOrder="1"/>
    </xf>
    <xf numFmtId="0" fontId="23" fillId="22" borderId="5" xfId="0" applyFont="1" applyFill="1" applyBorder="1" applyAlignment="1">
      <alignment horizontal="center" wrapText="1" readingOrder="1"/>
    </xf>
    <xf numFmtId="0" fontId="23" fillId="0" borderId="5" xfId="0" applyFont="1" applyBorder="1" applyAlignment="1">
      <alignment horizontal="center" wrapText="1" readingOrder="1"/>
    </xf>
    <xf numFmtId="0" fontId="26" fillId="0" borderId="5" xfId="0" applyFont="1" applyBorder="1" applyAlignment="1">
      <alignment horizontal="center" wrapText="1" readingOrder="1"/>
    </xf>
    <xf numFmtId="0" fontId="27" fillId="0" borderId="5" xfId="0" applyFont="1" applyBorder="1" applyAlignment="1">
      <alignment horizontal="center" wrapText="1" readingOrder="1"/>
    </xf>
    <xf numFmtId="0" fontId="23" fillId="9" borderId="5" xfId="0" applyFont="1" applyFill="1" applyBorder="1" applyAlignment="1">
      <alignment horizontal="center" wrapText="1" readingOrder="1"/>
    </xf>
    <xf numFmtId="0" fontId="20" fillId="17" borderId="7" xfId="0" applyFont="1" applyFill="1" applyBorder="1" applyAlignment="1">
      <alignment horizontal="left" wrapText="1" readingOrder="1"/>
    </xf>
    <xf numFmtId="0" fontId="0" fillId="0" borderId="6" xfId="0" applyBorder="1"/>
    <xf numFmtId="3" fontId="0" fillId="0" borderId="6" xfId="0" applyNumberFormat="1" applyBorder="1"/>
    <xf numFmtId="9" fontId="9" fillId="12" borderId="6" xfId="1" applyFont="1" applyFill="1" applyBorder="1"/>
    <xf numFmtId="0" fontId="23" fillId="19" borderId="6" xfId="0" applyFont="1" applyFill="1" applyBorder="1" applyAlignment="1">
      <alignment horizontal="center" vertical="center" wrapText="1" readingOrder="1"/>
    </xf>
    <xf numFmtId="0" fontId="26" fillId="0" borderId="6" xfId="0" applyFont="1" applyBorder="1" applyAlignment="1">
      <alignment horizontal="center" wrapText="1" readingOrder="1"/>
    </xf>
    <xf numFmtId="0" fontId="23" fillId="22" borderId="6" xfId="0" applyFont="1" applyFill="1" applyBorder="1" applyAlignment="1">
      <alignment horizontal="center" wrapText="1" readingOrder="1"/>
    </xf>
    <xf numFmtId="0" fontId="23" fillId="0" borderId="6" xfId="0" applyFont="1" applyBorder="1" applyAlignment="1">
      <alignment horizontal="center" wrapText="1" readingOrder="1"/>
    </xf>
    <xf numFmtId="9" fontId="0" fillId="0" borderId="6" xfId="0" applyNumberFormat="1" applyBorder="1"/>
    <xf numFmtId="0" fontId="22" fillId="18" borderId="6" xfId="0" applyFont="1" applyFill="1" applyBorder="1" applyAlignment="1">
      <alignment horizontal="center" vertical="center" wrapText="1" readingOrder="1"/>
    </xf>
    <xf numFmtId="0" fontId="24" fillId="0" borderId="6" xfId="0" applyFont="1" applyBorder="1" applyAlignment="1">
      <alignment horizontal="center" wrapText="1" readingOrder="1"/>
    </xf>
    <xf numFmtId="0" fontId="23" fillId="21" borderId="6" xfId="0" applyFont="1" applyFill="1" applyBorder="1" applyAlignment="1">
      <alignment horizontal="center" wrapText="1" readingOrder="1"/>
    </xf>
    <xf numFmtId="0" fontId="25" fillId="0" borderId="6" xfId="0" applyFont="1" applyBorder="1" applyAlignment="1">
      <alignment horizontal="center" wrapText="1" readingOrder="1"/>
    </xf>
    <xf numFmtId="0" fontId="23" fillId="20" borderId="6" xfId="0" applyFont="1" applyFill="1" applyBorder="1" applyAlignment="1">
      <alignment horizontal="center" vertical="center" wrapText="1" readingOrder="1"/>
    </xf>
    <xf numFmtId="0" fontId="27" fillId="0" borderId="6" xfId="0" applyFont="1" applyBorder="1" applyAlignment="1">
      <alignment horizontal="center" wrapText="1" readingOrder="1"/>
    </xf>
    <xf numFmtId="9" fontId="0" fillId="0" borderId="0" xfId="0" applyNumberFormat="1" applyBorder="1"/>
    <xf numFmtId="0" fontId="23" fillId="19" borderId="0" xfId="0" applyFont="1" applyFill="1" applyBorder="1" applyAlignment="1">
      <alignment horizontal="center" vertical="center" wrapText="1" readingOrder="1"/>
    </xf>
    <xf numFmtId="0" fontId="26" fillId="0" borderId="0" xfId="0" applyFont="1" applyBorder="1" applyAlignment="1">
      <alignment horizontal="center" wrapText="1" readingOrder="1"/>
    </xf>
    <xf numFmtId="0" fontId="23" fillId="21" borderId="0" xfId="0" applyFont="1" applyFill="1" applyBorder="1" applyAlignment="1">
      <alignment horizontal="center" wrapText="1" readingOrder="1"/>
    </xf>
    <xf numFmtId="0" fontId="25" fillId="0" borderId="0" xfId="0" applyFont="1" applyBorder="1" applyAlignment="1">
      <alignment horizontal="center" wrapText="1" readingOrder="1"/>
    </xf>
    <xf numFmtId="0" fontId="5" fillId="23" borderId="6" xfId="0" applyFont="1" applyFill="1" applyBorder="1"/>
    <xf numFmtId="3" fontId="5" fillId="23" borderId="6" xfId="0" applyNumberFormat="1" applyFont="1" applyFill="1" applyBorder="1"/>
    <xf numFmtId="3" fontId="29" fillId="0" borderId="0" xfId="0" applyNumberFormat="1" applyFont="1"/>
    <xf numFmtId="0" fontId="30" fillId="7" borderId="1" xfId="0" applyFont="1" applyFill="1" applyBorder="1"/>
    <xf numFmtId="3" fontId="14" fillId="0" borderId="0" xfId="0" applyNumberFormat="1" applyFont="1"/>
    <xf numFmtId="3" fontId="6" fillId="4" borderId="0" xfId="0" applyNumberFormat="1" applyFont="1" applyFill="1"/>
    <xf numFmtId="9" fontId="0" fillId="0" borderId="0" xfId="1" applyFont="1"/>
    <xf numFmtId="9" fontId="5" fillId="0" borderId="0" xfId="1" applyFont="1"/>
    <xf numFmtId="0" fontId="29" fillId="0" borderId="0" xfId="0" applyFont="1"/>
    <xf numFmtId="0" fontId="33" fillId="0" borderId="0" xfId="0" applyFont="1"/>
    <xf numFmtId="9" fontId="0" fillId="0" borderId="3" xfId="1" applyFont="1" applyBorder="1"/>
    <xf numFmtId="0" fontId="6" fillId="8" borderId="0" xfId="0" applyFont="1" applyFill="1"/>
    <xf numFmtId="0" fontId="6" fillId="8" borderId="0" xfId="0" applyNumberFormat="1" applyFont="1" applyFill="1"/>
    <xf numFmtId="3" fontId="6" fillId="0" borderId="0" xfId="0" applyNumberFormat="1" applyFont="1"/>
    <xf numFmtId="0" fontId="9" fillId="0" borderId="0" xfId="0" applyFont="1"/>
    <xf numFmtId="0" fontId="5" fillId="0" borderId="0" xfId="0" applyFont="1" applyAlignment="1">
      <alignment horizontal="center"/>
    </xf>
    <xf numFmtId="0" fontId="28" fillId="0" borderId="8" xfId="0" applyFont="1" applyBorder="1" applyAlignment="1">
      <alignment horizontal="center"/>
    </xf>
    <xf numFmtId="0" fontId="10" fillId="10" borderId="0" xfId="0" applyFont="1" applyFill="1" applyAlignment="1">
      <alignment horizontal="left" vertical="top" wrapText="1"/>
    </xf>
    <xf numFmtId="0" fontId="10" fillId="10" borderId="0" xfId="0" applyFont="1" applyFill="1" applyAlignment="1">
      <alignment horizontal="left" vertical="top"/>
    </xf>
    <xf numFmtId="0" fontId="10" fillId="10" borderId="3" xfId="0" applyFont="1" applyFill="1" applyBorder="1" applyAlignment="1">
      <alignment horizontal="left" vertical="top"/>
    </xf>
  </cellXfs>
  <cellStyles count="4">
    <cellStyle name="Bad" xfId="3" builtinId="27"/>
    <cellStyle name="Good" xfId="2" builtinId="26"/>
    <cellStyle name="Normal" xfId="0" builtinId="0"/>
    <cellStyle name="Percent" xfId="1" builtinId="5"/>
  </cellStyles>
  <dxfs count="4">
    <dxf>
      <font>
        <b/>
        <i val="0"/>
      </font>
      <fill>
        <patternFill>
          <bgColor rgb="FFFFC8BF"/>
        </patternFill>
      </fill>
    </dxf>
    <dxf>
      <font>
        <b/>
        <i val="0"/>
      </font>
      <fill>
        <patternFill>
          <bgColor rgb="FFFE9181"/>
        </patternFill>
      </fill>
    </dxf>
    <dxf>
      <font>
        <b/>
        <i val="0"/>
      </font>
      <fill>
        <patternFill>
          <bgColor rgb="FFFE5A43"/>
        </patternFill>
      </fill>
    </dxf>
    <dxf>
      <font>
        <b/>
        <i val="0"/>
        <color rgb="FFFFFFFF"/>
      </font>
      <fill>
        <patternFill>
          <bgColor rgb="FF92130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/>
          <a:lstStyle/>
          <a:p>
            <a:pPr>
              <a:defRPr>
                <a:solidFill>
                  <a:schemeClr val="accent5"/>
                </a:solidFill>
              </a:defRPr>
            </a:pPr>
            <a:r>
              <a:rPr lang="en-US">
                <a:solidFill>
                  <a:schemeClr val="accent5"/>
                </a:solidFill>
              </a:rPr>
              <a:t>2014 ESARO HAC Requirements by Focus Area (US$)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'ESARO HAC Appeal'!$C$16</c:f>
              <c:strCache>
                <c:ptCount val="1"/>
                <c:pt idx="0">
                  <c:v>2014 HAC requirements (US$)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>
                    <a:solidFill>
                      <a:schemeClr val="accent5">
                        <a:lumMod val="50000"/>
                      </a:schemeClr>
                    </a:solidFill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'ESARO HAC Appeal'!$B$17:$B$23</c:f>
              <c:strCache>
                <c:ptCount val="7"/>
                <c:pt idx="0">
                  <c:v>Resilience strategy</c:v>
                </c:pt>
                <c:pt idx="1">
                  <c:v>Emergency coordination</c:v>
                </c:pt>
                <c:pt idx="2">
                  <c:v>WASH</c:v>
                </c:pt>
                <c:pt idx="3">
                  <c:v>Child protection</c:v>
                </c:pt>
                <c:pt idx="4">
                  <c:v>Health</c:v>
                </c:pt>
                <c:pt idx="5">
                  <c:v>Nutrition</c:v>
                </c:pt>
                <c:pt idx="6">
                  <c:v>Education</c:v>
                </c:pt>
              </c:strCache>
            </c:strRef>
          </c:cat>
          <c:val>
            <c:numRef>
              <c:f>'ESARO HAC Appeal'!$C$17:$C$23</c:f>
              <c:numCache>
                <c:formatCode>#,##0</c:formatCode>
                <c:ptCount val="7"/>
                <c:pt idx="0">
                  <c:v>860000</c:v>
                </c:pt>
                <c:pt idx="1">
                  <c:v>500000</c:v>
                </c:pt>
                <c:pt idx="2">
                  <c:v>440000</c:v>
                </c:pt>
                <c:pt idx="3">
                  <c:v>395000</c:v>
                </c:pt>
                <c:pt idx="4">
                  <c:v>250000</c:v>
                </c:pt>
                <c:pt idx="5">
                  <c:v>240000</c:v>
                </c:pt>
                <c:pt idx="6">
                  <c:v>50000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/>
          <a:lstStyle/>
          <a:p>
            <a:pPr>
              <a:defRPr>
                <a:solidFill>
                  <a:schemeClr val="accent5"/>
                </a:solidFill>
              </a:defRPr>
            </a:pPr>
            <a:r>
              <a:rPr lang="en-US">
                <a:solidFill>
                  <a:schemeClr val="accent5"/>
                </a:solidFill>
              </a:rPr>
              <a:t>2014 ESARO HAC</a:t>
            </a:r>
            <a:r>
              <a:rPr lang="en-US" baseline="0">
                <a:solidFill>
                  <a:schemeClr val="accent5"/>
                </a:solidFill>
              </a:rPr>
              <a:t> Appeal </a:t>
            </a:r>
            <a:r>
              <a:rPr lang="en-US">
                <a:solidFill>
                  <a:schemeClr val="accent5"/>
                </a:solidFill>
              </a:rPr>
              <a:t>CO Requirements (US$)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'ESARO HAC Appeal'!$C$2</c:f>
              <c:strCache>
                <c:ptCount val="1"/>
                <c:pt idx="0">
                  <c:v>2014 HAC requirements (US$)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accent5">
                        <a:lumMod val="50000"/>
                      </a:schemeClr>
                    </a:solidFill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'ESARO HAC Appeal'!$B$3:$B$10</c:f>
              <c:strCache>
                <c:ptCount val="8"/>
                <c:pt idx="0">
                  <c:v>Malawi</c:v>
                </c:pt>
                <c:pt idx="1">
                  <c:v>Lesotho</c:v>
                </c:pt>
                <c:pt idx="2">
                  <c:v>Madagascar</c:v>
                </c:pt>
                <c:pt idx="3">
                  <c:v>Namibia</c:v>
                </c:pt>
                <c:pt idx="4">
                  <c:v>Rwanda</c:v>
                </c:pt>
                <c:pt idx="5">
                  <c:v>Burundi</c:v>
                </c:pt>
                <c:pt idx="6">
                  <c:v>Zimbabwe</c:v>
                </c:pt>
                <c:pt idx="7">
                  <c:v>Swaziland</c:v>
                </c:pt>
              </c:strCache>
            </c:strRef>
          </c:cat>
          <c:val>
            <c:numRef>
              <c:f>'ESARO HAC Appeal'!$C$3:$C$10</c:f>
              <c:numCache>
                <c:formatCode>#,##0</c:formatCode>
                <c:ptCount val="8"/>
                <c:pt idx="0">
                  <c:v>5243500</c:v>
                </c:pt>
                <c:pt idx="1">
                  <c:v>5000000</c:v>
                </c:pt>
                <c:pt idx="2">
                  <c:v>4636000</c:v>
                </c:pt>
                <c:pt idx="3">
                  <c:v>3500000</c:v>
                </c:pt>
                <c:pt idx="4">
                  <c:v>3200000</c:v>
                </c:pt>
                <c:pt idx="5">
                  <c:v>3000000</c:v>
                </c:pt>
                <c:pt idx="6">
                  <c:v>1950000</c:v>
                </c:pt>
                <c:pt idx="7">
                  <c:v>450000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4987760"/>
        <c:axId val="107681912"/>
      </c:barChart>
      <c:catAx>
        <c:axId val="104987760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</a:defRPr>
            </a:pPr>
            <a:endParaRPr lang="en-US"/>
          </a:p>
        </c:txPr>
        <c:crossAx val="107681912"/>
        <c:crosses val="autoZero"/>
        <c:auto val="1"/>
        <c:lblAlgn val="ctr"/>
        <c:lblOffset val="100"/>
        <c:noMultiLvlLbl val="0"/>
      </c:catAx>
      <c:valAx>
        <c:axId val="107681912"/>
        <c:scaling>
          <c:orientation val="minMax"/>
        </c:scaling>
        <c:delete val="0"/>
        <c:axPos val="b"/>
        <c:majorGridlines>
          <c:spPr>
            <a:ln w="6350">
              <a:gradFill flip="none" rotWithShape="1">
                <a:gsLst>
                  <a:gs pos="0">
                    <a:schemeClr val="accent1">
                      <a:tint val="66000"/>
                      <a:satMod val="160000"/>
                    </a:schemeClr>
                  </a:gs>
                  <a:gs pos="50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lin ang="10800000" scaled="1"/>
                <a:tileRect/>
              </a:gradFill>
              <a:prstDash val="sysDash"/>
            </a:ln>
          </c:spPr>
        </c:majorGridlines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</a:defRPr>
            </a:pPr>
            <a:endParaRPr lang="en-US"/>
          </a:p>
        </c:txPr>
        <c:crossAx val="104987760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>
                <a:solidFill>
                  <a:srgbClr val="00B0F0"/>
                </a:solidFill>
              </a:defRPr>
            </a:pPr>
            <a:r>
              <a:rPr lang="en-US">
                <a:solidFill>
                  <a:srgbClr val="00B0F0"/>
                </a:solidFill>
              </a:rPr>
              <a:t>UNICEF ESARO: HAC Requirements by Country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'ESARO HAC Appeal'!$C$44</c:f>
              <c:strCache>
                <c:ptCount val="1"/>
                <c:pt idx="0">
                  <c:v>Requirements</c:v>
                </c:pt>
              </c:strCache>
            </c:strRef>
          </c:tx>
          <c:spPr>
            <a:solidFill>
              <a:schemeClr val="accent5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accent5">
                        <a:lumMod val="50000"/>
                      </a:schemeClr>
                    </a:solidFill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'ESARO HAC Appeal'!$B$45:$B$59</c:f>
              <c:strCache>
                <c:ptCount val="15"/>
                <c:pt idx="0">
                  <c:v>Somalia</c:v>
                </c:pt>
                <c:pt idx="1">
                  <c:v>South Sudan</c:v>
                </c:pt>
                <c:pt idx="2">
                  <c:v>Ethiopia</c:v>
                </c:pt>
                <c:pt idx="3">
                  <c:v>Kenya</c:v>
                </c:pt>
                <c:pt idx="4">
                  <c:v>Uganda</c:v>
                </c:pt>
                <c:pt idx="5">
                  <c:v>Eritrea</c:v>
                </c:pt>
                <c:pt idx="6">
                  <c:v>Angola</c:v>
                </c:pt>
                <c:pt idx="7">
                  <c:v>Malawi</c:v>
                </c:pt>
                <c:pt idx="8">
                  <c:v>Lesotho</c:v>
                </c:pt>
                <c:pt idx="9">
                  <c:v>Madagascar</c:v>
                </c:pt>
                <c:pt idx="10">
                  <c:v>Namibia</c:v>
                </c:pt>
                <c:pt idx="11">
                  <c:v>Rwanda</c:v>
                </c:pt>
                <c:pt idx="12">
                  <c:v>Burundi</c:v>
                </c:pt>
                <c:pt idx="13">
                  <c:v>Zimbabwe</c:v>
                </c:pt>
                <c:pt idx="14">
                  <c:v>Swaziland</c:v>
                </c:pt>
              </c:strCache>
            </c:strRef>
          </c:cat>
          <c:val>
            <c:numRef>
              <c:f>'ESARO HAC Appeal'!$C$45:$C$59</c:f>
              <c:numCache>
                <c:formatCode>#,##0</c:formatCode>
                <c:ptCount val="15"/>
                <c:pt idx="0">
                  <c:v>155137406</c:v>
                </c:pt>
                <c:pt idx="1">
                  <c:v>75068165</c:v>
                </c:pt>
                <c:pt idx="2">
                  <c:v>31126000</c:v>
                </c:pt>
                <c:pt idx="3">
                  <c:v>29100000</c:v>
                </c:pt>
                <c:pt idx="4">
                  <c:v>16000000</c:v>
                </c:pt>
                <c:pt idx="5">
                  <c:v>15800000</c:v>
                </c:pt>
                <c:pt idx="6">
                  <c:v>6000000</c:v>
                </c:pt>
                <c:pt idx="7">
                  <c:v>5243500</c:v>
                </c:pt>
                <c:pt idx="8">
                  <c:v>5000000</c:v>
                </c:pt>
                <c:pt idx="9">
                  <c:v>4636000</c:v>
                </c:pt>
                <c:pt idx="10">
                  <c:v>3500000</c:v>
                </c:pt>
                <c:pt idx="11">
                  <c:v>3200000</c:v>
                </c:pt>
                <c:pt idx="12">
                  <c:v>3000000</c:v>
                </c:pt>
                <c:pt idx="13">
                  <c:v>1950000</c:v>
                </c:pt>
                <c:pt idx="14">
                  <c:v>450000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8438464"/>
        <c:axId val="108438848"/>
      </c:barChart>
      <c:catAx>
        <c:axId val="108438464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</a:defRPr>
            </a:pPr>
            <a:endParaRPr lang="en-US"/>
          </a:p>
        </c:txPr>
        <c:crossAx val="108438848"/>
        <c:crosses val="autoZero"/>
        <c:auto val="1"/>
        <c:lblAlgn val="ctr"/>
        <c:lblOffset val="100"/>
        <c:noMultiLvlLbl val="0"/>
      </c:catAx>
      <c:valAx>
        <c:axId val="108438848"/>
        <c:scaling>
          <c:orientation val="minMax"/>
        </c:scaling>
        <c:delete val="0"/>
        <c:axPos val="b"/>
        <c:majorGridlines>
          <c:spPr>
            <a:ln w="6350">
              <a:gradFill flip="none" rotWithShape="1">
                <a:gsLst>
                  <a:gs pos="0">
                    <a:schemeClr val="accent1">
                      <a:tint val="66000"/>
                      <a:satMod val="160000"/>
                    </a:schemeClr>
                  </a:gs>
                  <a:gs pos="50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lin ang="0" scaled="1"/>
                <a:tileRect/>
              </a:gradFill>
              <a:prstDash val="sysDash"/>
            </a:ln>
          </c:spPr>
        </c:majorGridlines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</a:defRPr>
            </a:pPr>
            <a:endParaRPr lang="en-US"/>
          </a:p>
        </c:txPr>
        <c:crossAx val="108438464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>
                <a:solidFill>
                  <a:schemeClr val="tx2"/>
                </a:solidFill>
              </a:rPr>
              <a:t>HAC 2014 Requests &amp; Funding by Country (USD)</a:t>
            </a:r>
          </a:p>
        </c:rich>
      </c:tx>
      <c:layout/>
      <c:overlay val="0"/>
    </c:title>
    <c:autoTitleDeleted val="0"/>
    <c:plotArea>
      <c:layout/>
      <c:barChart>
        <c:barDir val="bar"/>
        <c:grouping val="stacked"/>
        <c:varyColors val="0"/>
        <c:ser>
          <c:idx val="1"/>
          <c:order val="0"/>
          <c:tx>
            <c:strRef>
              <c:f>'ESAR (Sectoral) Dashboard'!$F$36</c:f>
              <c:strCache>
                <c:ptCount val="1"/>
                <c:pt idx="0">
                  <c:v>Funded</c:v>
                </c:pt>
              </c:strCache>
            </c:strRef>
          </c:tx>
          <c:invertIfNegative val="0"/>
          <c:cat>
            <c:strRef>
              <c:f>'ESAR (Sectoral) Dashboard'!$A$37:$A$44</c:f>
              <c:strCache>
                <c:ptCount val="8"/>
                <c:pt idx="0">
                  <c:v>ESARO</c:v>
                </c:pt>
                <c:pt idx="1">
                  <c:v>Angola</c:v>
                </c:pt>
                <c:pt idx="2">
                  <c:v>Eritrea</c:v>
                </c:pt>
                <c:pt idx="3">
                  <c:v>Kenya</c:v>
                </c:pt>
                <c:pt idx="4">
                  <c:v>Ethiopia</c:v>
                </c:pt>
                <c:pt idx="5">
                  <c:v>Uganda</c:v>
                </c:pt>
                <c:pt idx="6">
                  <c:v>South Sudan</c:v>
                </c:pt>
                <c:pt idx="7">
                  <c:v>Somalia</c:v>
                </c:pt>
              </c:strCache>
            </c:strRef>
          </c:cat>
          <c:val>
            <c:numRef>
              <c:f>'ESAR (Sectoral) Dashboard'!$F$37:$F$44</c:f>
              <c:numCache>
                <c:formatCode>#,##0</c:formatCode>
                <c:ptCount val="8"/>
                <c:pt idx="0">
                  <c:v>552841</c:v>
                </c:pt>
                <c:pt idx="1">
                  <c:v>1465153</c:v>
                </c:pt>
                <c:pt idx="2">
                  <c:v>0</c:v>
                </c:pt>
                <c:pt idx="3">
                  <c:v>12094009</c:v>
                </c:pt>
                <c:pt idx="4">
                  <c:v>16030503</c:v>
                </c:pt>
                <c:pt idx="5">
                  <c:v>11166381</c:v>
                </c:pt>
                <c:pt idx="6">
                  <c:v>45650353</c:v>
                </c:pt>
                <c:pt idx="7">
                  <c:v>26405396</c:v>
                </c:pt>
              </c:numCache>
            </c:numRef>
          </c:val>
        </c:ser>
        <c:ser>
          <c:idx val="2"/>
          <c:order val="1"/>
          <c:tx>
            <c:strRef>
              <c:f>'ESAR (Sectoral) Dashboard'!$G$36</c:f>
              <c:strCache>
                <c:ptCount val="1"/>
                <c:pt idx="0">
                  <c:v>Gap</c:v>
                </c:pt>
              </c:strCache>
            </c:strRef>
          </c:tx>
          <c:invertIfNegative val="0"/>
          <c:cat>
            <c:strRef>
              <c:f>'ESAR (Sectoral) Dashboard'!$A$37:$A$44</c:f>
              <c:strCache>
                <c:ptCount val="8"/>
                <c:pt idx="0">
                  <c:v>ESARO</c:v>
                </c:pt>
                <c:pt idx="1">
                  <c:v>Angola</c:v>
                </c:pt>
                <c:pt idx="2">
                  <c:v>Eritrea</c:v>
                </c:pt>
                <c:pt idx="3">
                  <c:v>Kenya</c:v>
                </c:pt>
                <c:pt idx="4">
                  <c:v>Ethiopia</c:v>
                </c:pt>
                <c:pt idx="5">
                  <c:v>Uganda</c:v>
                </c:pt>
                <c:pt idx="6">
                  <c:v>South Sudan</c:v>
                </c:pt>
                <c:pt idx="7">
                  <c:v>Somalia</c:v>
                </c:pt>
              </c:strCache>
            </c:strRef>
          </c:cat>
          <c:val>
            <c:numRef>
              <c:f>'ESAR (Sectoral) Dashboard'!$G$37:$G$44</c:f>
              <c:numCache>
                <c:formatCode>#,##0</c:formatCode>
                <c:ptCount val="8"/>
                <c:pt idx="0">
                  <c:v>2182159</c:v>
                </c:pt>
                <c:pt idx="1">
                  <c:v>3534847</c:v>
                </c:pt>
                <c:pt idx="2">
                  <c:v>15800000</c:v>
                </c:pt>
                <c:pt idx="3">
                  <c:v>23254137</c:v>
                </c:pt>
                <c:pt idx="4">
                  <c:v>26280497</c:v>
                </c:pt>
                <c:pt idx="5">
                  <c:v>37233619</c:v>
                </c:pt>
                <c:pt idx="6">
                  <c:v>106134717</c:v>
                </c:pt>
                <c:pt idx="7">
                  <c:v>128732010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108567472"/>
        <c:axId val="108489776"/>
      </c:barChart>
      <c:catAx>
        <c:axId val="108567472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accent1"/>
                </a:solidFill>
              </a:defRPr>
            </a:pPr>
            <a:endParaRPr lang="en-US"/>
          </a:p>
        </c:txPr>
        <c:crossAx val="108489776"/>
        <c:crosses val="autoZero"/>
        <c:auto val="1"/>
        <c:lblAlgn val="ctr"/>
        <c:lblOffset val="100"/>
        <c:noMultiLvlLbl val="0"/>
      </c:catAx>
      <c:valAx>
        <c:axId val="108489776"/>
        <c:scaling>
          <c:orientation val="minMax"/>
        </c:scaling>
        <c:delete val="0"/>
        <c:axPos val="b"/>
        <c:majorGridlines>
          <c:spPr>
            <a:ln>
              <a:solidFill>
                <a:schemeClr val="accent1"/>
              </a:solidFill>
              <a:prstDash val="sysDash"/>
            </a:ln>
          </c:spPr>
        </c:majorGridlines>
        <c:minorGridlines>
          <c:spPr>
            <a:ln w="6350">
              <a:gradFill>
                <a:gsLst>
                  <a:gs pos="0">
                    <a:schemeClr val="accent1">
                      <a:tint val="66000"/>
                      <a:satMod val="160000"/>
                    </a:schemeClr>
                  </a:gs>
                  <a:gs pos="50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lin ang="5400000" scaled="0"/>
              </a:gradFill>
              <a:prstDash val="sysDash"/>
            </a:ln>
          </c:spPr>
        </c:minorGridlines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endParaRPr lang="en-US"/>
          </a:p>
        </c:txPr>
        <c:crossAx val="108567472"/>
        <c:crosses val="autoZero"/>
        <c:crossBetween val="between"/>
      </c:valAx>
    </c:plotArea>
    <c:legend>
      <c:legendPos val="b"/>
      <c:layout/>
      <c:overlay val="0"/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gap"/>
    <c:showDLblsOverMax val="0"/>
  </c:chart>
  <c:spPr>
    <a:ln>
      <a:solidFill>
        <a:schemeClr val="tx2">
          <a:lumMod val="20000"/>
          <a:lumOff val="80000"/>
        </a:schemeClr>
      </a:solidFill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>
                <a:solidFill>
                  <a:schemeClr val="tx2"/>
                </a:solidFill>
              </a:defRPr>
            </a:pPr>
            <a:r>
              <a:rPr lang="en-US">
                <a:solidFill>
                  <a:schemeClr val="tx2"/>
                </a:solidFill>
              </a:rPr>
              <a:t>HAC Funding by Sector (USD)</a:t>
            </a:r>
          </a:p>
        </c:rich>
      </c:tx>
      <c:layout/>
      <c:overlay val="0"/>
    </c:title>
    <c:autoTitleDeleted val="0"/>
    <c:plotArea>
      <c:layout/>
      <c:barChart>
        <c:barDir val="bar"/>
        <c:grouping val="stacked"/>
        <c:varyColors val="0"/>
        <c:ser>
          <c:idx val="1"/>
          <c:order val="0"/>
          <c:tx>
            <c:strRef>
              <c:f>'ESAR (Sectoral) Dashboard'!$F$49</c:f>
              <c:strCache>
                <c:ptCount val="1"/>
                <c:pt idx="0">
                  <c:v>Funded</c:v>
                </c:pt>
              </c:strCache>
            </c:strRef>
          </c:tx>
          <c:invertIfNegative val="0"/>
          <c:cat>
            <c:strRef>
              <c:f>'ESAR (Sectoral) Dashboard'!$A$50:$A$63</c:f>
              <c:strCache>
                <c:ptCount val="14"/>
                <c:pt idx="0">
                  <c:v>Resilience</c:v>
                </c:pt>
                <c:pt idx="1">
                  <c:v>Cross-Sectoral (C4D / M&amp;E)</c:v>
                </c:pt>
                <c:pt idx="2">
                  <c:v>Cholera Response</c:v>
                </c:pt>
                <c:pt idx="3">
                  <c:v>Non-Food Items</c:v>
                </c:pt>
                <c:pt idx="4">
                  <c:v>Multi-Sector / Refugees</c:v>
                </c:pt>
                <c:pt idx="5">
                  <c:v>Cluster / Sector Coordination</c:v>
                </c:pt>
                <c:pt idx="6">
                  <c:v>Health &amp; Nutrition</c:v>
                </c:pt>
                <c:pt idx="7">
                  <c:v>Child Protection / Social Protection</c:v>
                </c:pt>
                <c:pt idx="8">
                  <c:v>Social Protection</c:v>
                </c:pt>
                <c:pt idx="9">
                  <c:v>Programme Support</c:v>
                </c:pt>
                <c:pt idx="10">
                  <c:v>Education</c:v>
                </c:pt>
                <c:pt idx="11">
                  <c:v>Health</c:v>
                </c:pt>
                <c:pt idx="12">
                  <c:v>WASH</c:v>
                </c:pt>
                <c:pt idx="13">
                  <c:v>Nutrition</c:v>
                </c:pt>
              </c:strCache>
            </c:strRef>
          </c:cat>
          <c:val>
            <c:numRef>
              <c:f>'ESAR (Sectoral) Dashboard'!$F$50:$F$63</c:f>
              <c:numCache>
                <c:formatCode>#,##0</c:formatCode>
                <c:ptCount val="14"/>
                <c:pt idx="0">
                  <c:v>0</c:v>
                </c:pt>
                <c:pt idx="1">
                  <c:v>102944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1607718</c:v>
                </c:pt>
                <c:pt idx="6">
                  <c:v>3016016</c:v>
                </c:pt>
                <c:pt idx="7">
                  <c:v>12205263</c:v>
                </c:pt>
                <c:pt idx="8">
                  <c:v>1214196</c:v>
                </c:pt>
                <c:pt idx="9">
                  <c:v>882256</c:v>
                </c:pt>
                <c:pt idx="10">
                  <c:v>11454789</c:v>
                </c:pt>
                <c:pt idx="11">
                  <c:v>17050336</c:v>
                </c:pt>
                <c:pt idx="12">
                  <c:v>25689273</c:v>
                </c:pt>
                <c:pt idx="13">
                  <c:v>40141845</c:v>
                </c:pt>
              </c:numCache>
            </c:numRef>
          </c:val>
        </c:ser>
        <c:ser>
          <c:idx val="2"/>
          <c:order val="1"/>
          <c:tx>
            <c:strRef>
              <c:f>'ESAR (Sectoral) Dashboard'!$G$49</c:f>
              <c:strCache>
                <c:ptCount val="1"/>
                <c:pt idx="0">
                  <c:v>Gap</c:v>
                </c:pt>
              </c:strCache>
            </c:strRef>
          </c:tx>
          <c:invertIfNegative val="0"/>
          <c:cat>
            <c:strRef>
              <c:f>'ESAR (Sectoral) Dashboard'!$A$50:$A$63</c:f>
              <c:strCache>
                <c:ptCount val="14"/>
                <c:pt idx="0">
                  <c:v>Resilience</c:v>
                </c:pt>
                <c:pt idx="1">
                  <c:v>Cross-Sectoral (C4D / M&amp;E)</c:v>
                </c:pt>
                <c:pt idx="2">
                  <c:v>Cholera Response</c:v>
                </c:pt>
                <c:pt idx="3">
                  <c:v>Non-Food Items</c:v>
                </c:pt>
                <c:pt idx="4">
                  <c:v>Multi-Sector / Refugees</c:v>
                </c:pt>
                <c:pt idx="5">
                  <c:v>Cluster / Sector Coordination</c:v>
                </c:pt>
                <c:pt idx="6">
                  <c:v>Health &amp; Nutrition</c:v>
                </c:pt>
                <c:pt idx="7">
                  <c:v>Child Protection / Social Protection</c:v>
                </c:pt>
                <c:pt idx="8">
                  <c:v>Social Protection</c:v>
                </c:pt>
                <c:pt idx="9">
                  <c:v>Programme Support</c:v>
                </c:pt>
                <c:pt idx="10">
                  <c:v>Education</c:v>
                </c:pt>
                <c:pt idx="11">
                  <c:v>Health</c:v>
                </c:pt>
                <c:pt idx="12">
                  <c:v>WASH</c:v>
                </c:pt>
                <c:pt idx="13">
                  <c:v>Nutrition</c:v>
                </c:pt>
              </c:strCache>
            </c:strRef>
          </c:cat>
          <c:val>
            <c:numRef>
              <c:f>'ESAR (Sectoral) Dashboard'!$G$50:$G$63</c:f>
              <c:numCache>
                <c:formatCode>#,##0</c:formatCode>
                <c:ptCount val="14"/>
                <c:pt idx="0">
                  <c:v>860000</c:v>
                </c:pt>
                <c:pt idx="1">
                  <c:v>197056</c:v>
                </c:pt>
                <c:pt idx="2">
                  <c:v>17630680</c:v>
                </c:pt>
                <c:pt idx="3">
                  <c:v>1000000</c:v>
                </c:pt>
                <c:pt idx="4">
                  <c:v>2675290</c:v>
                </c:pt>
                <c:pt idx="5">
                  <c:v>3803282</c:v>
                </c:pt>
                <c:pt idx="6">
                  <c:v>15888984</c:v>
                </c:pt>
                <c:pt idx="7">
                  <c:v>30082293</c:v>
                </c:pt>
                <c:pt idx="8">
                  <c:v>36920174</c:v>
                </c:pt>
                <c:pt idx="9">
                  <c:v>2637744</c:v>
                </c:pt>
                <c:pt idx="10">
                  <c:v>33657591</c:v>
                </c:pt>
                <c:pt idx="11">
                  <c:v>70629036</c:v>
                </c:pt>
                <c:pt idx="12">
                  <c:v>63561068</c:v>
                </c:pt>
                <c:pt idx="13">
                  <c:v>63608788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108091360"/>
        <c:axId val="108710544"/>
      </c:barChart>
      <c:catAx>
        <c:axId val="108091360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1000"/>
            </a:pPr>
            <a:endParaRPr lang="en-US"/>
          </a:p>
        </c:txPr>
        <c:crossAx val="108710544"/>
        <c:crosses val="autoZero"/>
        <c:auto val="1"/>
        <c:lblAlgn val="ctr"/>
        <c:lblOffset val="100"/>
        <c:noMultiLvlLbl val="0"/>
      </c:catAx>
      <c:valAx>
        <c:axId val="108710544"/>
        <c:scaling>
          <c:orientation val="minMax"/>
        </c:scaling>
        <c:delete val="0"/>
        <c:axPos val="b"/>
        <c:majorGridlines>
          <c:spPr>
            <a:ln>
              <a:solidFill>
                <a:schemeClr val="tx2">
                  <a:lumMod val="60000"/>
                  <a:lumOff val="40000"/>
                </a:schemeClr>
              </a:solidFill>
              <a:prstDash val="sysDash"/>
            </a:ln>
          </c:spPr>
        </c:majorGridlines>
        <c:minorGridlines>
          <c:spPr>
            <a:ln w="6350">
              <a:gradFill>
                <a:gsLst>
                  <a:gs pos="0">
                    <a:schemeClr val="accent1">
                      <a:tint val="66000"/>
                      <a:satMod val="160000"/>
                    </a:schemeClr>
                  </a:gs>
                  <a:gs pos="50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lin ang="5400000" scaled="0"/>
              </a:gradFill>
              <a:prstDash val="sysDash"/>
            </a:ln>
          </c:spPr>
        </c:minorGridlines>
        <c:numFmt formatCode="#,##0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</a:defRPr>
            </a:pPr>
            <a:endParaRPr lang="en-US"/>
          </a:p>
        </c:txPr>
        <c:crossAx val="108091360"/>
        <c:crosses val="autoZero"/>
        <c:crossBetween val="between"/>
      </c:valAx>
    </c:plotArea>
    <c:legend>
      <c:legendPos val="b"/>
      <c:layout/>
      <c:overlay val="0"/>
      <c:txPr>
        <a:bodyPr/>
        <a:lstStyle/>
        <a:p>
          <a:pPr>
            <a:defRPr sz="1100"/>
          </a:pPr>
          <a:endParaRPr lang="en-US"/>
        </a:p>
      </c:txPr>
    </c:legend>
    <c:plotVisOnly val="1"/>
    <c:dispBlanksAs val="gap"/>
    <c:showDLblsOverMax val="0"/>
  </c:chart>
  <c:spPr>
    <a:ln>
      <a:solidFill>
        <a:schemeClr val="tx2">
          <a:lumMod val="20000"/>
          <a:lumOff val="80000"/>
        </a:schemeClr>
      </a:solidFill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85724</xdr:colOff>
      <xdr:row>18</xdr:row>
      <xdr:rowOff>95249</xdr:rowOff>
    </xdr:from>
    <xdr:to>
      <xdr:col>15</xdr:col>
      <xdr:colOff>590550</xdr:colOff>
      <xdr:row>39</xdr:row>
      <xdr:rowOff>66674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161924</xdr:colOff>
      <xdr:row>0</xdr:row>
      <xdr:rowOff>104774</xdr:rowOff>
    </xdr:from>
    <xdr:to>
      <xdr:col>12</xdr:col>
      <xdr:colOff>0</xdr:colOff>
      <xdr:row>17</xdr:row>
      <xdr:rowOff>152399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219074</xdr:colOff>
      <xdr:row>44</xdr:row>
      <xdr:rowOff>95249</xdr:rowOff>
    </xdr:from>
    <xdr:to>
      <xdr:col>22</xdr:col>
      <xdr:colOff>485775</xdr:colOff>
      <xdr:row>64</xdr:row>
      <xdr:rowOff>38100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369101</xdr:colOff>
      <xdr:row>26</xdr:row>
      <xdr:rowOff>154781</xdr:rowOff>
    </xdr:from>
    <xdr:to>
      <xdr:col>26</xdr:col>
      <xdr:colOff>202407</xdr:colOff>
      <xdr:row>41</xdr:row>
      <xdr:rowOff>145256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357187</xdr:colOff>
      <xdr:row>44</xdr:row>
      <xdr:rowOff>15876</xdr:rowOff>
    </xdr:from>
    <xdr:to>
      <xdr:col>26</xdr:col>
      <xdr:colOff>119063</xdr:colOff>
      <xdr:row>66</xdr:row>
      <xdr:rowOff>166688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60"/>
  <sheetViews>
    <sheetView topLeftCell="A19" workbookViewId="0">
      <selection activeCell="E28" sqref="E28"/>
    </sheetView>
  </sheetViews>
  <sheetFormatPr defaultRowHeight="15" x14ac:dyDescent="0.25"/>
  <cols>
    <col min="2" max="2" width="22.85546875" bestFit="1" customWidth="1"/>
    <col min="3" max="3" width="18.5703125" bestFit="1" customWidth="1"/>
    <col min="4" max="4" width="10.42578125" customWidth="1"/>
    <col min="5" max="5" width="11.28515625" customWidth="1"/>
    <col min="7" max="7" width="15.140625" bestFit="1" customWidth="1"/>
  </cols>
  <sheetData>
    <row r="1" spans="2:6" x14ac:dyDescent="0.25">
      <c r="B1" s="103" t="s">
        <v>57</v>
      </c>
      <c r="C1" s="103"/>
    </row>
    <row r="2" spans="2:6" ht="30" x14ac:dyDescent="0.25">
      <c r="B2" s="46" t="s">
        <v>53</v>
      </c>
      <c r="C2" s="47" t="s">
        <v>54</v>
      </c>
      <c r="D2" s="47" t="s">
        <v>61</v>
      </c>
      <c r="E2" s="47" t="s">
        <v>63</v>
      </c>
    </row>
    <row r="3" spans="2:6" x14ac:dyDescent="0.25">
      <c r="B3" t="s">
        <v>49</v>
      </c>
      <c r="C3" s="2">
        <v>5243500</v>
      </c>
      <c r="D3" s="51">
        <v>5.7464113518225206</v>
      </c>
      <c r="E3" s="49" t="s">
        <v>62</v>
      </c>
    </row>
    <row r="4" spans="2:6" x14ac:dyDescent="0.25">
      <c r="B4" t="s">
        <v>32</v>
      </c>
      <c r="C4" s="2">
        <v>5000000</v>
      </c>
      <c r="D4" s="48">
        <v>5.6424152047480334</v>
      </c>
      <c r="E4" s="50" t="s">
        <v>64</v>
      </c>
    </row>
    <row r="5" spans="2:6" x14ac:dyDescent="0.25">
      <c r="B5" t="s">
        <v>33</v>
      </c>
      <c r="C5" s="2">
        <v>4636000</v>
      </c>
      <c r="D5" s="48">
        <v>5.355740291808063</v>
      </c>
      <c r="E5" s="50" t="s">
        <v>64</v>
      </c>
    </row>
    <row r="6" spans="2:6" x14ac:dyDescent="0.25">
      <c r="B6" t="s">
        <v>50</v>
      </c>
      <c r="C6" s="2">
        <v>3500000</v>
      </c>
      <c r="D6" s="53">
        <v>4.5607006635387082</v>
      </c>
      <c r="E6" s="52" t="s">
        <v>65</v>
      </c>
    </row>
    <row r="7" spans="2:6" x14ac:dyDescent="0.25">
      <c r="B7" t="s">
        <v>51</v>
      </c>
      <c r="C7" s="2">
        <v>3200000</v>
      </c>
      <c r="D7" s="48">
        <v>5.2426221572246448</v>
      </c>
      <c r="E7" s="50" t="s">
        <v>64</v>
      </c>
    </row>
    <row r="8" spans="2:6" x14ac:dyDescent="0.25">
      <c r="B8" t="s">
        <v>48</v>
      </c>
      <c r="C8" s="2">
        <v>3000000</v>
      </c>
      <c r="D8" s="51">
        <v>6.0747891929121858</v>
      </c>
      <c r="E8" s="49" t="s">
        <v>62</v>
      </c>
    </row>
    <row r="9" spans="2:6" x14ac:dyDescent="0.25">
      <c r="B9" t="s">
        <v>36</v>
      </c>
      <c r="C9" s="2">
        <v>1950000</v>
      </c>
      <c r="D9" s="51">
        <v>6.3237845700898516</v>
      </c>
      <c r="E9" s="49" t="s">
        <v>62</v>
      </c>
    </row>
    <row r="10" spans="2:6" x14ac:dyDescent="0.25">
      <c r="B10" t="s">
        <v>52</v>
      </c>
      <c r="C10" s="2">
        <v>450000</v>
      </c>
      <c r="D10" s="48">
        <v>4.9481633247251269</v>
      </c>
      <c r="E10" s="50" t="s">
        <v>64</v>
      </c>
    </row>
    <row r="11" spans="2:6" x14ac:dyDescent="0.25">
      <c r="B11" s="1" t="s">
        <v>6</v>
      </c>
      <c r="C11" s="3">
        <f>SUM(C3:C10)</f>
        <v>26979500</v>
      </c>
    </row>
    <row r="15" spans="2:6" x14ac:dyDescent="0.25">
      <c r="B15" s="103" t="s">
        <v>85</v>
      </c>
      <c r="C15" s="103"/>
    </row>
    <row r="16" spans="2:6" ht="30" x14ac:dyDescent="0.25">
      <c r="B16" s="47" t="s">
        <v>56</v>
      </c>
      <c r="C16" s="47" t="s">
        <v>54</v>
      </c>
      <c r="D16" s="47" t="s">
        <v>38</v>
      </c>
      <c r="E16" s="47" t="s">
        <v>94</v>
      </c>
      <c r="F16" s="47" t="s">
        <v>40</v>
      </c>
    </row>
    <row r="17" spans="2:6" x14ac:dyDescent="0.25">
      <c r="B17" t="s">
        <v>60</v>
      </c>
      <c r="C17" s="2">
        <v>860000</v>
      </c>
      <c r="D17">
        <v>0</v>
      </c>
      <c r="E17" s="2">
        <f>C17-D17</f>
        <v>860000</v>
      </c>
      <c r="F17" s="94">
        <f>D17/C17</f>
        <v>0</v>
      </c>
    </row>
    <row r="18" spans="2:6" x14ac:dyDescent="0.25">
      <c r="B18" t="s">
        <v>59</v>
      </c>
      <c r="C18" s="2">
        <v>500000</v>
      </c>
      <c r="D18" s="2">
        <v>347629</v>
      </c>
      <c r="E18" s="2">
        <f>C18-D18</f>
        <v>152371</v>
      </c>
      <c r="F18" s="94">
        <f>D18/C18</f>
        <v>0.69525800000000004</v>
      </c>
    </row>
    <row r="19" spans="2:6" x14ac:dyDescent="0.25">
      <c r="B19" t="s">
        <v>3</v>
      </c>
      <c r="C19" s="2">
        <v>440000</v>
      </c>
      <c r="D19" s="2">
        <v>90030</v>
      </c>
      <c r="E19" s="2">
        <f t="shared" ref="E19:E24" si="0">C19-D19</f>
        <v>349970</v>
      </c>
      <c r="F19" s="94">
        <f t="shared" ref="F19:F24" si="1">D19/C19</f>
        <v>0.20461363636363636</v>
      </c>
    </row>
    <row r="20" spans="2:6" x14ac:dyDescent="0.25">
      <c r="B20" t="s">
        <v>58</v>
      </c>
      <c r="C20" s="2">
        <v>395000</v>
      </c>
      <c r="D20" s="2">
        <v>93642</v>
      </c>
      <c r="E20" s="2">
        <f t="shared" si="0"/>
        <v>301358</v>
      </c>
      <c r="F20" s="94">
        <f t="shared" si="1"/>
        <v>0.23706835443037974</v>
      </c>
    </row>
    <row r="21" spans="2:6" x14ac:dyDescent="0.25">
      <c r="B21" t="s">
        <v>15</v>
      </c>
      <c r="C21" s="2">
        <v>250000</v>
      </c>
      <c r="D21" s="2">
        <v>0</v>
      </c>
      <c r="E21" s="2">
        <f t="shared" si="0"/>
        <v>250000</v>
      </c>
      <c r="F21" s="94">
        <f t="shared" si="1"/>
        <v>0</v>
      </c>
    </row>
    <row r="22" spans="2:6" x14ac:dyDescent="0.25">
      <c r="B22" t="s">
        <v>2</v>
      </c>
      <c r="C22" s="2">
        <v>240000</v>
      </c>
      <c r="D22" s="90">
        <v>21540</v>
      </c>
      <c r="E22" s="2">
        <f t="shared" si="0"/>
        <v>218460</v>
      </c>
      <c r="F22" s="94">
        <f t="shared" si="1"/>
        <v>8.9749999999999996E-2</v>
      </c>
    </row>
    <row r="23" spans="2:6" x14ac:dyDescent="0.25">
      <c r="B23" t="s">
        <v>16</v>
      </c>
      <c r="C23" s="2">
        <v>50000</v>
      </c>
      <c r="D23" s="2">
        <v>0</v>
      </c>
      <c r="E23" s="2">
        <f t="shared" si="0"/>
        <v>50000</v>
      </c>
      <c r="F23" s="94">
        <f t="shared" si="1"/>
        <v>0</v>
      </c>
    </row>
    <row r="24" spans="2:6" x14ac:dyDescent="0.25">
      <c r="B24" s="1" t="s">
        <v>6</v>
      </c>
      <c r="C24" s="3">
        <f>SUM(C17:C23)</f>
        <v>2735000</v>
      </c>
      <c r="D24" s="3">
        <f>SUM(D17:D23)</f>
        <v>552841</v>
      </c>
      <c r="E24" s="3">
        <f t="shared" si="0"/>
        <v>2182159</v>
      </c>
      <c r="F24" s="95">
        <f t="shared" si="1"/>
        <v>0.20213564899451553</v>
      </c>
    </row>
    <row r="43" spans="2:10" ht="15.75" thickBot="1" x14ac:dyDescent="0.3">
      <c r="B43" s="104" t="s">
        <v>86</v>
      </c>
      <c r="C43" s="104"/>
      <c r="D43" s="104"/>
      <c r="E43" s="104"/>
      <c r="F43" s="104"/>
      <c r="G43" s="104"/>
      <c r="H43" s="104"/>
      <c r="I43" s="104"/>
      <c r="J43" s="104"/>
    </row>
    <row r="44" spans="2:10" ht="39" x14ac:dyDescent="0.25">
      <c r="B44" s="68" t="s">
        <v>66</v>
      </c>
      <c r="C44" s="68" t="s">
        <v>13</v>
      </c>
      <c r="D44" s="68" t="s">
        <v>38</v>
      </c>
      <c r="E44" s="68" t="s">
        <v>1</v>
      </c>
      <c r="F44" s="68" t="s">
        <v>40</v>
      </c>
      <c r="G44" s="68" t="s">
        <v>61</v>
      </c>
      <c r="H44" s="68" t="s">
        <v>74</v>
      </c>
      <c r="I44" s="68" t="s">
        <v>75</v>
      </c>
      <c r="J44" s="68" t="s">
        <v>76</v>
      </c>
    </row>
    <row r="45" spans="2:10" x14ac:dyDescent="0.25">
      <c r="B45" s="69" t="s">
        <v>34</v>
      </c>
      <c r="C45" s="70">
        <v>155137406</v>
      </c>
      <c r="D45" s="70">
        <v>0</v>
      </c>
      <c r="E45" s="70">
        <v>155137406</v>
      </c>
      <c r="F45" s="71">
        <v>0</v>
      </c>
      <c r="G45" s="77">
        <v>9.2309999999999999</v>
      </c>
      <c r="H45" s="78" t="s">
        <v>62</v>
      </c>
      <c r="I45" s="79">
        <v>39</v>
      </c>
      <c r="J45" s="80" t="s">
        <v>77</v>
      </c>
    </row>
    <row r="46" spans="2:10" x14ac:dyDescent="0.25">
      <c r="B46" s="69" t="s">
        <v>47</v>
      </c>
      <c r="C46" s="70">
        <v>75068165</v>
      </c>
      <c r="D46" s="70">
        <v>0</v>
      </c>
      <c r="E46" s="70">
        <v>75068165</v>
      </c>
      <c r="F46" s="71">
        <v>0</v>
      </c>
      <c r="G46" s="77">
        <v>7.6310000000000002</v>
      </c>
      <c r="H46" s="78" t="s">
        <v>62</v>
      </c>
      <c r="I46" s="74">
        <v>92.5</v>
      </c>
      <c r="J46" s="75" t="s">
        <v>78</v>
      </c>
    </row>
    <row r="47" spans="2:10" x14ac:dyDescent="0.25">
      <c r="B47" s="69" t="s">
        <v>30</v>
      </c>
      <c r="C47" s="70">
        <v>31126000</v>
      </c>
      <c r="D47" s="70">
        <v>0</v>
      </c>
      <c r="E47" s="70">
        <v>31126000</v>
      </c>
      <c r="F47" s="71">
        <v>0</v>
      </c>
      <c r="G47" s="77">
        <v>6.7160000000000002</v>
      </c>
      <c r="H47" s="78" t="s">
        <v>62</v>
      </c>
      <c r="I47" s="74">
        <v>100</v>
      </c>
      <c r="J47" s="75" t="s">
        <v>78</v>
      </c>
    </row>
    <row r="48" spans="2:10" x14ac:dyDescent="0.25">
      <c r="B48" s="69" t="s">
        <v>31</v>
      </c>
      <c r="C48" s="70">
        <v>29100000</v>
      </c>
      <c r="D48" s="70">
        <v>0</v>
      </c>
      <c r="E48" s="70">
        <v>29100000</v>
      </c>
      <c r="F48" s="71">
        <v>0</v>
      </c>
      <c r="G48" s="77">
        <v>6.6210000000000004</v>
      </c>
      <c r="H48" s="78" t="s">
        <v>62</v>
      </c>
      <c r="I48" s="74">
        <v>93.5</v>
      </c>
      <c r="J48" s="75" t="s">
        <v>78</v>
      </c>
    </row>
    <row r="49" spans="2:10" x14ac:dyDescent="0.25">
      <c r="B49" s="69" t="s">
        <v>35</v>
      </c>
      <c r="C49" s="70">
        <v>16000000</v>
      </c>
      <c r="D49" s="70">
        <v>0</v>
      </c>
      <c r="E49" s="70">
        <v>16000000</v>
      </c>
      <c r="F49" s="71">
        <v>0</v>
      </c>
      <c r="G49" s="77">
        <v>5.7160000000000002</v>
      </c>
      <c r="H49" s="78" t="s">
        <v>62</v>
      </c>
      <c r="I49" s="74">
        <v>95</v>
      </c>
      <c r="J49" s="75" t="s">
        <v>78</v>
      </c>
    </row>
    <row r="50" spans="2:10" x14ac:dyDescent="0.25">
      <c r="B50" s="69" t="s">
        <v>29</v>
      </c>
      <c r="C50" s="70">
        <v>15800000</v>
      </c>
      <c r="D50" s="70">
        <v>0</v>
      </c>
      <c r="E50" s="70">
        <v>15800000</v>
      </c>
      <c r="F50" s="71">
        <v>0</v>
      </c>
      <c r="G50" s="77">
        <v>5.9109999999999996</v>
      </c>
      <c r="H50" s="78" t="s">
        <v>62</v>
      </c>
      <c r="I50" s="74">
        <v>95</v>
      </c>
      <c r="J50" s="75" t="s">
        <v>78</v>
      </c>
    </row>
    <row r="51" spans="2:10" x14ac:dyDescent="0.25">
      <c r="B51" s="69" t="s">
        <v>27</v>
      </c>
      <c r="C51" s="70">
        <v>6000000</v>
      </c>
      <c r="D51" s="70">
        <v>0</v>
      </c>
      <c r="E51" s="70">
        <v>6000000</v>
      </c>
      <c r="F51" s="71">
        <v>0</v>
      </c>
      <c r="G51" s="72">
        <v>5.3259999999999996</v>
      </c>
      <c r="H51" s="73" t="s">
        <v>64</v>
      </c>
      <c r="I51" s="74">
        <v>92</v>
      </c>
      <c r="J51" s="75" t="s">
        <v>80</v>
      </c>
    </row>
    <row r="52" spans="2:10" x14ac:dyDescent="0.25">
      <c r="B52" s="69" t="s">
        <v>49</v>
      </c>
      <c r="C52" s="70">
        <v>5243500</v>
      </c>
      <c r="D52" s="70">
        <v>0</v>
      </c>
      <c r="E52" s="70">
        <f t="shared" ref="E52:E59" si="2">C52-D52</f>
        <v>5243500</v>
      </c>
      <c r="F52" s="76">
        <f t="shared" ref="F52:F59" si="3">D52/C52</f>
        <v>0</v>
      </c>
      <c r="G52" s="77">
        <v>5.7460000000000004</v>
      </c>
      <c r="H52" s="78" t="s">
        <v>62</v>
      </c>
      <c r="I52" s="74">
        <v>90.5</v>
      </c>
      <c r="J52" s="75" t="s">
        <v>78</v>
      </c>
    </row>
    <row r="53" spans="2:10" x14ac:dyDescent="0.25">
      <c r="B53" s="69" t="s">
        <v>32</v>
      </c>
      <c r="C53" s="70">
        <v>5000000</v>
      </c>
      <c r="D53" s="70">
        <v>0</v>
      </c>
      <c r="E53" s="70">
        <f t="shared" si="2"/>
        <v>5000000</v>
      </c>
      <c r="F53" s="76">
        <f t="shared" si="3"/>
        <v>0</v>
      </c>
      <c r="G53" s="72">
        <v>5.6420000000000003</v>
      </c>
      <c r="H53" s="73" t="s">
        <v>64</v>
      </c>
      <c r="I53" s="79">
        <v>65.5</v>
      </c>
      <c r="J53" s="80" t="s">
        <v>79</v>
      </c>
    </row>
    <row r="54" spans="2:10" x14ac:dyDescent="0.25">
      <c r="B54" s="69" t="s">
        <v>33</v>
      </c>
      <c r="C54" s="70">
        <v>4636000</v>
      </c>
      <c r="D54" s="70">
        <v>0</v>
      </c>
      <c r="E54" s="70">
        <f t="shared" si="2"/>
        <v>4636000</v>
      </c>
      <c r="F54" s="76">
        <f t="shared" si="3"/>
        <v>0</v>
      </c>
      <c r="G54" s="72">
        <v>5.3559999999999999</v>
      </c>
      <c r="H54" s="73" t="s">
        <v>64</v>
      </c>
      <c r="I54" s="74">
        <v>72.5</v>
      </c>
      <c r="J54" s="75" t="s">
        <v>80</v>
      </c>
    </row>
    <row r="55" spans="2:10" x14ac:dyDescent="0.25">
      <c r="B55" s="69" t="s">
        <v>50</v>
      </c>
      <c r="C55" s="70">
        <v>3500000</v>
      </c>
      <c r="D55" s="70">
        <v>0</v>
      </c>
      <c r="E55" s="70">
        <f t="shared" si="2"/>
        <v>3500000</v>
      </c>
      <c r="F55" s="76">
        <f t="shared" si="3"/>
        <v>0</v>
      </c>
      <c r="G55" s="81">
        <v>4.5609999999999999</v>
      </c>
      <c r="H55" s="82" t="s">
        <v>65</v>
      </c>
      <c r="I55" s="75">
        <v>16</v>
      </c>
      <c r="J55" s="75" t="s">
        <v>83</v>
      </c>
    </row>
    <row r="56" spans="2:10" x14ac:dyDescent="0.25">
      <c r="B56" s="69" t="s">
        <v>51</v>
      </c>
      <c r="C56" s="70">
        <v>3200000</v>
      </c>
      <c r="D56" s="70">
        <v>0</v>
      </c>
      <c r="E56" s="70">
        <f t="shared" si="2"/>
        <v>3200000</v>
      </c>
      <c r="F56" s="76">
        <f t="shared" si="3"/>
        <v>0</v>
      </c>
      <c r="G56" s="72">
        <v>5.2430000000000003</v>
      </c>
      <c r="H56" s="73" t="s">
        <v>64</v>
      </c>
      <c r="I56" s="74">
        <v>100</v>
      </c>
      <c r="J56" s="75" t="s">
        <v>80</v>
      </c>
    </row>
    <row r="57" spans="2:10" x14ac:dyDescent="0.25">
      <c r="B57" s="69" t="s">
        <v>48</v>
      </c>
      <c r="C57" s="70">
        <v>3000000</v>
      </c>
      <c r="D57" s="70">
        <v>0</v>
      </c>
      <c r="E57" s="70">
        <f t="shared" si="2"/>
        <v>3000000</v>
      </c>
      <c r="F57" s="76">
        <f t="shared" si="3"/>
        <v>0</v>
      </c>
      <c r="G57" s="77">
        <v>6.0750000000000002</v>
      </c>
      <c r="H57" s="78" t="s">
        <v>62</v>
      </c>
      <c r="I57" s="79">
        <v>53.5</v>
      </c>
      <c r="J57" s="80" t="s">
        <v>77</v>
      </c>
    </row>
    <row r="58" spans="2:10" x14ac:dyDescent="0.25">
      <c r="B58" s="69" t="s">
        <v>36</v>
      </c>
      <c r="C58" s="70">
        <v>1950000</v>
      </c>
      <c r="D58" s="70">
        <v>0</v>
      </c>
      <c r="E58" s="70">
        <f t="shared" si="2"/>
        <v>1950000</v>
      </c>
      <c r="F58" s="76">
        <f t="shared" si="3"/>
        <v>0</v>
      </c>
      <c r="G58" s="77">
        <v>6.3239999999999998</v>
      </c>
      <c r="H58" s="78" t="s">
        <v>62</v>
      </c>
      <c r="I58" s="74">
        <v>95</v>
      </c>
      <c r="J58" s="75" t="s">
        <v>78</v>
      </c>
    </row>
    <row r="59" spans="2:10" x14ac:dyDescent="0.25">
      <c r="B59" s="69" t="s">
        <v>52</v>
      </c>
      <c r="C59" s="70">
        <v>450000</v>
      </c>
      <c r="D59" s="70">
        <v>0</v>
      </c>
      <c r="E59" s="70">
        <f t="shared" si="2"/>
        <v>450000</v>
      </c>
      <c r="F59" s="83">
        <f t="shared" si="3"/>
        <v>0</v>
      </c>
      <c r="G59" s="84">
        <v>4.9480000000000004</v>
      </c>
      <c r="H59" s="85" t="s">
        <v>64</v>
      </c>
      <c r="I59" s="86">
        <v>43.5</v>
      </c>
      <c r="J59" s="87" t="s">
        <v>79</v>
      </c>
    </row>
    <row r="60" spans="2:10" x14ac:dyDescent="0.25">
      <c r="B60" s="88" t="s">
        <v>6</v>
      </c>
      <c r="C60" s="89">
        <f>SUM(C45:C59)</f>
        <v>355211071</v>
      </c>
      <c r="D60" s="89">
        <f t="shared" ref="D60:E60" si="4">SUM(D45:D59)</f>
        <v>0</v>
      </c>
      <c r="E60" s="89">
        <f t="shared" si="4"/>
        <v>355211071</v>
      </c>
    </row>
  </sheetData>
  <autoFilter ref="B44:J44">
    <sortState ref="B45:J60">
      <sortCondition descending="1" ref="C44"/>
    </sortState>
  </autoFilter>
  <sortState ref="B45:G59">
    <sortCondition ref="B45:B59"/>
  </sortState>
  <mergeCells count="3">
    <mergeCell ref="B15:C15"/>
    <mergeCell ref="B1:C1"/>
    <mergeCell ref="B43:J43"/>
  </mergeCells>
  <conditionalFormatting sqref="D4:D7 D10">
    <cfRule type="cellIs" dxfId="3" priority="82" stopIfTrue="1" operator="between">
      <formula>QUARTILE($W$3:$W$127,3)</formula>
      <formula>10</formula>
    </cfRule>
    <cfRule type="cellIs" dxfId="2" priority="83" stopIfTrue="1" operator="between">
      <formula>QUARTILE($W$3:$W$127,2)</formula>
      <formula>QUARTILE($W$3:$W$127,3)</formula>
    </cfRule>
    <cfRule type="cellIs" dxfId="1" priority="84" stopIfTrue="1" operator="between">
      <formula>QUARTILE($W$3:$W$127,1)</formula>
      <formula>QUARTILE($W$3:$W$127,2)</formula>
    </cfRule>
    <cfRule type="cellIs" dxfId="0" priority="85" stopIfTrue="1" operator="between">
      <formula>0</formula>
      <formula>QUARTILE($W$3:$W$127,1)</formula>
    </cfRule>
  </conditionalFormatting>
  <conditionalFormatting sqref="F45:F50">
    <cfRule type="colorScale" priority="9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45:F59">
    <cfRule type="colorScale" priority="9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E10"/>
  <sheetViews>
    <sheetView workbookViewId="0">
      <selection activeCell="C10" sqref="C10"/>
    </sheetView>
  </sheetViews>
  <sheetFormatPr defaultRowHeight="15" x14ac:dyDescent="0.25"/>
  <cols>
    <col min="2" max="2" width="25" bestFit="1" customWidth="1"/>
    <col min="3" max="3" width="19.42578125" bestFit="1" customWidth="1"/>
    <col min="4" max="4" width="13.28515625" bestFit="1" customWidth="1"/>
    <col min="5" max="5" width="10.140625" bestFit="1" customWidth="1"/>
  </cols>
  <sheetData>
    <row r="3" spans="2:5" x14ac:dyDescent="0.25">
      <c r="B3" s="1" t="s">
        <v>0</v>
      </c>
      <c r="C3" s="1" t="s">
        <v>14</v>
      </c>
      <c r="D3" s="1" t="s">
        <v>11</v>
      </c>
      <c r="E3" s="1" t="s">
        <v>12</v>
      </c>
    </row>
    <row r="4" spans="2:5" x14ac:dyDescent="0.25">
      <c r="B4" t="s">
        <v>2</v>
      </c>
      <c r="C4" s="2">
        <v>0</v>
      </c>
      <c r="D4" s="2">
        <v>0</v>
      </c>
      <c r="E4" s="2">
        <f>C4-D4</f>
        <v>0</v>
      </c>
    </row>
    <row r="5" spans="2:5" x14ac:dyDescent="0.25">
      <c r="B5" t="s">
        <v>15</v>
      </c>
      <c r="C5" s="2">
        <v>0</v>
      </c>
      <c r="D5" s="2">
        <v>0</v>
      </c>
      <c r="E5" s="2">
        <f t="shared" ref="E5:E10" si="0">C5-D5</f>
        <v>0</v>
      </c>
    </row>
    <row r="6" spans="2:5" x14ac:dyDescent="0.25">
      <c r="B6" t="s">
        <v>3</v>
      </c>
      <c r="C6" s="2">
        <v>0</v>
      </c>
      <c r="D6" s="2">
        <v>0</v>
      </c>
      <c r="E6" s="2">
        <f t="shared" si="0"/>
        <v>0</v>
      </c>
    </row>
    <row r="7" spans="2:5" x14ac:dyDescent="0.25">
      <c r="B7" t="s">
        <v>4</v>
      </c>
      <c r="C7" s="2">
        <v>0</v>
      </c>
      <c r="D7" s="2">
        <v>0</v>
      </c>
      <c r="E7" s="2">
        <f t="shared" si="0"/>
        <v>0</v>
      </c>
    </row>
    <row r="8" spans="2:5" x14ac:dyDescent="0.25">
      <c r="B8" t="s">
        <v>16</v>
      </c>
      <c r="C8" s="2">
        <v>0</v>
      </c>
      <c r="D8" s="2">
        <v>0</v>
      </c>
      <c r="E8" s="2">
        <f t="shared" si="0"/>
        <v>0</v>
      </c>
    </row>
    <row r="9" spans="2:5" x14ac:dyDescent="0.25">
      <c r="B9" t="s">
        <v>20</v>
      </c>
      <c r="C9" s="2">
        <v>0</v>
      </c>
      <c r="D9" s="2">
        <v>0</v>
      </c>
      <c r="E9" s="2">
        <f t="shared" si="0"/>
        <v>0</v>
      </c>
    </row>
    <row r="10" spans="2:5" x14ac:dyDescent="0.25">
      <c r="B10" s="1" t="s">
        <v>6</v>
      </c>
      <c r="C10" s="3">
        <f>SUM(C4:C9)</f>
        <v>0</v>
      </c>
      <c r="D10" s="3">
        <v>0</v>
      </c>
      <c r="E10" s="3">
        <f t="shared" si="0"/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E11"/>
  <sheetViews>
    <sheetView workbookViewId="0">
      <selection activeCell="E11" sqref="E11"/>
    </sheetView>
  </sheetViews>
  <sheetFormatPr defaultRowHeight="15" x14ac:dyDescent="0.25"/>
  <cols>
    <col min="2" max="2" width="18.85546875" bestFit="1" customWidth="1"/>
    <col min="3" max="3" width="19.42578125" bestFit="1" customWidth="1"/>
    <col min="4" max="4" width="13.28515625" bestFit="1" customWidth="1"/>
    <col min="5" max="5" width="11.140625" bestFit="1" customWidth="1"/>
  </cols>
  <sheetData>
    <row r="3" spans="2:5" x14ac:dyDescent="0.25">
      <c r="B3" s="1" t="s">
        <v>0</v>
      </c>
      <c r="C3" s="1" t="s">
        <v>14</v>
      </c>
      <c r="D3" s="1" t="s">
        <v>11</v>
      </c>
      <c r="E3" s="1" t="s">
        <v>12</v>
      </c>
    </row>
    <row r="4" spans="2:5" x14ac:dyDescent="0.25">
      <c r="B4" t="s">
        <v>2</v>
      </c>
      <c r="C4" s="2">
        <v>31032670</v>
      </c>
      <c r="D4" s="2">
        <v>12808580</v>
      </c>
      <c r="E4" s="2">
        <f>C4-D4</f>
        <v>18224090</v>
      </c>
    </row>
    <row r="5" spans="2:5" x14ac:dyDescent="0.25">
      <c r="B5" t="s">
        <v>15</v>
      </c>
      <c r="C5" s="2">
        <v>44548194</v>
      </c>
      <c r="D5" s="2">
        <v>5993832</v>
      </c>
      <c r="E5" s="2">
        <f t="shared" ref="E5:E11" si="0">C5-D5</f>
        <v>38554362</v>
      </c>
    </row>
    <row r="6" spans="2:5" x14ac:dyDescent="0.25">
      <c r="B6" t="s">
        <v>3</v>
      </c>
      <c r="C6" s="2">
        <v>19599800</v>
      </c>
      <c r="D6" s="2">
        <v>3153057</v>
      </c>
      <c r="E6" s="2">
        <f t="shared" si="0"/>
        <v>16446743</v>
      </c>
    </row>
    <row r="7" spans="2:5" x14ac:dyDescent="0.25">
      <c r="B7" t="s">
        <v>4</v>
      </c>
      <c r="C7" s="2">
        <v>9921432</v>
      </c>
      <c r="D7" s="2">
        <v>3235731</v>
      </c>
      <c r="E7" s="2">
        <f t="shared" si="0"/>
        <v>6685701</v>
      </c>
    </row>
    <row r="8" spans="2:5" x14ac:dyDescent="0.25">
      <c r="B8" t="s">
        <v>16</v>
      </c>
      <c r="C8" s="2">
        <v>10700940</v>
      </c>
      <c r="D8" s="2">
        <v>0</v>
      </c>
      <c r="E8" s="2">
        <f t="shared" si="0"/>
        <v>10700940</v>
      </c>
    </row>
    <row r="9" spans="2:5" x14ac:dyDescent="0.25">
      <c r="B9" t="s">
        <v>45</v>
      </c>
      <c r="C9" s="2">
        <v>38134370</v>
      </c>
      <c r="D9" s="2">
        <v>1214196</v>
      </c>
      <c r="E9" s="2">
        <f t="shared" si="0"/>
        <v>36920174</v>
      </c>
    </row>
    <row r="10" spans="2:5" x14ac:dyDescent="0.25">
      <c r="B10" t="s">
        <v>22</v>
      </c>
      <c r="C10" s="2">
        <v>1200000</v>
      </c>
      <c r="D10" s="2">
        <v>0</v>
      </c>
      <c r="E10" s="2">
        <f t="shared" si="0"/>
        <v>1200000</v>
      </c>
    </row>
    <row r="11" spans="2:5" x14ac:dyDescent="0.25">
      <c r="B11" s="1" t="s">
        <v>6</v>
      </c>
      <c r="C11" s="3">
        <f>SUM(C4:C10)</f>
        <v>155137406</v>
      </c>
      <c r="D11" s="3">
        <f>SUM(D4:D10)</f>
        <v>26405396</v>
      </c>
      <c r="E11" s="3">
        <f t="shared" si="0"/>
        <v>128732010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3:E14"/>
  <sheetViews>
    <sheetView workbookViewId="0">
      <selection activeCell="E16" sqref="E16"/>
    </sheetView>
  </sheetViews>
  <sheetFormatPr defaultRowHeight="15" x14ac:dyDescent="0.25"/>
  <cols>
    <col min="2" max="2" width="27.140625" bestFit="1" customWidth="1"/>
    <col min="3" max="3" width="24" bestFit="1" customWidth="1"/>
    <col min="4" max="4" width="13.28515625" bestFit="1" customWidth="1"/>
    <col min="5" max="5" width="11.140625" bestFit="1" customWidth="1"/>
  </cols>
  <sheetData>
    <row r="3" spans="2:5" x14ac:dyDescent="0.25">
      <c r="B3" s="1" t="s">
        <v>0</v>
      </c>
      <c r="C3" s="4" t="s">
        <v>23</v>
      </c>
      <c r="D3" s="1" t="s">
        <v>11</v>
      </c>
      <c r="E3" s="1" t="s">
        <v>12</v>
      </c>
    </row>
    <row r="4" spans="2:5" x14ac:dyDescent="0.25">
      <c r="B4" t="s">
        <v>2</v>
      </c>
      <c r="C4" s="2">
        <v>43700000</v>
      </c>
      <c r="D4" s="2">
        <v>13800826</v>
      </c>
      <c r="E4" s="2">
        <f>C4-D4</f>
        <v>29899174</v>
      </c>
    </row>
    <row r="5" spans="2:5" x14ac:dyDescent="0.25">
      <c r="B5" t="s">
        <v>15</v>
      </c>
      <c r="C5" s="2">
        <v>24184673</v>
      </c>
      <c r="D5" s="2">
        <v>6183643</v>
      </c>
      <c r="E5" s="2">
        <f t="shared" ref="E5:E11" si="0">C5-D5</f>
        <v>18001030</v>
      </c>
    </row>
    <row r="6" spans="2:5" x14ac:dyDescent="0.25">
      <c r="B6" t="s">
        <v>3</v>
      </c>
      <c r="C6" s="2">
        <v>40900000</v>
      </c>
      <c r="D6" s="2">
        <v>14771971</v>
      </c>
      <c r="E6" s="2">
        <f t="shared" si="0"/>
        <v>26128029</v>
      </c>
    </row>
    <row r="7" spans="2:5" x14ac:dyDescent="0.25">
      <c r="B7" t="s">
        <v>4</v>
      </c>
      <c r="C7" s="2">
        <v>12374652</v>
      </c>
      <c r="D7" s="2">
        <v>5683211</v>
      </c>
      <c r="E7" s="2">
        <f t="shared" si="0"/>
        <v>6691441</v>
      </c>
    </row>
    <row r="8" spans="2:5" x14ac:dyDescent="0.25">
      <c r="B8" t="s">
        <v>16</v>
      </c>
      <c r="C8" s="2">
        <v>10319775</v>
      </c>
      <c r="D8" s="2">
        <v>5210702</v>
      </c>
      <c r="E8" s="2">
        <f t="shared" si="0"/>
        <v>5109073</v>
      </c>
    </row>
    <row r="9" spans="2:5" x14ac:dyDescent="0.25">
      <c r="B9" t="s">
        <v>24</v>
      </c>
      <c r="C9" s="2">
        <v>2675290</v>
      </c>
      <c r="D9" s="2">
        <v>0</v>
      </c>
      <c r="E9" s="2">
        <f t="shared" si="0"/>
        <v>2675290</v>
      </c>
    </row>
    <row r="10" spans="2:5" x14ac:dyDescent="0.25">
      <c r="B10" t="s">
        <v>89</v>
      </c>
      <c r="C10" s="2">
        <v>17630680</v>
      </c>
      <c r="D10" s="2">
        <v>0</v>
      </c>
      <c r="E10" s="2">
        <f t="shared" si="0"/>
        <v>17630680</v>
      </c>
    </row>
    <row r="11" spans="2:5" x14ac:dyDescent="0.25">
      <c r="B11" t="s">
        <v>5</v>
      </c>
      <c r="C11" s="2">
        <v>0</v>
      </c>
      <c r="D11" s="2">
        <v>0</v>
      </c>
      <c r="E11" s="2">
        <f t="shared" si="0"/>
        <v>0</v>
      </c>
    </row>
    <row r="12" spans="2:5" x14ac:dyDescent="0.25">
      <c r="B12" s="1" t="s">
        <v>6</v>
      </c>
      <c r="C12" s="3">
        <f>SUM(C4:C11)</f>
        <v>151785070</v>
      </c>
      <c r="D12" s="3">
        <f>SUM(D4:D11)</f>
        <v>45650353</v>
      </c>
      <c r="E12" s="93">
        <f>SUM(E4:E11)</f>
        <v>106134717</v>
      </c>
    </row>
    <row r="14" spans="2:5" x14ac:dyDescent="0.25">
      <c r="E14" s="2"/>
    </row>
  </sheetData>
  <pageMargins left="0.7" right="0.7" top="0.75" bottom="0.75" header="0.3" footer="0.3"/>
  <pageSetup paperSize="9" orientation="portrait" r:id="rId1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3:E17"/>
  <sheetViews>
    <sheetView workbookViewId="0">
      <selection activeCell="I14" sqref="I14"/>
    </sheetView>
  </sheetViews>
  <sheetFormatPr defaultRowHeight="15" x14ac:dyDescent="0.25"/>
  <cols>
    <col min="2" max="2" width="22.85546875" bestFit="1" customWidth="1"/>
    <col min="3" max="3" width="31.140625" bestFit="1" customWidth="1"/>
    <col min="4" max="4" width="13.28515625" bestFit="1" customWidth="1"/>
    <col min="5" max="5" width="10.140625" bestFit="1" customWidth="1"/>
  </cols>
  <sheetData>
    <row r="3" spans="2:5" x14ac:dyDescent="0.25">
      <c r="B3" s="1" t="s">
        <v>0</v>
      </c>
      <c r="C3" s="1" t="s">
        <v>90</v>
      </c>
      <c r="D3" s="1" t="s">
        <v>11</v>
      </c>
      <c r="E3" s="1" t="s">
        <v>12</v>
      </c>
    </row>
    <row r="4" spans="2:5" x14ac:dyDescent="0.25">
      <c r="B4" t="s">
        <v>25</v>
      </c>
      <c r="C4" s="90">
        <v>18905000</v>
      </c>
      <c r="D4" s="90">
        <v>3016016</v>
      </c>
      <c r="E4" s="2">
        <f>C4-D4</f>
        <v>15888984</v>
      </c>
    </row>
    <row r="5" spans="2:5" x14ac:dyDescent="0.25">
      <c r="B5" t="s">
        <v>3</v>
      </c>
      <c r="C5" s="90">
        <v>11220000</v>
      </c>
      <c r="D5" s="90">
        <v>3122829</v>
      </c>
      <c r="E5" s="2">
        <f t="shared" ref="E5:E7" si="0">C5-D5</f>
        <v>8097171</v>
      </c>
    </row>
    <row r="6" spans="2:5" x14ac:dyDescent="0.25">
      <c r="B6" t="s">
        <v>4</v>
      </c>
      <c r="C6" s="90">
        <v>6895000</v>
      </c>
      <c r="D6" s="90">
        <v>1191650</v>
      </c>
      <c r="E6" s="2">
        <f t="shared" si="0"/>
        <v>5703350</v>
      </c>
    </row>
    <row r="7" spans="2:5" x14ac:dyDescent="0.25">
      <c r="B7" t="s">
        <v>91</v>
      </c>
      <c r="C7" s="90">
        <v>7860000</v>
      </c>
      <c r="D7" s="90">
        <v>2953630</v>
      </c>
      <c r="E7" s="2">
        <f t="shared" si="0"/>
        <v>4906370</v>
      </c>
    </row>
    <row r="8" spans="2:5" x14ac:dyDescent="0.25">
      <c r="B8" t="s">
        <v>92</v>
      </c>
      <c r="C8" s="90">
        <v>3520000</v>
      </c>
      <c r="D8" s="90">
        <v>882256</v>
      </c>
      <c r="E8" s="2">
        <f>C8-D8</f>
        <v>2637744</v>
      </c>
    </row>
    <row r="9" spans="2:5" x14ac:dyDescent="0.25">
      <c r="B9" s="1" t="s">
        <v>6</v>
      </c>
      <c r="C9" s="54">
        <f>SUM(C4:C8)</f>
        <v>48400000</v>
      </c>
      <c r="D9" s="3">
        <f>SUM(D4:D8)</f>
        <v>11166381</v>
      </c>
      <c r="E9" s="3">
        <f>SUM(E4:E8)</f>
        <v>37233619</v>
      </c>
    </row>
    <row r="12" spans="2:5" x14ac:dyDescent="0.25">
      <c r="B12" s="1" t="s">
        <v>0</v>
      </c>
      <c r="C12" s="1" t="s">
        <v>87</v>
      </c>
    </row>
    <row r="13" spans="2:5" x14ac:dyDescent="0.25">
      <c r="B13" t="s">
        <v>25</v>
      </c>
      <c r="C13" s="2">
        <v>8500000</v>
      </c>
    </row>
    <row r="14" spans="2:5" x14ac:dyDescent="0.25">
      <c r="B14" t="s">
        <v>3</v>
      </c>
      <c r="C14" s="2">
        <v>4000000</v>
      </c>
    </row>
    <row r="15" spans="2:5" x14ac:dyDescent="0.25">
      <c r="B15" t="s">
        <v>4</v>
      </c>
      <c r="C15" s="2">
        <v>1500000</v>
      </c>
    </row>
    <row r="16" spans="2:5" x14ac:dyDescent="0.25">
      <c r="B16" t="s">
        <v>16</v>
      </c>
      <c r="C16" s="2">
        <v>2000000</v>
      </c>
    </row>
    <row r="17" spans="2:3" x14ac:dyDescent="0.25">
      <c r="B17" s="1" t="s">
        <v>6</v>
      </c>
      <c r="C17" s="54">
        <f>SUM(C13:C16)</f>
        <v>16000000</v>
      </c>
    </row>
  </sheetData>
  <pageMargins left="0.7" right="0.7" top="0.75" bottom="0.75" header="0.3" footer="0.3"/>
  <legacy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E8"/>
  <sheetViews>
    <sheetView workbookViewId="0">
      <selection activeCell="C9" sqref="C9"/>
    </sheetView>
  </sheetViews>
  <sheetFormatPr defaultRowHeight="15" x14ac:dyDescent="0.25"/>
  <cols>
    <col min="2" max="2" width="25.7109375" bestFit="1" customWidth="1"/>
    <col min="3" max="3" width="19.42578125" bestFit="1" customWidth="1"/>
    <col min="4" max="4" width="13.28515625" bestFit="1" customWidth="1"/>
  </cols>
  <sheetData>
    <row r="3" spans="2:5" x14ac:dyDescent="0.25">
      <c r="B3" s="1" t="s">
        <v>0</v>
      </c>
      <c r="C3" s="1" t="s">
        <v>14</v>
      </c>
      <c r="D3" s="1" t="s">
        <v>11</v>
      </c>
      <c r="E3" s="1" t="s">
        <v>12</v>
      </c>
    </row>
    <row r="4" spans="2:5" x14ac:dyDescent="0.25">
      <c r="B4" t="s">
        <v>25</v>
      </c>
      <c r="C4" s="2">
        <v>0</v>
      </c>
      <c r="D4" s="2">
        <v>0</v>
      </c>
      <c r="E4" s="2">
        <f>C4-D4</f>
        <v>0</v>
      </c>
    </row>
    <row r="5" spans="2:5" x14ac:dyDescent="0.25">
      <c r="B5" t="s">
        <v>3</v>
      </c>
      <c r="C5" s="2">
        <v>0</v>
      </c>
      <c r="D5" s="2">
        <v>0</v>
      </c>
      <c r="E5" s="2">
        <f t="shared" ref="E5:E8" si="0">C5-D5</f>
        <v>0</v>
      </c>
    </row>
    <row r="6" spans="2:5" x14ac:dyDescent="0.25">
      <c r="B6" t="s">
        <v>4</v>
      </c>
      <c r="C6" s="2">
        <v>0</v>
      </c>
      <c r="D6" s="2">
        <v>0</v>
      </c>
      <c r="E6" s="2">
        <f t="shared" si="0"/>
        <v>0</v>
      </c>
    </row>
    <row r="7" spans="2:5" x14ac:dyDescent="0.25">
      <c r="B7" t="s">
        <v>26</v>
      </c>
      <c r="C7" s="2">
        <v>0</v>
      </c>
      <c r="D7" s="2">
        <v>0</v>
      </c>
      <c r="E7" s="2">
        <f t="shared" si="0"/>
        <v>0</v>
      </c>
    </row>
    <row r="8" spans="2:5" x14ac:dyDescent="0.25">
      <c r="B8" s="1" t="s">
        <v>6</v>
      </c>
      <c r="C8" s="3">
        <f>SUM(C4:C7)</f>
        <v>0</v>
      </c>
      <c r="D8" s="3">
        <v>0</v>
      </c>
      <c r="E8" s="3">
        <f t="shared" si="0"/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3:I25"/>
  <sheetViews>
    <sheetView workbookViewId="0">
      <selection activeCell="E4" sqref="E4:I25"/>
    </sheetView>
  </sheetViews>
  <sheetFormatPr defaultRowHeight="15" x14ac:dyDescent="0.25"/>
  <cols>
    <col min="5" max="5" width="16" customWidth="1"/>
  </cols>
  <sheetData>
    <row r="3" spans="5:9" ht="15.75" thickBot="1" x14ac:dyDescent="0.3"/>
    <row r="4" spans="5:9" ht="39.75" thickBot="1" x14ac:dyDescent="0.3">
      <c r="E4" s="55" t="s">
        <v>66</v>
      </c>
      <c r="F4" s="55" t="s">
        <v>67</v>
      </c>
      <c r="G4" s="55" t="s">
        <v>74</v>
      </c>
      <c r="H4" s="55" t="s">
        <v>75</v>
      </c>
      <c r="I4" s="55" t="s">
        <v>76</v>
      </c>
    </row>
    <row r="5" spans="5:9" ht="15.75" thickBot="1" x14ac:dyDescent="0.3">
      <c r="E5" s="56" t="s">
        <v>27</v>
      </c>
      <c r="F5" s="58">
        <v>5.3259999999999996</v>
      </c>
      <c r="G5" s="65" t="s">
        <v>64</v>
      </c>
      <c r="H5" s="63">
        <v>92</v>
      </c>
      <c r="I5" s="64" t="s">
        <v>80</v>
      </c>
    </row>
    <row r="6" spans="5:9" ht="15.75" thickBot="1" x14ac:dyDescent="0.3">
      <c r="E6" s="56" t="s">
        <v>73</v>
      </c>
      <c r="F6" s="59">
        <v>3.5049999999999999</v>
      </c>
      <c r="G6" s="66" t="s">
        <v>65</v>
      </c>
      <c r="H6" s="63">
        <v>79</v>
      </c>
      <c r="I6" s="64" t="s">
        <v>81</v>
      </c>
    </row>
    <row r="7" spans="5:9" ht="15.75" thickBot="1" x14ac:dyDescent="0.3">
      <c r="E7" s="56" t="s">
        <v>48</v>
      </c>
      <c r="F7" s="57">
        <v>6.0750000000000002</v>
      </c>
      <c r="G7" s="60" t="s">
        <v>62</v>
      </c>
      <c r="H7" s="61">
        <v>53.5</v>
      </c>
      <c r="I7" s="62" t="s">
        <v>77</v>
      </c>
    </row>
    <row r="8" spans="5:9" ht="15.75" thickBot="1" x14ac:dyDescent="0.3">
      <c r="E8" s="56" t="s">
        <v>70</v>
      </c>
      <c r="F8" s="58">
        <v>4.8470000000000004</v>
      </c>
      <c r="G8" s="66" t="s">
        <v>65</v>
      </c>
      <c r="H8" s="63">
        <v>71</v>
      </c>
      <c r="I8" s="64" t="s">
        <v>81</v>
      </c>
    </row>
    <row r="9" spans="5:9" ht="15.75" thickBot="1" x14ac:dyDescent="0.3">
      <c r="E9" s="56" t="s">
        <v>29</v>
      </c>
      <c r="F9" s="57">
        <v>5.9109999999999996</v>
      </c>
      <c r="G9" s="60" t="s">
        <v>62</v>
      </c>
      <c r="H9" s="63">
        <v>95</v>
      </c>
      <c r="I9" s="64" t="s">
        <v>78</v>
      </c>
    </row>
    <row r="10" spans="5:9" ht="15.75" thickBot="1" x14ac:dyDescent="0.3">
      <c r="E10" s="56" t="s">
        <v>30</v>
      </c>
      <c r="F10" s="57">
        <v>6.7160000000000002</v>
      </c>
      <c r="G10" s="60" t="s">
        <v>62</v>
      </c>
      <c r="H10" s="63">
        <v>100</v>
      </c>
      <c r="I10" s="64" t="s">
        <v>78</v>
      </c>
    </row>
    <row r="11" spans="5:9" ht="15.75" thickBot="1" x14ac:dyDescent="0.3">
      <c r="E11" s="56" t="s">
        <v>31</v>
      </c>
      <c r="F11" s="57">
        <v>6.6210000000000004</v>
      </c>
      <c r="G11" s="60" t="s">
        <v>62</v>
      </c>
      <c r="H11" s="63">
        <v>93.5</v>
      </c>
      <c r="I11" s="64" t="s">
        <v>78</v>
      </c>
    </row>
    <row r="12" spans="5:9" ht="15.75" thickBot="1" x14ac:dyDescent="0.3">
      <c r="E12" s="56" t="s">
        <v>32</v>
      </c>
      <c r="F12" s="58">
        <v>5.6420000000000003</v>
      </c>
      <c r="G12" s="65" t="s">
        <v>64</v>
      </c>
      <c r="H12" s="61">
        <v>65.5</v>
      </c>
      <c r="I12" s="62" t="s">
        <v>79</v>
      </c>
    </row>
    <row r="13" spans="5:9" ht="15.75" thickBot="1" x14ac:dyDescent="0.3">
      <c r="E13" s="56" t="s">
        <v>33</v>
      </c>
      <c r="F13" s="58">
        <v>5.3559999999999999</v>
      </c>
      <c r="G13" s="65" t="s">
        <v>64</v>
      </c>
      <c r="H13" s="63">
        <v>72.5</v>
      </c>
      <c r="I13" s="64" t="s">
        <v>80</v>
      </c>
    </row>
    <row r="14" spans="5:9" ht="15.75" thickBot="1" x14ac:dyDescent="0.3">
      <c r="E14" s="56" t="s">
        <v>49</v>
      </c>
      <c r="F14" s="57">
        <v>5.7460000000000004</v>
      </c>
      <c r="G14" s="60" t="s">
        <v>62</v>
      </c>
      <c r="H14" s="63">
        <v>90.5</v>
      </c>
      <c r="I14" s="64" t="s">
        <v>78</v>
      </c>
    </row>
    <row r="15" spans="5:9" ht="15.75" thickBot="1" x14ac:dyDescent="0.3">
      <c r="E15" s="56" t="s">
        <v>68</v>
      </c>
      <c r="F15" s="57">
        <v>5.9669999999999996</v>
      </c>
      <c r="G15" s="60" t="s">
        <v>62</v>
      </c>
      <c r="H15" s="63">
        <v>100</v>
      </c>
      <c r="I15" s="64" t="s">
        <v>78</v>
      </c>
    </row>
    <row r="16" spans="5:9" ht="15.75" thickBot="1" x14ac:dyDescent="0.3">
      <c r="E16" s="56" t="s">
        <v>50</v>
      </c>
      <c r="F16" s="59">
        <v>4.5609999999999999</v>
      </c>
      <c r="G16" s="66" t="s">
        <v>65</v>
      </c>
      <c r="H16" s="64">
        <v>16</v>
      </c>
      <c r="I16" s="64" t="s">
        <v>83</v>
      </c>
    </row>
    <row r="17" spans="5:9" ht="15.75" thickBot="1" x14ac:dyDescent="0.3">
      <c r="E17" s="56" t="s">
        <v>51</v>
      </c>
      <c r="F17" s="58">
        <v>5.2430000000000003</v>
      </c>
      <c r="G17" s="65" t="s">
        <v>64</v>
      </c>
      <c r="H17" s="63">
        <v>100</v>
      </c>
      <c r="I17" s="64" t="s">
        <v>80</v>
      </c>
    </row>
    <row r="18" spans="5:9" ht="15.75" thickBot="1" x14ac:dyDescent="0.3">
      <c r="E18" s="56" t="s">
        <v>34</v>
      </c>
      <c r="F18" s="57">
        <v>9.2309999999999999</v>
      </c>
      <c r="G18" s="60" t="s">
        <v>62</v>
      </c>
      <c r="H18" s="61">
        <v>39</v>
      </c>
      <c r="I18" s="62" t="s">
        <v>77</v>
      </c>
    </row>
    <row r="19" spans="5:9" ht="15.75" thickBot="1" x14ac:dyDescent="0.3">
      <c r="E19" s="56" t="s">
        <v>71</v>
      </c>
      <c r="F19" s="59">
        <v>4.6920000000000002</v>
      </c>
      <c r="G19" s="66" t="s">
        <v>65</v>
      </c>
      <c r="H19" s="67"/>
      <c r="I19" s="64" t="s">
        <v>82</v>
      </c>
    </row>
    <row r="20" spans="5:9" ht="15.75" thickBot="1" x14ac:dyDescent="0.3">
      <c r="E20" s="56" t="s">
        <v>47</v>
      </c>
      <c r="F20" s="57">
        <v>7.6310000000000002</v>
      </c>
      <c r="G20" s="60" t="s">
        <v>62</v>
      </c>
      <c r="H20" s="63">
        <v>92.5</v>
      </c>
      <c r="I20" s="64" t="s">
        <v>78</v>
      </c>
    </row>
    <row r="21" spans="5:9" ht="15.75" thickBot="1" x14ac:dyDescent="0.3">
      <c r="E21" s="56" t="s">
        <v>52</v>
      </c>
      <c r="F21" s="58">
        <v>4.9480000000000004</v>
      </c>
      <c r="G21" s="65" t="s">
        <v>64</v>
      </c>
      <c r="H21" s="61">
        <v>43.5</v>
      </c>
      <c r="I21" s="62" t="s">
        <v>79</v>
      </c>
    </row>
    <row r="22" spans="5:9" ht="15.75" thickBot="1" x14ac:dyDescent="0.3">
      <c r="E22" s="56" t="s">
        <v>69</v>
      </c>
      <c r="F22" s="57">
        <v>5.8849999999999998</v>
      </c>
      <c r="G22" s="60" t="s">
        <v>62</v>
      </c>
      <c r="H22" s="63">
        <v>98.5</v>
      </c>
      <c r="I22" s="64" t="s">
        <v>78</v>
      </c>
    </row>
    <row r="23" spans="5:9" ht="15.75" thickBot="1" x14ac:dyDescent="0.3">
      <c r="E23" s="56" t="s">
        <v>35</v>
      </c>
      <c r="F23" s="57">
        <v>5.7160000000000002</v>
      </c>
      <c r="G23" s="60" t="s">
        <v>62</v>
      </c>
      <c r="H23" s="63">
        <v>95</v>
      </c>
      <c r="I23" s="64" t="s">
        <v>78</v>
      </c>
    </row>
    <row r="24" spans="5:9" ht="15.75" thickBot="1" x14ac:dyDescent="0.3">
      <c r="E24" s="56" t="s">
        <v>72</v>
      </c>
      <c r="F24" s="59">
        <v>4.55</v>
      </c>
      <c r="G24" s="66" t="s">
        <v>65</v>
      </c>
      <c r="H24" s="61">
        <v>45.5</v>
      </c>
      <c r="I24" s="64" t="s">
        <v>84</v>
      </c>
    </row>
    <row r="25" spans="5:9" ht="15.75" thickBot="1" x14ac:dyDescent="0.3">
      <c r="E25" s="56" t="s">
        <v>36</v>
      </c>
      <c r="F25" s="57">
        <v>6.3239999999999998</v>
      </c>
      <c r="G25" s="60" t="s">
        <v>62</v>
      </c>
      <c r="H25" s="63">
        <v>95</v>
      </c>
      <c r="I25" s="64" t="s">
        <v>78</v>
      </c>
    </row>
  </sheetData>
  <sortState ref="E5:I25">
    <sortCondition ref="E5:E25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11"/>
  <sheetViews>
    <sheetView tabSelected="1" zoomScale="70" zoomScaleNormal="70" workbookViewId="0">
      <pane xSplit="1" topLeftCell="B1" activePane="topRight" state="frozen"/>
      <selection pane="topRight" activeCell="A13" sqref="A13"/>
    </sheetView>
  </sheetViews>
  <sheetFormatPr defaultRowHeight="15" x14ac:dyDescent="0.25"/>
  <cols>
    <col min="1" max="1" width="36.5703125" bestFit="1" customWidth="1"/>
    <col min="2" max="2" width="13.7109375" bestFit="1" customWidth="1"/>
    <col min="3" max="3" width="11.85546875" bestFit="1" customWidth="1"/>
    <col min="4" max="4" width="13" bestFit="1" customWidth="1"/>
    <col min="5" max="5" width="19" bestFit="1" customWidth="1"/>
    <col min="6" max="7" width="15.42578125" bestFit="1" customWidth="1"/>
    <col min="8" max="8" width="11.85546875" bestFit="1" customWidth="1"/>
    <col min="9" max="9" width="14.42578125" bestFit="1" customWidth="1"/>
    <col min="10" max="10" width="4.85546875" customWidth="1"/>
    <col min="11" max="11" width="11.85546875" bestFit="1" customWidth="1"/>
    <col min="12" max="12" width="14.42578125" bestFit="1" customWidth="1"/>
    <col min="13" max="13" width="6.7109375" bestFit="1" customWidth="1"/>
    <col min="14" max="14" width="11.85546875" bestFit="1" customWidth="1"/>
    <col min="15" max="15" width="10.85546875" bestFit="1" customWidth="1"/>
    <col min="16" max="16" width="6.7109375" bestFit="1" customWidth="1"/>
    <col min="17" max="17" width="10.5703125" hidden="1" customWidth="1"/>
    <col min="18" max="18" width="7.85546875" hidden="1" customWidth="1"/>
    <col min="19" max="19" width="4.85546875" hidden="1" customWidth="1"/>
    <col min="20" max="20" width="11.85546875" hidden="1" customWidth="1"/>
    <col min="21" max="21" width="7.140625" hidden="1" customWidth="1"/>
    <col min="22" max="22" width="8.42578125" hidden="1" customWidth="1"/>
    <col min="23" max="23" width="13" bestFit="1" customWidth="1"/>
    <col min="24" max="24" width="14.85546875" bestFit="1" customWidth="1"/>
    <col min="25" max="25" width="6.28515625" bestFit="1" customWidth="1"/>
    <col min="26" max="26" width="15.42578125" bestFit="1" customWidth="1"/>
    <col min="27" max="27" width="14.85546875" bestFit="1" customWidth="1"/>
    <col min="28" max="28" width="4.85546875" customWidth="1"/>
    <col min="29" max="29" width="11.85546875" bestFit="1" customWidth="1"/>
    <col min="30" max="30" width="10.7109375" bestFit="1" customWidth="1"/>
    <col min="31" max="31" width="6.7109375" bestFit="1" customWidth="1"/>
    <col min="32" max="32" width="10.5703125" hidden="1" customWidth="1"/>
    <col min="33" max="33" width="8" hidden="1" customWidth="1"/>
    <col min="34" max="34" width="8.42578125" hidden="1" customWidth="1"/>
    <col min="35" max="35" width="24.42578125" bestFit="1" customWidth="1"/>
    <col min="36" max="36" width="18.28515625" bestFit="1" customWidth="1"/>
    <col min="37" max="37" width="11" bestFit="1" customWidth="1"/>
    <col min="38" max="38" width="31.5703125" bestFit="1" customWidth="1"/>
  </cols>
  <sheetData>
    <row r="1" spans="1:38" x14ac:dyDescent="0.25">
      <c r="A1" s="105" t="s">
        <v>96</v>
      </c>
      <c r="B1" s="105"/>
      <c r="C1" s="105"/>
      <c r="D1" s="105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  <c r="Z1" s="106"/>
      <c r="AA1" s="106"/>
      <c r="AB1" s="106"/>
      <c r="AC1" s="106"/>
      <c r="AD1" s="106"/>
      <c r="AE1" s="106"/>
      <c r="AF1" s="106"/>
      <c r="AG1" s="106"/>
      <c r="AH1" s="106"/>
      <c r="AI1" s="106"/>
      <c r="AJ1" s="106"/>
      <c r="AK1" s="106"/>
      <c r="AL1" s="107"/>
    </row>
    <row r="2" spans="1:38" x14ac:dyDescent="0.25">
      <c r="A2" s="106"/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106"/>
      <c r="Z2" s="106"/>
      <c r="AA2" s="106"/>
      <c r="AB2" s="106"/>
      <c r="AC2" s="106"/>
      <c r="AD2" s="106"/>
      <c r="AE2" s="106"/>
      <c r="AF2" s="106"/>
      <c r="AG2" s="106"/>
      <c r="AH2" s="106"/>
      <c r="AI2" s="106"/>
      <c r="AJ2" s="106"/>
      <c r="AK2" s="106"/>
      <c r="AL2" s="107"/>
    </row>
    <row r="3" spans="1:38" x14ac:dyDescent="0.25">
      <c r="A3" s="106"/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  <c r="W3" s="106"/>
      <c r="X3" s="106"/>
      <c r="Y3" s="106"/>
      <c r="Z3" s="106"/>
      <c r="AA3" s="106"/>
      <c r="AB3" s="106"/>
      <c r="AC3" s="106"/>
      <c r="AD3" s="106"/>
      <c r="AE3" s="106"/>
      <c r="AF3" s="106"/>
      <c r="AG3" s="106"/>
      <c r="AH3" s="106"/>
      <c r="AI3" s="106"/>
      <c r="AJ3" s="106"/>
      <c r="AK3" s="106"/>
      <c r="AL3" s="107"/>
    </row>
    <row r="4" spans="1:38" x14ac:dyDescent="0.25">
      <c r="A4" s="106"/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6"/>
      <c r="Y4" s="106"/>
      <c r="Z4" s="106"/>
      <c r="AA4" s="106"/>
      <c r="AB4" s="106"/>
      <c r="AC4" s="106"/>
      <c r="AD4" s="106"/>
      <c r="AE4" s="106"/>
      <c r="AF4" s="106"/>
      <c r="AG4" s="106"/>
      <c r="AH4" s="106"/>
      <c r="AI4" s="106"/>
      <c r="AJ4" s="106"/>
      <c r="AK4" s="106"/>
      <c r="AL4" s="107"/>
    </row>
    <row r="5" spans="1:38" ht="18" customHeight="1" x14ac:dyDescent="0.25">
      <c r="A5" s="106"/>
      <c r="B5" s="106"/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6"/>
      <c r="T5" s="106"/>
      <c r="U5" s="106"/>
      <c r="V5" s="106"/>
      <c r="W5" s="106"/>
      <c r="X5" s="106"/>
      <c r="Y5" s="106"/>
      <c r="Z5" s="106"/>
      <c r="AA5" s="106"/>
      <c r="AB5" s="106"/>
      <c r="AC5" s="106"/>
      <c r="AD5" s="106"/>
      <c r="AE5" s="106"/>
      <c r="AF5" s="106"/>
      <c r="AG5" s="106"/>
      <c r="AH5" s="106"/>
      <c r="AI5" s="106"/>
      <c r="AJ5" s="106"/>
      <c r="AK5" s="106"/>
      <c r="AL5" s="107"/>
    </row>
    <row r="6" spans="1:38" x14ac:dyDescent="0.25">
      <c r="A6" s="33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4"/>
    </row>
    <row r="7" spans="1:38" x14ac:dyDescent="0.25">
      <c r="A7" s="7" t="s">
        <v>28</v>
      </c>
      <c r="B7" s="13" t="s">
        <v>85</v>
      </c>
      <c r="C7" s="9" t="s">
        <v>38</v>
      </c>
      <c r="D7" s="17" t="s">
        <v>37</v>
      </c>
      <c r="E7" s="13" t="s">
        <v>27</v>
      </c>
      <c r="F7" s="9" t="s">
        <v>38</v>
      </c>
      <c r="G7" s="17" t="s">
        <v>37</v>
      </c>
      <c r="H7" s="13" t="s">
        <v>29</v>
      </c>
      <c r="I7" s="9" t="s">
        <v>38</v>
      </c>
      <c r="J7" s="17" t="s">
        <v>37</v>
      </c>
      <c r="K7" s="91" t="s">
        <v>30</v>
      </c>
      <c r="L7" s="9" t="s">
        <v>38</v>
      </c>
      <c r="M7" s="17" t="s">
        <v>37</v>
      </c>
      <c r="N7" s="91" t="s">
        <v>31</v>
      </c>
      <c r="O7" s="9" t="s">
        <v>38</v>
      </c>
      <c r="P7" s="17" t="s">
        <v>37</v>
      </c>
      <c r="Q7" s="13" t="s">
        <v>32</v>
      </c>
      <c r="R7" s="9" t="s">
        <v>38</v>
      </c>
      <c r="S7" s="17" t="s">
        <v>37</v>
      </c>
      <c r="T7" s="13" t="s">
        <v>33</v>
      </c>
      <c r="U7" s="9" t="s">
        <v>38</v>
      </c>
      <c r="V7" s="17" t="s">
        <v>37</v>
      </c>
      <c r="W7" s="13" t="s">
        <v>34</v>
      </c>
      <c r="X7" s="9" t="s">
        <v>38</v>
      </c>
      <c r="Y7" s="17" t="s">
        <v>37</v>
      </c>
      <c r="Z7" s="13" t="s">
        <v>46</v>
      </c>
      <c r="AA7" s="9" t="s">
        <v>38</v>
      </c>
      <c r="AB7" s="17" t="s">
        <v>37</v>
      </c>
      <c r="AC7" s="91" t="s">
        <v>35</v>
      </c>
      <c r="AD7" s="9" t="s">
        <v>38</v>
      </c>
      <c r="AE7" s="17" t="s">
        <v>37</v>
      </c>
      <c r="AF7" s="13" t="s">
        <v>36</v>
      </c>
      <c r="AG7" s="9" t="s">
        <v>38</v>
      </c>
      <c r="AH7" s="17" t="s">
        <v>37</v>
      </c>
      <c r="AI7" s="13" t="s">
        <v>41</v>
      </c>
      <c r="AJ7" s="9" t="s">
        <v>42</v>
      </c>
      <c r="AK7" s="20" t="s">
        <v>40</v>
      </c>
      <c r="AL7" s="23" t="s">
        <v>43</v>
      </c>
    </row>
    <row r="8" spans="1:38" ht="15.75" x14ac:dyDescent="0.25">
      <c r="A8" s="8" t="s">
        <v>2</v>
      </c>
      <c r="B8" s="14">
        <f>ESARO!C3</f>
        <v>240000</v>
      </c>
      <c r="C8" s="10">
        <f>ESARO!D3</f>
        <v>21540</v>
      </c>
      <c r="D8" s="98">
        <f>C8/B8</f>
        <v>8.9749999999999996E-2</v>
      </c>
      <c r="E8" s="14">
        <f>Angola!E4</f>
        <v>1000000</v>
      </c>
      <c r="F8" s="10">
        <f>Angola!F4</f>
        <v>499813</v>
      </c>
      <c r="G8" s="18">
        <f>F8/E8</f>
        <v>0.49981300000000001</v>
      </c>
      <c r="H8" s="14">
        <f>Eritrea!C4</f>
        <v>8000000</v>
      </c>
      <c r="I8" s="10">
        <f>Eritrea!D4</f>
        <v>0</v>
      </c>
      <c r="J8" s="18">
        <f>I8/H8</f>
        <v>0</v>
      </c>
      <c r="K8" s="14">
        <f>Ethiopia!E4</f>
        <v>10500000</v>
      </c>
      <c r="L8" s="10">
        <f>Ethiopia!F4</f>
        <v>7000949</v>
      </c>
      <c r="M8" s="18">
        <f>L8/K8</f>
        <v>0.66675704761904764</v>
      </c>
      <c r="N8" s="14">
        <f>Kenya!C4</f>
        <v>9277963</v>
      </c>
      <c r="O8" s="10">
        <f>Kenya!D4</f>
        <v>6010137</v>
      </c>
      <c r="P8" s="18">
        <f>O8/N8</f>
        <v>0.64778626515324533</v>
      </c>
      <c r="Q8" s="14">
        <f>Lesotho!C4</f>
        <v>0</v>
      </c>
      <c r="R8" s="10">
        <f>Lesotho!D4</f>
        <v>0</v>
      </c>
      <c r="S8" s="18" t="e">
        <f>R8/Q8</f>
        <v>#DIV/0!</v>
      </c>
      <c r="T8" s="14">
        <f>Madagascar!C4</f>
        <v>0</v>
      </c>
      <c r="U8" s="10">
        <f>Madagascar!D4</f>
        <v>0</v>
      </c>
      <c r="V8" s="18" t="e">
        <f>U8/T8</f>
        <v>#DIV/0!</v>
      </c>
      <c r="W8" s="14">
        <f>Somalia!C4</f>
        <v>31032670</v>
      </c>
      <c r="X8" s="10">
        <f>Somalia!D4</f>
        <v>12808580</v>
      </c>
      <c r="Y8" s="18">
        <f>X8/W8</f>
        <v>0.41274502000633528</v>
      </c>
      <c r="Z8" s="2">
        <f>'S. Sudan'!C4</f>
        <v>43700000</v>
      </c>
      <c r="AA8" s="10">
        <f>'S. Sudan'!D4</f>
        <v>13800826</v>
      </c>
      <c r="AB8" s="18"/>
      <c r="AC8" s="14"/>
      <c r="AD8" s="10"/>
      <c r="AE8" s="18"/>
      <c r="AF8" s="14"/>
      <c r="AG8" s="10"/>
      <c r="AH8" s="18"/>
      <c r="AI8" s="19">
        <f t="shared" ref="AI8:AI16" si="0">B8+E8+H8+K8+N8+W8+Z8+AC8</f>
        <v>103750633</v>
      </c>
      <c r="AJ8" s="19">
        <f t="shared" ref="AJ8:AJ16" si="1">C8+F8+I8+L8+O8+X8+AA8+AD8</f>
        <v>40141845</v>
      </c>
      <c r="AK8" s="22">
        <f>AJ8/AI8</f>
        <v>0.3869069887988057</v>
      </c>
      <c r="AL8" s="19">
        <f>AI8-AJ8</f>
        <v>63608788</v>
      </c>
    </row>
    <row r="9" spans="1:38" ht="15.75" x14ac:dyDescent="0.25">
      <c r="A9" s="8" t="s">
        <v>15</v>
      </c>
      <c r="B9" s="14">
        <f>ESARO!C4</f>
        <v>250000</v>
      </c>
      <c r="C9" s="10">
        <f>ESARO!D4</f>
        <v>0</v>
      </c>
      <c r="D9" s="98">
        <f t="shared" ref="D9:D24" si="2">C9/B9</f>
        <v>0</v>
      </c>
      <c r="E9" s="14">
        <f>Angola!E9</f>
        <v>1000000</v>
      </c>
      <c r="F9" s="10">
        <f>Angola!F9</f>
        <v>59813</v>
      </c>
      <c r="G9" s="18"/>
      <c r="H9" s="14">
        <f>Eritrea!C5</f>
        <v>1500000</v>
      </c>
      <c r="I9" s="10">
        <f>Eritrea!D5</f>
        <v>0</v>
      </c>
      <c r="J9" s="18">
        <f t="shared" ref="J9:J14" si="3">I9/H9</f>
        <v>0</v>
      </c>
      <c r="K9" s="14">
        <f>Ethiopia!E5</f>
        <v>10300000</v>
      </c>
      <c r="L9" s="10">
        <f>Ethiopia!F5</f>
        <v>3344698</v>
      </c>
      <c r="M9" s="18">
        <f>L9/K9</f>
        <v>0.32472796116504854</v>
      </c>
      <c r="N9" s="14">
        <f>Kenya!C5</f>
        <v>5896505</v>
      </c>
      <c r="O9" s="10">
        <f>Kenya!D5</f>
        <v>1468350</v>
      </c>
      <c r="P9" s="18">
        <f t="shared" ref="P9:P16" si="4">O9/N9</f>
        <v>0.24902039428441086</v>
      </c>
      <c r="Q9" s="14">
        <f>Lesotho!C5</f>
        <v>0</v>
      </c>
      <c r="R9" s="10">
        <f>Lesotho!D5</f>
        <v>0</v>
      </c>
      <c r="S9" s="18" t="e">
        <f t="shared" ref="S9:S15" si="5">R9/Q9</f>
        <v>#DIV/0!</v>
      </c>
      <c r="T9" s="14">
        <f>Madagascar!C5</f>
        <v>0</v>
      </c>
      <c r="U9" s="10">
        <f>Madagascar!D5</f>
        <v>0</v>
      </c>
      <c r="V9" s="18" t="e">
        <f t="shared" ref="V9:V24" si="6">U9/T9</f>
        <v>#DIV/0!</v>
      </c>
      <c r="W9" s="14">
        <f>Somalia!C5</f>
        <v>44548194</v>
      </c>
      <c r="X9" s="10">
        <f>Somalia!D5</f>
        <v>5993832</v>
      </c>
      <c r="Y9" s="18">
        <f t="shared" ref="Y9:Y24" si="7">X9/W9</f>
        <v>0.13454713787050493</v>
      </c>
      <c r="Z9" s="2">
        <f>'S. Sudan'!C5</f>
        <v>24184673</v>
      </c>
      <c r="AA9" s="10">
        <f>'S. Sudan'!D5</f>
        <v>6183643</v>
      </c>
      <c r="AB9" s="18"/>
      <c r="AC9" s="14"/>
      <c r="AD9" s="10"/>
      <c r="AE9" s="18"/>
      <c r="AF9" s="14"/>
      <c r="AG9" s="10"/>
      <c r="AH9" s="18"/>
      <c r="AI9" s="19">
        <f t="shared" si="0"/>
        <v>87679372</v>
      </c>
      <c r="AJ9" s="19">
        <f t="shared" si="1"/>
        <v>17050336</v>
      </c>
      <c r="AK9" s="22">
        <f t="shared" ref="AK9:AK24" si="8">AJ9/AI9</f>
        <v>0.19446234172388918</v>
      </c>
      <c r="AL9" s="19">
        <f t="shared" ref="AL9:AL23" si="9">AI9-AJ9</f>
        <v>70629036</v>
      </c>
    </row>
    <row r="10" spans="1:38" ht="15.75" x14ac:dyDescent="0.25">
      <c r="A10" s="8" t="s">
        <v>25</v>
      </c>
      <c r="B10" s="14"/>
      <c r="C10" s="10"/>
      <c r="D10" s="98"/>
      <c r="E10" s="14"/>
      <c r="F10" s="10"/>
      <c r="G10" s="18"/>
      <c r="H10" s="14"/>
      <c r="I10" s="12"/>
      <c r="J10" s="18"/>
      <c r="K10" s="16"/>
      <c r="L10" s="12"/>
      <c r="M10" s="18"/>
      <c r="N10" s="16"/>
      <c r="O10" s="12"/>
      <c r="P10" s="18"/>
      <c r="Q10" s="16"/>
      <c r="R10" s="12"/>
      <c r="S10" s="18"/>
      <c r="T10" s="16"/>
      <c r="U10" s="12"/>
      <c r="V10" s="18"/>
      <c r="W10" s="16"/>
      <c r="X10" s="12"/>
      <c r="Y10" s="18"/>
      <c r="Z10" s="16"/>
      <c r="AA10" s="12"/>
      <c r="AB10" s="18"/>
      <c r="AC10" s="14">
        <f>Uganda!C4</f>
        <v>18905000</v>
      </c>
      <c r="AD10" s="10">
        <f>Uganda!D4</f>
        <v>3016016</v>
      </c>
      <c r="AE10" s="18">
        <f>AD10/AC10</f>
        <v>0.15953536101560434</v>
      </c>
      <c r="AF10" s="14">
        <f>Zimbabwe!C4</f>
        <v>0</v>
      </c>
      <c r="AG10" s="10">
        <f>Zimbabwe!D4</f>
        <v>0</v>
      </c>
      <c r="AH10" s="18" t="e">
        <f>AG10/AF10</f>
        <v>#DIV/0!</v>
      </c>
      <c r="AI10" s="19">
        <f t="shared" si="0"/>
        <v>18905000</v>
      </c>
      <c r="AJ10" s="19">
        <f t="shared" si="1"/>
        <v>3016016</v>
      </c>
      <c r="AK10" s="22">
        <f t="shared" si="8"/>
        <v>0.15953536101560434</v>
      </c>
      <c r="AL10" s="19">
        <f t="shared" si="9"/>
        <v>15888984</v>
      </c>
    </row>
    <row r="11" spans="1:38" ht="15.75" x14ac:dyDescent="0.25">
      <c r="A11" s="8" t="s">
        <v>3</v>
      </c>
      <c r="B11" s="14">
        <f>ESARO!C5</f>
        <v>440000</v>
      </c>
      <c r="C11" s="10">
        <f>ESARO!D5</f>
        <v>90030</v>
      </c>
      <c r="D11" s="98">
        <f t="shared" si="2"/>
        <v>0.20461363636363636</v>
      </c>
      <c r="E11" s="14">
        <f>Angola!E5</f>
        <v>2000000</v>
      </c>
      <c r="F11" s="10">
        <f>Angola!F5</f>
        <v>619438</v>
      </c>
      <c r="G11" s="18">
        <f t="shared" ref="G11:G19" si="10">F11/E11</f>
        <v>0.30971900000000002</v>
      </c>
      <c r="H11" s="14">
        <f>Eritrea!C6</f>
        <v>1800000</v>
      </c>
      <c r="I11" s="10">
        <f>Eritrea!D6</f>
        <v>0</v>
      </c>
      <c r="J11" s="18">
        <f t="shared" si="3"/>
        <v>0</v>
      </c>
      <c r="K11" s="14">
        <f>Ethiopia!E6</f>
        <v>8500000</v>
      </c>
      <c r="L11" s="10">
        <f>Ethiopia!F6</f>
        <v>3180748</v>
      </c>
      <c r="M11" s="18">
        <f t="shared" ref="M11:M15" si="11">L11/K11</f>
        <v>0.37420564705882353</v>
      </c>
      <c r="N11" s="14">
        <f>Kenya!C6</f>
        <v>4790541</v>
      </c>
      <c r="O11" s="10">
        <f>Kenya!D6</f>
        <v>751200</v>
      </c>
      <c r="P11" s="18">
        <f t="shared" si="4"/>
        <v>0.15680901175879719</v>
      </c>
      <c r="Q11" s="14">
        <f>Lesotho!C6</f>
        <v>0</v>
      </c>
      <c r="R11" s="10">
        <f>Lesotho!D6</f>
        <v>0</v>
      </c>
      <c r="S11" s="18" t="e">
        <f t="shared" si="5"/>
        <v>#DIV/0!</v>
      </c>
      <c r="T11" s="14">
        <f>Madagascar!C6</f>
        <v>0</v>
      </c>
      <c r="U11" s="10">
        <f>Madagascar!D6</f>
        <v>0</v>
      </c>
      <c r="V11" s="18" t="e">
        <f t="shared" si="6"/>
        <v>#DIV/0!</v>
      </c>
      <c r="W11" s="14">
        <f>Somalia!C6</f>
        <v>19599800</v>
      </c>
      <c r="X11" s="10">
        <f>Somalia!D6</f>
        <v>3153057</v>
      </c>
      <c r="Y11" s="18">
        <f t="shared" si="7"/>
        <v>0.16087189665200666</v>
      </c>
      <c r="Z11" s="2">
        <f>'S. Sudan'!C6</f>
        <v>40900000</v>
      </c>
      <c r="AA11" s="10">
        <f>'S. Sudan'!D6</f>
        <v>14771971</v>
      </c>
      <c r="AB11" s="18"/>
      <c r="AC11" s="14">
        <f>Uganda!C5</f>
        <v>11220000</v>
      </c>
      <c r="AD11" s="10">
        <f>Uganda!D5</f>
        <v>3122829</v>
      </c>
      <c r="AE11" s="18">
        <f>AD11/AC11</f>
        <v>0.27832700534759358</v>
      </c>
      <c r="AF11" s="14">
        <f>Zimbabwe!C5</f>
        <v>0</v>
      </c>
      <c r="AG11" s="10">
        <f>Zimbabwe!D5</f>
        <v>0</v>
      </c>
      <c r="AH11" s="18" t="e">
        <f t="shared" ref="AH11:AH15" si="12">AG11/AF11</f>
        <v>#DIV/0!</v>
      </c>
      <c r="AI11" s="19">
        <f t="shared" si="0"/>
        <v>89250341</v>
      </c>
      <c r="AJ11" s="19">
        <f t="shared" si="1"/>
        <v>25689273</v>
      </c>
      <c r="AK11" s="22">
        <f t="shared" si="8"/>
        <v>0.28783389186154484</v>
      </c>
      <c r="AL11" s="19">
        <f t="shared" si="9"/>
        <v>63561068</v>
      </c>
    </row>
    <row r="12" spans="1:38" ht="15.75" x14ac:dyDescent="0.25">
      <c r="A12" s="8" t="s">
        <v>39</v>
      </c>
      <c r="B12" s="14">
        <f>ESARO!C6</f>
        <v>395000</v>
      </c>
      <c r="C12" s="10">
        <f>ESARO!D6</f>
        <v>93642</v>
      </c>
      <c r="D12" s="98">
        <f t="shared" si="2"/>
        <v>0.23706835443037974</v>
      </c>
      <c r="E12" s="14">
        <f>Angola!E6</f>
        <v>500000</v>
      </c>
      <c r="F12" s="10">
        <f>Angola!F6</f>
        <v>94906</v>
      </c>
      <c r="G12" s="18">
        <f t="shared" si="10"/>
        <v>0.18981200000000001</v>
      </c>
      <c r="H12" s="14">
        <f>Eritrea!C7</f>
        <v>3000000</v>
      </c>
      <c r="I12" s="10">
        <f>Eritrea!D7</f>
        <v>0</v>
      </c>
      <c r="J12" s="18">
        <f t="shared" si="3"/>
        <v>0</v>
      </c>
      <c r="K12" s="14">
        <f>Ethiopia!E7</f>
        <v>3500000</v>
      </c>
      <c r="L12" s="10">
        <f>Ethiopia!F7</f>
        <v>1404069</v>
      </c>
      <c r="M12" s="18">
        <f t="shared" si="11"/>
        <v>0.40116257142857142</v>
      </c>
      <c r="N12" s="14">
        <f>Kenya!C7</f>
        <v>5701472</v>
      </c>
      <c r="O12" s="10">
        <f>Kenya!D7</f>
        <v>502054</v>
      </c>
      <c r="P12" s="18">
        <f t="shared" si="4"/>
        <v>8.8056908812320742E-2</v>
      </c>
      <c r="Q12" s="14">
        <f>Lesotho!C7</f>
        <v>0</v>
      </c>
      <c r="R12" s="10">
        <f>Lesotho!D7</f>
        <v>0</v>
      </c>
      <c r="S12" s="18" t="e">
        <f t="shared" si="5"/>
        <v>#DIV/0!</v>
      </c>
      <c r="T12" s="14">
        <f>Madagascar!C7</f>
        <v>0</v>
      </c>
      <c r="U12" s="10">
        <f>Madagascar!D7</f>
        <v>0</v>
      </c>
      <c r="V12" s="18" t="e">
        <f t="shared" si="6"/>
        <v>#DIV/0!</v>
      </c>
      <c r="W12" s="14">
        <f>Somalia!C7</f>
        <v>9921432</v>
      </c>
      <c r="X12" s="10">
        <f>Somalia!D7</f>
        <v>3235731</v>
      </c>
      <c r="Y12" s="18">
        <f t="shared" si="7"/>
        <v>0.32613548124907776</v>
      </c>
      <c r="Z12" s="2">
        <f>'S. Sudan'!C7</f>
        <v>12374652</v>
      </c>
      <c r="AA12" s="10">
        <f>'S. Sudan'!D7</f>
        <v>5683211</v>
      </c>
      <c r="AB12" s="18"/>
      <c r="AC12" s="14">
        <f>Uganda!C6</f>
        <v>6895000</v>
      </c>
      <c r="AD12" s="10">
        <f>Uganda!D6</f>
        <v>1191650</v>
      </c>
      <c r="AE12" s="18">
        <f t="shared" ref="AE12:AE14" si="13">AD12/AC12</f>
        <v>0.1728281363306744</v>
      </c>
      <c r="AF12" s="14">
        <f>Zimbabwe!C6</f>
        <v>0</v>
      </c>
      <c r="AG12" s="10">
        <f>Zimbabwe!D6</f>
        <v>0</v>
      </c>
      <c r="AH12" s="18" t="e">
        <f t="shared" si="12"/>
        <v>#DIV/0!</v>
      </c>
      <c r="AI12" s="19">
        <f t="shared" si="0"/>
        <v>42287556</v>
      </c>
      <c r="AJ12" s="19">
        <f t="shared" si="1"/>
        <v>12205263</v>
      </c>
      <c r="AK12" s="22">
        <f t="shared" si="8"/>
        <v>0.2886254055448369</v>
      </c>
      <c r="AL12" s="19">
        <f t="shared" si="9"/>
        <v>30082293</v>
      </c>
    </row>
    <row r="13" spans="1:38" ht="15.75" x14ac:dyDescent="0.25">
      <c r="A13" s="8" t="s">
        <v>45</v>
      </c>
      <c r="B13" s="14"/>
      <c r="C13" s="10"/>
      <c r="D13" s="98"/>
      <c r="E13" s="14"/>
      <c r="F13" s="10"/>
      <c r="G13" s="18"/>
      <c r="H13" s="14"/>
      <c r="I13" s="10"/>
      <c r="J13" s="18"/>
      <c r="K13" s="14"/>
      <c r="L13" s="10"/>
      <c r="M13" s="18"/>
      <c r="N13" s="14"/>
      <c r="O13" s="10"/>
      <c r="P13" s="18"/>
      <c r="Q13" s="14"/>
      <c r="R13" s="10"/>
      <c r="S13" s="18"/>
      <c r="T13" s="14"/>
      <c r="U13" s="10"/>
      <c r="V13" s="18"/>
      <c r="W13" s="14">
        <f>Somalia!C9</f>
        <v>38134370</v>
      </c>
      <c r="X13" s="10">
        <f>Somalia!D9</f>
        <v>1214196</v>
      </c>
      <c r="Y13" s="18"/>
      <c r="Z13" s="14"/>
      <c r="AA13" s="10"/>
      <c r="AB13" s="18"/>
      <c r="AC13" s="14"/>
      <c r="AD13" s="10"/>
      <c r="AE13" s="18"/>
      <c r="AF13" s="14"/>
      <c r="AG13" s="10"/>
      <c r="AH13" s="18"/>
      <c r="AI13" s="19">
        <f t="shared" si="0"/>
        <v>38134370</v>
      </c>
      <c r="AJ13" s="19">
        <f t="shared" si="1"/>
        <v>1214196</v>
      </c>
      <c r="AK13" s="22">
        <f t="shared" si="8"/>
        <v>3.183993861705333E-2</v>
      </c>
      <c r="AL13" s="19">
        <f t="shared" si="9"/>
        <v>36920174</v>
      </c>
    </row>
    <row r="14" spans="1:38" ht="15.75" x14ac:dyDescent="0.25">
      <c r="A14" s="8" t="s">
        <v>16</v>
      </c>
      <c r="B14" s="14">
        <f>ESARO!C7</f>
        <v>50000</v>
      </c>
      <c r="C14" s="10">
        <f>ESARO!D7</f>
        <v>0</v>
      </c>
      <c r="D14" s="98">
        <f t="shared" si="2"/>
        <v>0</v>
      </c>
      <c r="E14" s="14"/>
      <c r="F14" s="10"/>
      <c r="G14" s="18"/>
      <c r="H14" s="14">
        <f>Eritrea!C8</f>
        <v>1500000</v>
      </c>
      <c r="I14" s="10">
        <f>Eritrea!D8</f>
        <v>0</v>
      </c>
      <c r="J14" s="18">
        <f t="shared" si="3"/>
        <v>0</v>
      </c>
      <c r="K14" s="14">
        <f>Ethiopia!E8</f>
        <v>8000000</v>
      </c>
      <c r="L14" s="10">
        <f>Ethiopia!F8</f>
        <v>1100039</v>
      </c>
      <c r="M14" s="18">
        <f t="shared" si="11"/>
        <v>0.137504875</v>
      </c>
      <c r="N14" s="14">
        <f>Kenya!C8</f>
        <v>6681665</v>
      </c>
      <c r="O14" s="10">
        <f>Kenya!D8</f>
        <v>2190418</v>
      </c>
      <c r="P14" s="18">
        <f t="shared" si="4"/>
        <v>0.32782517531184219</v>
      </c>
      <c r="Q14" s="16"/>
      <c r="R14" s="12"/>
      <c r="S14" s="18"/>
      <c r="T14" s="14">
        <f>Madagascar!C8</f>
        <v>0</v>
      </c>
      <c r="U14" s="10">
        <f>Madagascar!D8</f>
        <v>0</v>
      </c>
      <c r="V14" s="18" t="e">
        <f t="shared" si="6"/>
        <v>#DIV/0!</v>
      </c>
      <c r="W14" s="14">
        <f>Somalia!C8</f>
        <v>10700940</v>
      </c>
      <c r="X14" s="10">
        <f>Somalia!D8</f>
        <v>0</v>
      </c>
      <c r="Y14" s="18">
        <f t="shared" si="7"/>
        <v>0</v>
      </c>
      <c r="Z14" s="2">
        <f>'S. Sudan'!C8</f>
        <v>10319775</v>
      </c>
      <c r="AA14" s="10">
        <f>'S. Sudan'!D8</f>
        <v>5210702</v>
      </c>
      <c r="AB14" s="18"/>
      <c r="AC14" s="14">
        <f>Uganda!C7</f>
        <v>7860000</v>
      </c>
      <c r="AD14" s="10">
        <f>Uganda!D7</f>
        <v>2953630</v>
      </c>
      <c r="AE14" s="18">
        <f t="shared" si="13"/>
        <v>0.37577989821882951</v>
      </c>
      <c r="AF14" s="14"/>
      <c r="AG14" s="10"/>
      <c r="AH14" s="18"/>
      <c r="AI14" s="19">
        <f t="shared" si="0"/>
        <v>45112380</v>
      </c>
      <c r="AJ14" s="19">
        <f t="shared" si="1"/>
        <v>11454789</v>
      </c>
      <c r="AK14" s="22">
        <f t="shared" si="8"/>
        <v>0.25391675189825941</v>
      </c>
      <c r="AL14" s="19">
        <f t="shared" si="9"/>
        <v>33657591</v>
      </c>
    </row>
    <row r="15" spans="1:38" ht="15.75" x14ac:dyDescent="0.25">
      <c r="A15" s="8" t="s">
        <v>5</v>
      </c>
      <c r="B15" s="14">
        <f>ESARO!C8</f>
        <v>500000</v>
      </c>
      <c r="C15" s="10">
        <f>ESARO!D8</f>
        <v>347629</v>
      </c>
      <c r="D15" s="98">
        <f t="shared" si="2"/>
        <v>0.69525800000000004</v>
      </c>
      <c r="E15" s="14">
        <f>Angola!E7</f>
        <v>200000</v>
      </c>
      <c r="F15" s="10">
        <f>Angola!F7</f>
        <v>88239</v>
      </c>
      <c r="G15" s="18">
        <f t="shared" si="10"/>
        <v>0.441195</v>
      </c>
      <c r="H15" s="16"/>
      <c r="I15" s="12"/>
      <c r="J15" s="18"/>
      <c r="K15" s="14">
        <f>Ethiopia!E9</f>
        <v>1511000</v>
      </c>
      <c r="L15" s="10">
        <f>Ethiopia!F9</f>
        <v>0</v>
      </c>
      <c r="M15" s="18">
        <f t="shared" si="11"/>
        <v>0</v>
      </c>
      <c r="N15" s="14">
        <f>Kenya!C10</f>
        <v>2000000</v>
      </c>
      <c r="O15" s="10">
        <f>Kenya!D10</f>
        <v>1171850</v>
      </c>
      <c r="P15" s="18">
        <f t="shared" si="4"/>
        <v>0.58592500000000003</v>
      </c>
      <c r="Q15" s="14">
        <f>Lesotho!C8</f>
        <v>0</v>
      </c>
      <c r="R15" s="10">
        <f>Lesotho!D8</f>
        <v>0</v>
      </c>
      <c r="S15" s="18" t="e">
        <f t="shared" si="5"/>
        <v>#DIV/0!</v>
      </c>
      <c r="T15" s="14">
        <f>Madagascar!C9</f>
        <v>0</v>
      </c>
      <c r="U15" s="10">
        <f>Madagascar!D9</f>
        <v>0</v>
      </c>
      <c r="V15" s="18" t="e">
        <f t="shared" si="6"/>
        <v>#DIV/0!</v>
      </c>
      <c r="W15" s="14">
        <f>Somalia!C10</f>
        <v>1200000</v>
      </c>
      <c r="X15" s="10">
        <f>Somalia!D10</f>
        <v>0</v>
      </c>
      <c r="Y15" s="18">
        <f t="shared" si="7"/>
        <v>0</v>
      </c>
      <c r="Z15" s="2"/>
      <c r="AA15" s="10"/>
      <c r="AB15" s="18"/>
      <c r="AC15" s="14"/>
      <c r="AD15" s="10"/>
      <c r="AE15" s="18"/>
      <c r="AF15" s="14">
        <f>Zimbabwe!C7</f>
        <v>0</v>
      </c>
      <c r="AG15" s="10">
        <f>Zimbabwe!D7</f>
        <v>0</v>
      </c>
      <c r="AH15" s="18" t="e">
        <f t="shared" si="12"/>
        <v>#DIV/0!</v>
      </c>
      <c r="AI15" s="19">
        <f t="shared" si="0"/>
        <v>5411000</v>
      </c>
      <c r="AJ15" s="19">
        <f t="shared" si="1"/>
        <v>1607718</v>
      </c>
      <c r="AK15" s="22">
        <f t="shared" si="8"/>
        <v>0.29712031047865461</v>
      </c>
      <c r="AL15" s="19">
        <f t="shared" si="9"/>
        <v>3803282</v>
      </c>
    </row>
    <row r="16" spans="1:38" ht="15.75" x14ac:dyDescent="0.25">
      <c r="A16" s="8" t="s">
        <v>18</v>
      </c>
      <c r="B16" s="14"/>
      <c r="C16" s="10"/>
      <c r="D16" s="98"/>
      <c r="E16" s="14"/>
      <c r="F16" s="10"/>
      <c r="G16" s="18"/>
      <c r="H16" s="16"/>
      <c r="I16" s="12"/>
      <c r="J16" s="18"/>
      <c r="K16" s="16"/>
      <c r="L16" s="12"/>
      <c r="M16" s="18"/>
      <c r="N16" s="14">
        <f>Kenya!C9</f>
        <v>1000000</v>
      </c>
      <c r="O16" s="10">
        <f>Kenya!D9</f>
        <v>0</v>
      </c>
      <c r="P16" s="18">
        <f t="shared" si="4"/>
        <v>0</v>
      </c>
      <c r="Q16" s="16"/>
      <c r="R16" s="12"/>
      <c r="S16" s="18"/>
      <c r="T16" s="16"/>
      <c r="U16" s="12"/>
      <c r="V16" s="18"/>
      <c r="W16" s="16"/>
      <c r="X16" s="12"/>
      <c r="Y16" s="18"/>
      <c r="Z16" s="16"/>
      <c r="AA16" s="12"/>
      <c r="AB16" s="18"/>
      <c r="AC16" s="14"/>
      <c r="AD16" s="10"/>
      <c r="AE16" s="18"/>
      <c r="AF16" s="14"/>
      <c r="AG16" s="10"/>
      <c r="AH16" s="18"/>
      <c r="AI16" s="19">
        <f t="shared" si="0"/>
        <v>1000000</v>
      </c>
      <c r="AJ16" s="19">
        <f t="shared" si="1"/>
        <v>0</v>
      </c>
      <c r="AK16" s="22">
        <f t="shared" si="8"/>
        <v>0</v>
      </c>
      <c r="AL16" s="19">
        <f t="shared" si="9"/>
        <v>1000000</v>
      </c>
    </row>
    <row r="17" spans="1:38" ht="15.75" x14ac:dyDescent="0.25">
      <c r="A17" s="8" t="s">
        <v>21</v>
      </c>
      <c r="B17" s="14"/>
      <c r="C17" s="10"/>
      <c r="D17" s="98"/>
      <c r="E17" s="14"/>
      <c r="F17" s="10"/>
      <c r="G17" s="18"/>
      <c r="H17" s="16"/>
      <c r="I17" s="12"/>
      <c r="J17" s="18"/>
      <c r="K17" s="16"/>
      <c r="L17" s="12"/>
      <c r="M17" s="18"/>
      <c r="N17" s="16"/>
      <c r="O17" s="12"/>
      <c r="P17" s="18"/>
      <c r="Q17" s="16"/>
      <c r="R17" s="12"/>
      <c r="S17" s="18"/>
      <c r="T17" s="16"/>
      <c r="U17" s="12"/>
      <c r="V17" s="18"/>
      <c r="W17" s="14"/>
      <c r="X17" s="10"/>
      <c r="Y17" s="18"/>
      <c r="Z17" s="16"/>
      <c r="AA17" s="12"/>
      <c r="AB17" s="18"/>
      <c r="AC17" s="14"/>
      <c r="AD17" s="10"/>
      <c r="AE17" s="18"/>
      <c r="AF17" s="14"/>
      <c r="AG17" s="10"/>
      <c r="AH17" s="18"/>
      <c r="AI17" s="19"/>
      <c r="AJ17" s="19">
        <f t="shared" ref="AJ17:AJ18" si="14">F17+I17+L17+O17+R17+U17+X17+AA17+AD17+AG17</f>
        <v>0</v>
      </c>
      <c r="AK17" s="22"/>
      <c r="AL17" s="19">
        <f t="shared" si="9"/>
        <v>0</v>
      </c>
    </row>
    <row r="18" spans="1:38" ht="15.75" x14ac:dyDescent="0.25">
      <c r="A18" s="8" t="s">
        <v>17</v>
      </c>
      <c r="B18" s="14"/>
      <c r="C18" s="10"/>
      <c r="D18" s="98"/>
      <c r="E18" s="14"/>
      <c r="F18" s="10"/>
      <c r="G18" s="18"/>
      <c r="H18" s="16"/>
      <c r="I18" s="12"/>
      <c r="J18" s="18"/>
      <c r="K18" s="14"/>
      <c r="L18" s="10"/>
      <c r="M18" s="18"/>
      <c r="N18" s="16"/>
      <c r="O18" s="12"/>
      <c r="P18" s="18"/>
      <c r="Q18" s="16"/>
      <c r="R18" s="12"/>
      <c r="S18" s="18"/>
      <c r="T18" s="16"/>
      <c r="U18" s="12"/>
      <c r="V18" s="18"/>
      <c r="W18" s="16"/>
      <c r="X18" s="12"/>
      <c r="Y18" s="18"/>
      <c r="Z18" s="16"/>
      <c r="AA18" s="12"/>
      <c r="AB18" s="18"/>
      <c r="AC18" s="14"/>
      <c r="AD18" s="10"/>
      <c r="AE18" s="18"/>
      <c r="AF18" s="14"/>
      <c r="AG18" s="10"/>
      <c r="AH18" s="18"/>
      <c r="AI18" s="19"/>
      <c r="AJ18" s="19">
        <f t="shared" si="14"/>
        <v>0</v>
      </c>
      <c r="AK18" s="22"/>
      <c r="AL18" s="19">
        <f t="shared" si="9"/>
        <v>0</v>
      </c>
    </row>
    <row r="19" spans="1:38" ht="15.75" x14ac:dyDescent="0.25">
      <c r="A19" s="8" t="s">
        <v>7</v>
      </c>
      <c r="B19" s="14"/>
      <c r="C19" s="10"/>
      <c r="D19" s="98"/>
      <c r="E19" s="14">
        <f>Angola!E8</f>
        <v>300000</v>
      </c>
      <c r="F19" s="10">
        <f>Angola!F8</f>
        <v>102944</v>
      </c>
      <c r="G19" s="18">
        <f t="shared" si="10"/>
        <v>0.34314666666666666</v>
      </c>
      <c r="H19" s="16"/>
      <c r="I19" s="12"/>
      <c r="J19" s="18"/>
      <c r="K19" s="16"/>
      <c r="L19" s="12"/>
      <c r="M19" s="18"/>
      <c r="N19" s="16"/>
      <c r="O19" s="12"/>
      <c r="P19" s="18"/>
      <c r="Q19" s="16"/>
      <c r="R19" s="12"/>
      <c r="S19" s="18"/>
      <c r="T19" s="16"/>
      <c r="U19" s="12"/>
      <c r="V19" s="18"/>
      <c r="W19" s="16"/>
      <c r="X19" s="12"/>
      <c r="Y19" s="18"/>
      <c r="Z19" s="16"/>
      <c r="AA19" s="12"/>
      <c r="AB19" s="18"/>
      <c r="AC19" s="14"/>
      <c r="AD19" s="10"/>
      <c r="AE19" s="18"/>
      <c r="AF19" s="14"/>
      <c r="AG19" s="10"/>
      <c r="AH19" s="18"/>
      <c r="AI19" s="19">
        <f t="shared" ref="AI19:AJ23" si="15">B19+E19+H19+K19+N19+W19+Z19+AC19</f>
        <v>300000</v>
      </c>
      <c r="AJ19" s="19">
        <f t="shared" si="15"/>
        <v>102944</v>
      </c>
      <c r="AK19" s="22">
        <f t="shared" si="8"/>
        <v>0.34314666666666666</v>
      </c>
      <c r="AL19" s="19">
        <f t="shared" si="9"/>
        <v>197056</v>
      </c>
    </row>
    <row r="20" spans="1:38" ht="15.75" x14ac:dyDescent="0.25">
      <c r="A20" s="8" t="s">
        <v>24</v>
      </c>
      <c r="B20" s="14"/>
      <c r="C20" s="10"/>
      <c r="D20" s="98"/>
      <c r="E20" s="14"/>
      <c r="F20" s="10"/>
      <c r="G20" s="18"/>
      <c r="H20" s="16"/>
      <c r="I20" s="12"/>
      <c r="J20" s="18"/>
      <c r="K20" s="16"/>
      <c r="L20" s="12"/>
      <c r="M20" s="18"/>
      <c r="N20" s="16"/>
      <c r="O20" s="12"/>
      <c r="P20" s="18"/>
      <c r="Q20" s="16"/>
      <c r="R20" s="12"/>
      <c r="S20" s="18"/>
      <c r="T20" s="16"/>
      <c r="U20" s="12"/>
      <c r="V20" s="18"/>
      <c r="W20" s="16"/>
      <c r="X20" s="12"/>
      <c r="Y20" s="18"/>
      <c r="Z20" s="2">
        <f>'S. Sudan'!C9</f>
        <v>2675290</v>
      </c>
      <c r="AA20" s="10">
        <f>'S. Sudan'!D9</f>
        <v>0</v>
      </c>
      <c r="AB20" s="18"/>
      <c r="AC20" s="14"/>
      <c r="AD20" s="10"/>
      <c r="AE20" s="18"/>
      <c r="AF20" s="14"/>
      <c r="AG20" s="10"/>
      <c r="AH20" s="18"/>
      <c r="AI20" s="19">
        <f t="shared" si="15"/>
        <v>2675290</v>
      </c>
      <c r="AJ20" s="19">
        <f t="shared" si="15"/>
        <v>0</v>
      </c>
      <c r="AK20" s="22">
        <f t="shared" si="8"/>
        <v>0</v>
      </c>
      <c r="AL20" s="19">
        <f t="shared" si="9"/>
        <v>2675290</v>
      </c>
    </row>
    <row r="21" spans="1:38" ht="15.75" x14ac:dyDescent="0.25">
      <c r="A21" s="8" t="s">
        <v>89</v>
      </c>
      <c r="B21" s="14"/>
      <c r="C21" s="10"/>
      <c r="D21" s="98"/>
      <c r="E21" s="14"/>
      <c r="F21" s="10"/>
      <c r="G21" s="18"/>
      <c r="H21" s="16"/>
      <c r="I21" s="12"/>
      <c r="J21" s="18"/>
      <c r="K21" s="16"/>
      <c r="L21" s="12"/>
      <c r="M21" s="18"/>
      <c r="N21" s="16"/>
      <c r="O21" s="12"/>
      <c r="P21" s="18"/>
      <c r="Q21" s="16"/>
      <c r="R21" s="12"/>
      <c r="S21" s="18"/>
      <c r="T21" s="16"/>
      <c r="U21" s="12"/>
      <c r="V21" s="18"/>
      <c r="W21" s="16"/>
      <c r="X21" s="12"/>
      <c r="Y21" s="18"/>
      <c r="Z21" s="14">
        <f>'S. Sudan'!C10</f>
        <v>17630680</v>
      </c>
      <c r="AA21" s="10">
        <f>'S. Sudan'!D10</f>
        <v>0</v>
      </c>
      <c r="AB21" s="18"/>
      <c r="AC21" s="14"/>
      <c r="AD21" s="10"/>
      <c r="AE21" s="18"/>
      <c r="AF21" s="14"/>
      <c r="AG21" s="10"/>
      <c r="AH21" s="18"/>
      <c r="AI21" s="19">
        <f t="shared" si="15"/>
        <v>17630680</v>
      </c>
      <c r="AJ21" s="19">
        <f t="shared" si="15"/>
        <v>0</v>
      </c>
      <c r="AK21" s="22">
        <f t="shared" si="8"/>
        <v>0</v>
      </c>
      <c r="AL21" s="19">
        <f t="shared" si="9"/>
        <v>17630680</v>
      </c>
    </row>
    <row r="22" spans="1:38" ht="15.75" x14ac:dyDescent="0.25">
      <c r="A22" s="8" t="s">
        <v>95</v>
      </c>
      <c r="B22" s="14">
        <f>ESARO!C9</f>
        <v>860000</v>
      </c>
      <c r="C22" s="10">
        <f>ESARO!D9</f>
        <v>0</v>
      </c>
      <c r="D22" s="98">
        <f t="shared" si="2"/>
        <v>0</v>
      </c>
      <c r="E22" s="14"/>
      <c r="F22" s="10"/>
      <c r="G22" s="18"/>
      <c r="H22" s="16"/>
      <c r="I22" s="12"/>
      <c r="J22" s="18"/>
      <c r="K22" s="16"/>
      <c r="L22" s="12"/>
      <c r="M22" s="18"/>
      <c r="N22" s="16"/>
      <c r="O22" s="12"/>
      <c r="P22" s="18"/>
      <c r="Q22" s="16"/>
      <c r="R22" s="12"/>
      <c r="S22" s="18"/>
      <c r="T22" s="16"/>
      <c r="U22" s="12"/>
      <c r="V22" s="18"/>
      <c r="W22" s="16"/>
      <c r="X22" s="12"/>
      <c r="Y22" s="18"/>
      <c r="Z22" s="14"/>
      <c r="AA22" s="10"/>
      <c r="AB22" s="18"/>
      <c r="AC22" s="14"/>
      <c r="AD22" s="10"/>
      <c r="AE22" s="18"/>
      <c r="AF22" s="14"/>
      <c r="AG22" s="10"/>
      <c r="AH22" s="18"/>
      <c r="AI22" s="19">
        <f t="shared" si="15"/>
        <v>860000</v>
      </c>
      <c r="AJ22" s="19">
        <f t="shared" si="15"/>
        <v>0</v>
      </c>
      <c r="AK22" s="22">
        <f t="shared" si="8"/>
        <v>0</v>
      </c>
      <c r="AL22" s="19">
        <f t="shared" si="9"/>
        <v>860000</v>
      </c>
    </row>
    <row r="23" spans="1:38" ht="15.75" x14ac:dyDescent="0.25">
      <c r="A23" s="8" t="s">
        <v>93</v>
      </c>
      <c r="B23" s="14"/>
      <c r="C23" s="10"/>
      <c r="D23" s="98"/>
      <c r="E23" s="14"/>
      <c r="F23" s="10"/>
      <c r="G23" s="18"/>
      <c r="H23" s="16"/>
      <c r="I23" s="12"/>
      <c r="J23" s="18"/>
      <c r="K23" s="16"/>
      <c r="L23" s="12"/>
      <c r="M23" s="18"/>
      <c r="N23" s="16"/>
      <c r="O23" s="12"/>
      <c r="P23" s="18"/>
      <c r="Q23" s="16"/>
      <c r="R23" s="12"/>
      <c r="S23" s="18"/>
      <c r="T23" s="16"/>
      <c r="U23" s="12"/>
      <c r="V23" s="18"/>
      <c r="W23" s="16"/>
      <c r="X23" s="12"/>
      <c r="Y23" s="18"/>
      <c r="Z23" s="16"/>
      <c r="AA23" s="12"/>
      <c r="AB23" s="18"/>
      <c r="AC23" s="14">
        <f>Uganda!C8</f>
        <v>3520000</v>
      </c>
      <c r="AD23" s="10">
        <f>Uganda!D8</f>
        <v>882256</v>
      </c>
      <c r="AE23" s="18"/>
      <c r="AF23" s="14"/>
      <c r="AG23" s="10"/>
      <c r="AH23" s="18"/>
      <c r="AI23" s="19">
        <f t="shared" si="15"/>
        <v>3520000</v>
      </c>
      <c r="AJ23" s="19">
        <f t="shared" si="15"/>
        <v>882256</v>
      </c>
      <c r="AK23" s="22">
        <f t="shared" si="8"/>
        <v>0.25064090909090908</v>
      </c>
      <c r="AL23" s="19">
        <f t="shared" si="9"/>
        <v>2637744</v>
      </c>
    </row>
    <row r="24" spans="1:38" ht="15.75" x14ac:dyDescent="0.25">
      <c r="A24" s="8" t="s">
        <v>6</v>
      </c>
      <c r="B24" s="37">
        <f>SUM(B8:B23)</f>
        <v>2735000</v>
      </c>
      <c r="C24" s="36">
        <f>SUM(C8:C23)</f>
        <v>552841</v>
      </c>
      <c r="D24" s="21">
        <f t="shared" si="2"/>
        <v>0.20213564899451553</v>
      </c>
      <c r="E24" s="37">
        <f>SUM(E8:E23)</f>
        <v>5000000</v>
      </c>
      <c r="F24" s="36">
        <f>SUM(F8:F23)</f>
        <v>1465153</v>
      </c>
      <c r="G24" s="21">
        <f>F24/E24</f>
        <v>0.29303059999999997</v>
      </c>
      <c r="H24" s="37">
        <f>SUM(H8:H23)</f>
        <v>15800000</v>
      </c>
      <c r="I24" s="39">
        <f>SUM(I8:I23)</f>
        <v>0</v>
      </c>
      <c r="J24" s="21">
        <f>I24/H24</f>
        <v>0</v>
      </c>
      <c r="K24" s="37">
        <f>SUM(K8:K23)</f>
        <v>42311000</v>
      </c>
      <c r="L24" s="36">
        <f>SUM(L8:L23)</f>
        <v>16030503</v>
      </c>
      <c r="M24" s="21">
        <f>L24/K24</f>
        <v>0.37887317718796532</v>
      </c>
      <c r="N24" s="41">
        <f>SUM(N8:N23)</f>
        <v>35348146</v>
      </c>
      <c r="O24" s="39">
        <f>SUM(O8:O23)</f>
        <v>12094009</v>
      </c>
      <c r="P24" s="21">
        <f>O24/N24</f>
        <v>0.34213983952652</v>
      </c>
      <c r="Q24" s="37">
        <f>SUM(Q8:Q23)</f>
        <v>0</v>
      </c>
      <c r="R24" s="36">
        <v>0</v>
      </c>
      <c r="S24" s="21" t="e">
        <f>R24/Q24</f>
        <v>#DIV/0!</v>
      </c>
      <c r="T24" s="15">
        <f>SUM(T8:T23)</f>
        <v>0</v>
      </c>
      <c r="U24" s="11">
        <f>SUM(U8:U23)</f>
        <v>0</v>
      </c>
      <c r="V24" s="21" t="e">
        <f t="shared" si="6"/>
        <v>#DIV/0!</v>
      </c>
      <c r="W24" s="41">
        <f>SUM(W8:W23)</f>
        <v>155137406</v>
      </c>
      <c r="X24" s="36">
        <f>SUM(X8:X23)</f>
        <v>26405396</v>
      </c>
      <c r="Y24" s="21">
        <f t="shared" si="7"/>
        <v>0.17020650712697877</v>
      </c>
      <c r="Z24" s="37">
        <f>SUM(Z8:Z23)</f>
        <v>151785070</v>
      </c>
      <c r="AA24" s="38">
        <f>SUM(AA8:AA23)</f>
        <v>45650353</v>
      </c>
      <c r="AB24" s="21">
        <f t="shared" ref="AB24" si="16">AA24/Z24</f>
        <v>0.30075654344659852</v>
      </c>
      <c r="AC24" s="37">
        <f>SUM(AC8:AC23)</f>
        <v>48400000</v>
      </c>
      <c r="AD24" s="42">
        <f>SUM(AD8:AD23)</f>
        <v>11166381</v>
      </c>
      <c r="AE24" s="21">
        <f>AD24/AC24</f>
        <v>0.23071035123966943</v>
      </c>
      <c r="AF24" s="15">
        <f>SUM(AF8:AF23)</f>
        <v>0</v>
      </c>
      <c r="AG24" s="35">
        <v>0</v>
      </c>
      <c r="AH24" s="21" t="e">
        <f>AG24/AF24</f>
        <v>#DIV/0!</v>
      </c>
      <c r="AI24" s="24">
        <f>SUM(AI8:AI23)</f>
        <v>456516622</v>
      </c>
      <c r="AJ24" s="40">
        <f>SUM(AJ8:AJ23)</f>
        <v>113364636</v>
      </c>
      <c r="AK24" s="25">
        <f t="shared" si="8"/>
        <v>0.24832531946668088</v>
      </c>
      <c r="AL24" s="26">
        <f>SUM(AL8:AL23)</f>
        <v>343151986</v>
      </c>
    </row>
    <row r="25" spans="1:38" x14ac:dyDescent="0.25">
      <c r="B25" s="2"/>
      <c r="C25" s="2"/>
      <c r="D25" s="5"/>
      <c r="E25" s="2"/>
      <c r="F25" s="2"/>
      <c r="G25" s="5"/>
      <c r="J25" s="5"/>
      <c r="M25" s="5"/>
      <c r="P25" s="5"/>
      <c r="S25" s="5"/>
      <c r="V25" s="5"/>
      <c r="Y25" s="5"/>
      <c r="AB25" s="5"/>
      <c r="AE25" s="5"/>
      <c r="AH25" s="5"/>
      <c r="AI25" s="2"/>
      <c r="AJ25" s="2"/>
      <c r="AK25" s="2"/>
      <c r="AL25" s="2"/>
    </row>
    <row r="26" spans="1:38" x14ac:dyDescent="0.25"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"/>
      <c r="AK26" s="2"/>
      <c r="AL26" s="2"/>
    </row>
    <row r="27" spans="1:38" x14ac:dyDescent="0.25">
      <c r="C27" s="27"/>
      <c r="D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L27" s="2"/>
    </row>
    <row r="28" spans="1:38" x14ac:dyDescent="0.25"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</row>
    <row r="29" spans="1:38" x14ac:dyDescent="0.25"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</row>
    <row r="30" spans="1:38" x14ac:dyDescent="0.25"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</row>
    <row r="31" spans="1:38" x14ac:dyDescent="0.25"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</row>
    <row r="32" spans="1:38" hidden="1" x14ac:dyDescent="0.25"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</row>
    <row r="33" spans="1:35" hidden="1" x14ac:dyDescent="0.25"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</row>
    <row r="34" spans="1:35" x14ac:dyDescent="0.25"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</row>
    <row r="35" spans="1:35" x14ac:dyDescent="0.25"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</row>
    <row r="36" spans="1:35" x14ac:dyDescent="0.25">
      <c r="A36" s="29" t="s">
        <v>55</v>
      </c>
      <c r="B36" s="99"/>
      <c r="C36" s="100"/>
      <c r="D36" s="100"/>
      <c r="E36" s="6" t="s">
        <v>13</v>
      </c>
      <c r="F36" s="29" t="s">
        <v>38</v>
      </c>
      <c r="G36" s="29" t="s">
        <v>1</v>
      </c>
      <c r="H36" s="29" t="s">
        <v>40</v>
      </c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</row>
    <row r="37" spans="1:35" x14ac:dyDescent="0.25">
      <c r="A37" s="27" t="s">
        <v>85</v>
      </c>
      <c r="B37" s="92"/>
      <c r="C37" s="92"/>
      <c r="D37" s="92"/>
      <c r="E37" s="2">
        <f>B24</f>
        <v>2735000</v>
      </c>
      <c r="F37" s="2">
        <f>C24</f>
        <v>552841</v>
      </c>
      <c r="G37" s="2">
        <f>E37-F37</f>
        <v>2182159</v>
      </c>
      <c r="H37" s="44">
        <f t="shared" ref="H37:H45" si="17">F37/E37</f>
        <v>0.20213564899451553</v>
      </c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</row>
    <row r="38" spans="1:35" x14ac:dyDescent="0.25">
      <c r="A38" s="27" t="s">
        <v>27</v>
      </c>
      <c r="B38" s="92"/>
      <c r="C38" s="92"/>
      <c r="D38" s="92"/>
      <c r="E38" s="2">
        <f>E24</f>
        <v>5000000</v>
      </c>
      <c r="F38" s="2">
        <f>F24</f>
        <v>1465153</v>
      </c>
      <c r="G38" s="2">
        <f>E38-F38</f>
        <v>3534847</v>
      </c>
      <c r="H38" s="44">
        <f t="shared" si="17"/>
        <v>0.29303059999999997</v>
      </c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</row>
    <row r="39" spans="1:35" x14ac:dyDescent="0.25">
      <c r="A39" s="27" t="s">
        <v>29</v>
      </c>
      <c r="B39" s="92"/>
      <c r="C39" s="92"/>
      <c r="D39" s="92"/>
      <c r="E39" s="2">
        <f>H24</f>
        <v>15800000</v>
      </c>
      <c r="F39" s="2">
        <f>I24</f>
        <v>0</v>
      </c>
      <c r="G39" s="2">
        <f>E39-F39</f>
        <v>15800000</v>
      </c>
      <c r="H39" s="44">
        <f t="shared" si="17"/>
        <v>0</v>
      </c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</row>
    <row r="40" spans="1:35" x14ac:dyDescent="0.25">
      <c r="A40" s="27" t="s">
        <v>31</v>
      </c>
      <c r="B40" s="92"/>
      <c r="C40" s="92"/>
      <c r="D40" s="92"/>
      <c r="E40" s="2">
        <f>N24</f>
        <v>35348146</v>
      </c>
      <c r="F40" s="2">
        <f>O24</f>
        <v>12094009</v>
      </c>
      <c r="G40" s="2">
        <f t="shared" ref="G40:G44" si="18">E40-F40</f>
        <v>23254137</v>
      </c>
      <c r="H40" s="44">
        <f t="shared" si="17"/>
        <v>0.34213983952652</v>
      </c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</row>
    <row r="41" spans="1:35" x14ac:dyDescent="0.25">
      <c r="A41" s="27" t="s">
        <v>30</v>
      </c>
      <c r="B41" s="92"/>
      <c r="C41" s="92"/>
      <c r="D41" s="92"/>
      <c r="E41" s="2">
        <f>K24</f>
        <v>42311000</v>
      </c>
      <c r="F41" s="2">
        <f>L24</f>
        <v>16030503</v>
      </c>
      <c r="G41" s="2">
        <f t="shared" si="18"/>
        <v>26280497</v>
      </c>
      <c r="H41" s="44">
        <f t="shared" si="17"/>
        <v>0.37887317718796532</v>
      </c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G41" s="27"/>
      <c r="AH41" s="27"/>
      <c r="AI41" s="27"/>
    </row>
    <row r="42" spans="1:35" x14ac:dyDescent="0.25">
      <c r="A42" s="27" t="s">
        <v>35</v>
      </c>
      <c r="B42" s="92"/>
      <c r="C42" s="92"/>
      <c r="D42" s="92"/>
      <c r="E42" s="2">
        <f>AC24</f>
        <v>48400000</v>
      </c>
      <c r="F42" s="2">
        <f>AD24</f>
        <v>11166381</v>
      </c>
      <c r="G42" s="2">
        <f t="shared" si="18"/>
        <v>37233619</v>
      </c>
      <c r="H42" s="44">
        <f t="shared" si="17"/>
        <v>0.23071035123966943</v>
      </c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G42" s="27"/>
      <c r="AH42" s="27"/>
      <c r="AI42" s="27"/>
    </row>
    <row r="43" spans="1:35" x14ac:dyDescent="0.25">
      <c r="A43" s="27" t="s">
        <v>47</v>
      </c>
      <c r="B43" s="92"/>
      <c r="C43" s="92"/>
      <c r="D43" s="92"/>
      <c r="E43" s="2">
        <f>Z24</f>
        <v>151785070</v>
      </c>
      <c r="F43" s="2">
        <f>AA24</f>
        <v>45650353</v>
      </c>
      <c r="G43" s="2">
        <f t="shared" si="18"/>
        <v>106134717</v>
      </c>
      <c r="H43" s="44">
        <f t="shared" si="17"/>
        <v>0.30075654344659852</v>
      </c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G43" s="27"/>
      <c r="AH43" s="27"/>
      <c r="AI43" s="27"/>
    </row>
    <row r="44" spans="1:35" x14ac:dyDescent="0.25">
      <c r="A44" s="27" t="s">
        <v>34</v>
      </c>
      <c r="B44" s="92"/>
      <c r="C44" s="92"/>
      <c r="D44" s="92"/>
      <c r="E44" s="2">
        <f>W24</f>
        <v>155137406</v>
      </c>
      <c r="F44" s="2">
        <f>X24</f>
        <v>26405396</v>
      </c>
      <c r="G44" s="2">
        <f t="shared" si="18"/>
        <v>128732010</v>
      </c>
      <c r="H44" s="44">
        <f t="shared" si="17"/>
        <v>0.17020650712697877</v>
      </c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G44" s="27"/>
      <c r="AH44" s="27"/>
      <c r="AI44" s="27"/>
    </row>
    <row r="45" spans="1:35" x14ac:dyDescent="0.25">
      <c r="A45" s="28" t="s">
        <v>6</v>
      </c>
      <c r="B45" s="101"/>
      <c r="C45" s="101"/>
      <c r="D45" s="101"/>
      <c r="E45" s="3">
        <f>SUM(E37:E44)</f>
        <v>456516622</v>
      </c>
      <c r="F45" s="3">
        <f>SUM(F37:F44)</f>
        <v>113364636</v>
      </c>
      <c r="G45" s="3">
        <f>SUM(G37:G44)</f>
        <v>343151986</v>
      </c>
      <c r="H45" s="45">
        <f t="shared" si="17"/>
        <v>0.24832531946668088</v>
      </c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G45" s="27"/>
      <c r="AH45" s="27"/>
      <c r="AI45" s="27"/>
    </row>
    <row r="46" spans="1:35" x14ac:dyDescent="0.25"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G46" s="27"/>
      <c r="AH46" s="27"/>
      <c r="AI46" s="27"/>
    </row>
    <row r="47" spans="1:35" x14ac:dyDescent="0.25">
      <c r="B47" s="27"/>
      <c r="C47" s="27"/>
      <c r="D47" s="27"/>
      <c r="E47" s="2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</row>
    <row r="48" spans="1:35" x14ac:dyDescent="0.25"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</row>
    <row r="49" spans="1:35" x14ac:dyDescent="0.25">
      <c r="A49" s="29" t="s">
        <v>44</v>
      </c>
      <c r="B49" s="6"/>
      <c r="C49" s="29"/>
      <c r="D49" s="29"/>
      <c r="E49" s="6" t="s">
        <v>13</v>
      </c>
      <c r="F49" s="29" t="s">
        <v>38</v>
      </c>
      <c r="G49" s="29" t="s">
        <v>1</v>
      </c>
      <c r="H49" s="29" t="s">
        <v>40</v>
      </c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</row>
    <row r="50" spans="1:35" x14ac:dyDescent="0.25">
      <c r="A50" s="102" t="s">
        <v>95</v>
      </c>
      <c r="B50" s="2"/>
      <c r="C50" s="2"/>
      <c r="D50" s="2"/>
      <c r="E50" s="2">
        <f>AI22</f>
        <v>860000</v>
      </c>
      <c r="F50" s="2">
        <f>AJ22</f>
        <v>0</v>
      </c>
      <c r="G50" s="2">
        <f>E50-F50</f>
        <v>860000</v>
      </c>
      <c r="H50" s="30">
        <f t="shared" ref="H50:H63" si="19">F50/E50</f>
        <v>0</v>
      </c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</row>
    <row r="51" spans="1:35" x14ac:dyDescent="0.25">
      <c r="A51" s="102" t="s">
        <v>7</v>
      </c>
      <c r="B51" s="2"/>
      <c r="C51" s="2"/>
      <c r="D51" s="2"/>
      <c r="E51" s="2">
        <f>AI19</f>
        <v>300000</v>
      </c>
      <c r="F51" s="2">
        <f>AJ19</f>
        <v>102944</v>
      </c>
      <c r="G51" s="2">
        <f t="shared" ref="G51:G63" si="20">E51-F51</f>
        <v>197056</v>
      </c>
      <c r="H51" s="30">
        <f t="shared" si="19"/>
        <v>0.34314666666666666</v>
      </c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</row>
    <row r="52" spans="1:35" x14ac:dyDescent="0.25">
      <c r="A52" s="102" t="s">
        <v>89</v>
      </c>
      <c r="B52" s="2"/>
      <c r="C52" s="2"/>
      <c r="D52" s="2"/>
      <c r="E52" s="2">
        <f>AI21</f>
        <v>17630680</v>
      </c>
      <c r="F52" s="2">
        <f>AJ21</f>
        <v>0</v>
      </c>
      <c r="G52" s="2">
        <f t="shared" si="20"/>
        <v>17630680</v>
      </c>
      <c r="H52" s="30">
        <f t="shared" si="19"/>
        <v>0</v>
      </c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</row>
    <row r="53" spans="1:35" x14ac:dyDescent="0.25">
      <c r="A53" s="102" t="s">
        <v>18</v>
      </c>
      <c r="B53" s="2"/>
      <c r="C53" s="2"/>
      <c r="D53" s="2"/>
      <c r="E53" s="2">
        <f>AI16</f>
        <v>1000000</v>
      </c>
      <c r="F53" s="2">
        <f>AJ16</f>
        <v>0</v>
      </c>
      <c r="G53" s="2">
        <f t="shared" si="20"/>
        <v>1000000</v>
      </c>
      <c r="H53" s="30">
        <f t="shared" si="19"/>
        <v>0</v>
      </c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</row>
    <row r="54" spans="1:35" x14ac:dyDescent="0.25">
      <c r="A54" s="102" t="s">
        <v>24</v>
      </c>
      <c r="B54" s="2"/>
      <c r="C54" s="2"/>
      <c r="D54" s="2"/>
      <c r="E54" s="2">
        <f>AI20</f>
        <v>2675290</v>
      </c>
      <c r="F54" s="2">
        <f>AJ20</f>
        <v>0</v>
      </c>
      <c r="G54" s="2">
        <f t="shared" si="20"/>
        <v>2675290</v>
      </c>
      <c r="H54" s="30">
        <f t="shared" si="19"/>
        <v>0</v>
      </c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</row>
    <row r="55" spans="1:35" x14ac:dyDescent="0.25">
      <c r="A55" s="102" t="s">
        <v>5</v>
      </c>
      <c r="B55" s="2"/>
      <c r="C55" s="2"/>
      <c r="D55" s="2"/>
      <c r="E55" s="2">
        <f>AI15</f>
        <v>5411000</v>
      </c>
      <c r="F55" s="2">
        <f>AJ15</f>
        <v>1607718</v>
      </c>
      <c r="G55" s="2">
        <f t="shared" si="20"/>
        <v>3803282</v>
      </c>
      <c r="H55" s="30">
        <f t="shared" si="19"/>
        <v>0.29712031047865461</v>
      </c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</row>
    <row r="56" spans="1:35" x14ac:dyDescent="0.25">
      <c r="A56" s="102" t="s">
        <v>25</v>
      </c>
      <c r="B56" s="2"/>
      <c r="C56" s="2"/>
      <c r="D56" s="2"/>
      <c r="E56" s="2">
        <f>AI10</f>
        <v>18905000</v>
      </c>
      <c r="F56" s="2">
        <f>AJ10</f>
        <v>3016016</v>
      </c>
      <c r="G56" s="2">
        <f t="shared" si="20"/>
        <v>15888984</v>
      </c>
      <c r="H56" s="31">
        <f t="shared" si="19"/>
        <v>0.15953536101560434</v>
      </c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</row>
    <row r="57" spans="1:35" x14ac:dyDescent="0.25">
      <c r="A57" s="102" t="s">
        <v>39</v>
      </c>
      <c r="B57" s="2"/>
      <c r="C57" s="2"/>
      <c r="D57" s="2"/>
      <c r="E57" s="2">
        <f>AI12</f>
        <v>42287556</v>
      </c>
      <c r="F57" s="2">
        <f>AJ12</f>
        <v>12205263</v>
      </c>
      <c r="G57" s="2">
        <f t="shared" si="20"/>
        <v>30082293</v>
      </c>
      <c r="H57" s="30">
        <f t="shared" si="19"/>
        <v>0.2886254055448369</v>
      </c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</row>
    <row r="58" spans="1:35" x14ac:dyDescent="0.25">
      <c r="A58" s="102" t="s">
        <v>45</v>
      </c>
      <c r="B58" s="2"/>
      <c r="C58" s="2"/>
      <c r="D58" s="2"/>
      <c r="E58" s="2">
        <f>AI13</f>
        <v>38134370</v>
      </c>
      <c r="F58" s="2">
        <f>AJ13</f>
        <v>1214196</v>
      </c>
      <c r="G58" s="2">
        <f t="shared" si="20"/>
        <v>36920174</v>
      </c>
      <c r="H58" s="30">
        <f t="shared" si="19"/>
        <v>3.183993861705333E-2</v>
      </c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</row>
    <row r="59" spans="1:35" x14ac:dyDescent="0.25">
      <c r="A59" s="102" t="s">
        <v>93</v>
      </c>
      <c r="B59" s="2"/>
      <c r="C59" s="2"/>
      <c r="D59" s="2"/>
      <c r="E59" s="2">
        <f>AI23</f>
        <v>3520000</v>
      </c>
      <c r="F59" s="2">
        <f>AJ23</f>
        <v>882256</v>
      </c>
      <c r="G59" s="2">
        <f t="shared" si="20"/>
        <v>2637744</v>
      </c>
      <c r="H59" s="30">
        <f t="shared" si="19"/>
        <v>0.25064090909090908</v>
      </c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</row>
    <row r="60" spans="1:35" x14ac:dyDescent="0.25">
      <c r="A60" s="102" t="s">
        <v>16</v>
      </c>
      <c r="B60" s="2"/>
      <c r="C60" s="2"/>
      <c r="D60" s="2"/>
      <c r="E60" s="2">
        <f>AI14</f>
        <v>45112380</v>
      </c>
      <c r="F60" s="2">
        <f>AJ14</f>
        <v>11454789</v>
      </c>
      <c r="G60" s="2">
        <f t="shared" si="20"/>
        <v>33657591</v>
      </c>
      <c r="H60" s="30">
        <f t="shared" si="19"/>
        <v>0.25391675189825941</v>
      </c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7"/>
    </row>
    <row r="61" spans="1:35" x14ac:dyDescent="0.25">
      <c r="A61" s="102" t="s">
        <v>15</v>
      </c>
      <c r="B61" s="2"/>
      <c r="C61" s="2"/>
      <c r="D61" s="2"/>
      <c r="E61" s="2">
        <f>AI9</f>
        <v>87679372</v>
      </c>
      <c r="F61" s="2">
        <f>AJ9</f>
        <v>17050336</v>
      </c>
      <c r="G61" s="2">
        <f t="shared" si="20"/>
        <v>70629036</v>
      </c>
      <c r="H61" s="30">
        <f t="shared" si="19"/>
        <v>0.19446234172388918</v>
      </c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  <c r="AF61" s="27"/>
      <c r="AG61" s="27"/>
      <c r="AH61" s="27"/>
      <c r="AI61" s="27"/>
    </row>
    <row r="62" spans="1:35" x14ac:dyDescent="0.25">
      <c r="A62" s="102" t="s">
        <v>3</v>
      </c>
      <c r="B62" s="2"/>
      <c r="C62" s="2"/>
      <c r="D62" s="2"/>
      <c r="E62" s="2">
        <f>AI11</f>
        <v>89250341</v>
      </c>
      <c r="F62" s="2">
        <f>AJ11</f>
        <v>25689273</v>
      </c>
      <c r="G62" s="2">
        <f t="shared" si="20"/>
        <v>63561068</v>
      </c>
      <c r="H62" s="30">
        <f t="shared" si="19"/>
        <v>0.28783389186154484</v>
      </c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  <c r="AA62" s="27"/>
      <c r="AB62" s="27"/>
      <c r="AC62" s="27"/>
      <c r="AD62" s="27"/>
      <c r="AE62" s="27"/>
      <c r="AF62" s="27"/>
      <c r="AG62" s="27"/>
      <c r="AH62" s="27"/>
      <c r="AI62" s="27"/>
    </row>
    <row r="63" spans="1:35" x14ac:dyDescent="0.25">
      <c r="A63" s="102" t="s">
        <v>2</v>
      </c>
      <c r="B63" s="2"/>
      <c r="C63" s="2"/>
      <c r="D63" s="2"/>
      <c r="E63" s="2">
        <f>AI8</f>
        <v>103750633</v>
      </c>
      <c r="F63" s="2">
        <f>AJ8</f>
        <v>40141845</v>
      </c>
      <c r="G63" s="2">
        <f t="shared" si="20"/>
        <v>63608788</v>
      </c>
      <c r="H63" s="30">
        <f t="shared" si="19"/>
        <v>0.3869069887988057</v>
      </c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27"/>
      <c r="AD63" s="27"/>
      <c r="AE63" s="27"/>
      <c r="AF63" s="27"/>
      <c r="AG63" s="27"/>
      <c r="AH63" s="27"/>
      <c r="AI63" s="27"/>
    </row>
    <row r="64" spans="1:35" x14ac:dyDescent="0.25">
      <c r="A64" s="1" t="s">
        <v>6</v>
      </c>
      <c r="B64" s="3"/>
      <c r="C64" s="3"/>
      <c r="D64" s="3"/>
      <c r="E64" s="3">
        <f t="shared" ref="E64:G64" si="21">SUM(E50:E63)</f>
        <v>456516622</v>
      </c>
      <c r="F64" s="3">
        <f t="shared" si="21"/>
        <v>113364636</v>
      </c>
      <c r="G64" s="3">
        <f t="shared" si="21"/>
        <v>343151986</v>
      </c>
      <c r="H64" s="32">
        <f t="shared" ref="H64" si="22">F64/E64</f>
        <v>0.24832531946668088</v>
      </c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  <c r="AA64" s="27"/>
      <c r="AB64" s="27"/>
      <c r="AC64" s="27"/>
      <c r="AD64" s="27"/>
      <c r="AE64" s="27"/>
      <c r="AF64" s="27"/>
      <c r="AG64" s="27"/>
      <c r="AH64" s="27"/>
      <c r="AI64" s="27"/>
    </row>
    <row r="65" spans="2:35" x14ac:dyDescent="0.25"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  <c r="AD65" s="27"/>
      <c r="AE65" s="27"/>
      <c r="AF65" s="27"/>
      <c r="AG65" s="27"/>
      <c r="AH65" s="27"/>
      <c r="AI65" s="27"/>
    </row>
    <row r="66" spans="2:35" x14ac:dyDescent="0.25">
      <c r="B66" s="27"/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27"/>
      <c r="AA66" s="27"/>
      <c r="AB66" s="27"/>
      <c r="AC66" s="27"/>
      <c r="AD66" s="27"/>
      <c r="AE66" s="27"/>
      <c r="AF66" s="27"/>
      <c r="AG66" s="27"/>
      <c r="AH66" s="27"/>
      <c r="AI66" s="27"/>
    </row>
    <row r="67" spans="2:35" x14ac:dyDescent="0.25">
      <c r="B67" s="27"/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27"/>
      <c r="AA67" s="27"/>
      <c r="AB67" s="27"/>
      <c r="AC67" s="27"/>
      <c r="AD67" s="27"/>
      <c r="AE67" s="27"/>
      <c r="AF67" s="27"/>
      <c r="AG67" s="27"/>
      <c r="AH67" s="27"/>
      <c r="AI67" s="27"/>
    </row>
    <row r="68" spans="2:35" x14ac:dyDescent="0.25">
      <c r="B68" s="27"/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  <c r="AA68" s="27"/>
      <c r="AB68" s="27"/>
      <c r="AC68" s="27"/>
      <c r="AD68" s="27"/>
      <c r="AE68" s="27"/>
      <c r="AF68" s="27"/>
      <c r="AG68" s="27"/>
      <c r="AH68" s="27"/>
      <c r="AI68" s="27"/>
    </row>
    <row r="69" spans="2:35" x14ac:dyDescent="0.25">
      <c r="B69" s="27"/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  <c r="AA69" s="27"/>
      <c r="AB69" s="27"/>
      <c r="AC69" s="27"/>
      <c r="AD69" s="27"/>
      <c r="AE69" s="27"/>
      <c r="AF69" s="27"/>
      <c r="AG69" s="27"/>
      <c r="AH69" s="27"/>
      <c r="AI69" s="27"/>
    </row>
    <row r="70" spans="2:35" x14ac:dyDescent="0.25">
      <c r="B70" s="27"/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27"/>
      <c r="W70" s="27"/>
      <c r="X70" s="27"/>
      <c r="Y70" s="27"/>
      <c r="Z70" s="27"/>
      <c r="AA70" s="27"/>
      <c r="AB70" s="27"/>
      <c r="AC70" s="27"/>
      <c r="AD70" s="27"/>
      <c r="AE70" s="27"/>
      <c r="AF70" s="27"/>
      <c r="AG70" s="27"/>
      <c r="AH70" s="27"/>
      <c r="AI70" s="27"/>
    </row>
    <row r="71" spans="2:35" x14ac:dyDescent="0.25">
      <c r="B71" s="27"/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  <c r="AA71" s="27"/>
      <c r="AB71" s="27"/>
      <c r="AC71" s="27"/>
      <c r="AD71" s="27"/>
      <c r="AE71" s="27"/>
      <c r="AF71" s="27"/>
      <c r="AG71" s="27"/>
      <c r="AH71" s="27"/>
      <c r="AI71" s="27"/>
    </row>
    <row r="72" spans="2:35" x14ac:dyDescent="0.25">
      <c r="B72" s="27"/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27"/>
      <c r="R72" s="27"/>
      <c r="S72" s="27"/>
      <c r="T72" s="27"/>
      <c r="U72" s="27"/>
      <c r="V72" s="27"/>
      <c r="W72" s="27"/>
      <c r="X72" s="27"/>
      <c r="Y72" s="27"/>
      <c r="Z72" s="27"/>
      <c r="AA72" s="27"/>
      <c r="AB72" s="27"/>
      <c r="AC72" s="27"/>
      <c r="AD72" s="27"/>
      <c r="AE72" s="27"/>
      <c r="AF72" s="27"/>
      <c r="AG72" s="27"/>
      <c r="AH72" s="27"/>
      <c r="AI72" s="27"/>
    </row>
    <row r="73" spans="2:35" x14ac:dyDescent="0.25">
      <c r="B73" s="27"/>
      <c r="C73" s="27"/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27"/>
      <c r="Q73" s="27"/>
      <c r="R73" s="27"/>
      <c r="S73" s="27"/>
      <c r="T73" s="27"/>
      <c r="U73" s="27"/>
      <c r="V73" s="27"/>
      <c r="W73" s="27"/>
      <c r="X73" s="27"/>
      <c r="Y73" s="27"/>
      <c r="Z73" s="27"/>
      <c r="AA73" s="27"/>
      <c r="AB73" s="27"/>
      <c r="AC73" s="27"/>
      <c r="AD73" s="27"/>
      <c r="AE73" s="27"/>
      <c r="AF73" s="27"/>
      <c r="AG73" s="27"/>
      <c r="AH73" s="27"/>
      <c r="AI73" s="27"/>
    </row>
    <row r="74" spans="2:35" x14ac:dyDescent="0.25">
      <c r="B74" s="27"/>
      <c r="C74" s="27"/>
      <c r="D74" s="27"/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27"/>
      <c r="R74" s="27"/>
      <c r="S74" s="27"/>
      <c r="T74" s="27"/>
      <c r="U74" s="27"/>
      <c r="V74" s="27"/>
      <c r="W74" s="27"/>
      <c r="X74" s="27"/>
      <c r="Y74" s="27"/>
      <c r="Z74" s="27"/>
      <c r="AA74" s="27"/>
      <c r="AB74" s="27"/>
      <c r="AC74" s="27"/>
      <c r="AD74" s="27"/>
      <c r="AE74" s="27"/>
      <c r="AF74" s="27"/>
      <c r="AG74" s="27"/>
      <c r="AH74" s="27"/>
      <c r="AI74" s="27"/>
    </row>
    <row r="75" spans="2:35" x14ac:dyDescent="0.25">
      <c r="B75" s="27"/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27"/>
      <c r="W75" s="27"/>
      <c r="X75" s="27"/>
      <c r="Y75" s="27"/>
      <c r="Z75" s="27"/>
      <c r="AA75" s="27"/>
      <c r="AB75" s="27"/>
      <c r="AC75" s="27"/>
      <c r="AD75" s="27"/>
      <c r="AE75" s="27"/>
      <c r="AF75" s="27"/>
      <c r="AG75" s="27"/>
      <c r="AH75" s="27"/>
      <c r="AI75" s="27"/>
    </row>
    <row r="76" spans="2:35" x14ac:dyDescent="0.25">
      <c r="B76" s="27"/>
      <c r="C76" s="27"/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27"/>
      <c r="R76" s="27"/>
      <c r="S76" s="27"/>
      <c r="T76" s="27"/>
      <c r="U76" s="27"/>
      <c r="V76" s="27"/>
      <c r="W76" s="27"/>
      <c r="X76" s="27"/>
      <c r="Y76" s="27"/>
      <c r="Z76" s="27"/>
      <c r="AA76" s="27"/>
      <c r="AB76" s="27"/>
      <c r="AC76" s="27"/>
      <c r="AD76" s="27"/>
      <c r="AE76" s="27"/>
      <c r="AF76" s="27"/>
      <c r="AG76" s="27"/>
      <c r="AH76" s="27"/>
      <c r="AI76" s="27"/>
    </row>
    <row r="77" spans="2:35" x14ac:dyDescent="0.25">
      <c r="B77" s="27"/>
      <c r="C77" s="27"/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27"/>
      <c r="R77" s="27"/>
      <c r="S77" s="27"/>
      <c r="T77" s="27"/>
      <c r="U77" s="27"/>
      <c r="V77" s="27"/>
      <c r="W77" s="27"/>
      <c r="X77" s="27"/>
      <c r="Y77" s="27"/>
      <c r="Z77" s="27"/>
      <c r="AA77" s="27"/>
      <c r="AB77" s="27"/>
      <c r="AC77" s="27"/>
      <c r="AD77" s="27"/>
      <c r="AE77" s="27"/>
      <c r="AF77" s="27"/>
      <c r="AG77" s="27"/>
      <c r="AH77" s="27"/>
      <c r="AI77" s="27"/>
    </row>
    <row r="78" spans="2:35" x14ac:dyDescent="0.25">
      <c r="B78" s="27"/>
      <c r="C78" s="27"/>
      <c r="D78" s="27"/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27"/>
      <c r="R78" s="27"/>
      <c r="S78" s="27"/>
      <c r="T78" s="27"/>
      <c r="U78" s="27"/>
      <c r="V78" s="27"/>
      <c r="W78" s="27"/>
      <c r="X78" s="27"/>
      <c r="Y78" s="27"/>
      <c r="Z78" s="27"/>
      <c r="AA78" s="27"/>
      <c r="AB78" s="27"/>
      <c r="AC78" s="27"/>
      <c r="AD78" s="27"/>
      <c r="AE78" s="27"/>
      <c r="AF78" s="27"/>
      <c r="AG78" s="27"/>
      <c r="AH78" s="27"/>
      <c r="AI78" s="27"/>
    </row>
    <row r="79" spans="2:35" x14ac:dyDescent="0.25">
      <c r="B79" s="27"/>
      <c r="C79" s="27"/>
      <c r="D79" s="27"/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27"/>
      <c r="R79" s="27"/>
      <c r="S79" s="27"/>
      <c r="T79" s="27"/>
      <c r="U79" s="27"/>
      <c r="V79" s="27"/>
      <c r="W79" s="27"/>
      <c r="X79" s="27"/>
      <c r="Y79" s="27"/>
      <c r="Z79" s="27"/>
      <c r="AA79" s="27"/>
      <c r="AB79" s="27"/>
      <c r="AC79" s="27"/>
      <c r="AD79" s="27"/>
      <c r="AE79" s="27"/>
      <c r="AF79" s="27"/>
      <c r="AG79" s="27"/>
      <c r="AH79" s="27"/>
      <c r="AI79" s="27"/>
    </row>
    <row r="80" spans="2:35" x14ac:dyDescent="0.25">
      <c r="B80" s="27"/>
      <c r="C80" s="27"/>
      <c r="D80" s="27"/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27"/>
      <c r="Q80" s="27"/>
      <c r="R80" s="27"/>
      <c r="S80" s="27"/>
      <c r="T80" s="27"/>
      <c r="U80" s="27"/>
      <c r="V80" s="27"/>
      <c r="W80" s="27"/>
      <c r="X80" s="27"/>
      <c r="Y80" s="27"/>
      <c r="Z80" s="27"/>
      <c r="AA80" s="27"/>
      <c r="AB80" s="27"/>
      <c r="AC80" s="27"/>
      <c r="AD80" s="27"/>
      <c r="AE80" s="27"/>
      <c r="AF80" s="27"/>
      <c r="AG80" s="27"/>
      <c r="AH80" s="27"/>
      <c r="AI80" s="27"/>
    </row>
    <row r="81" spans="2:35" x14ac:dyDescent="0.25">
      <c r="B81" s="27"/>
      <c r="C81" s="27"/>
      <c r="D81" s="27"/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27"/>
      <c r="R81" s="27"/>
      <c r="S81" s="27"/>
      <c r="T81" s="27"/>
      <c r="U81" s="27"/>
      <c r="V81" s="27"/>
      <c r="W81" s="27"/>
      <c r="X81" s="27"/>
      <c r="Y81" s="27"/>
      <c r="Z81" s="27"/>
      <c r="AA81" s="27"/>
      <c r="AB81" s="27"/>
      <c r="AC81" s="27"/>
      <c r="AD81" s="27"/>
      <c r="AE81" s="27"/>
      <c r="AF81" s="27"/>
      <c r="AG81" s="27"/>
      <c r="AH81" s="27"/>
      <c r="AI81" s="27"/>
    </row>
    <row r="82" spans="2:35" x14ac:dyDescent="0.25">
      <c r="B82" s="27"/>
      <c r="C82" s="27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/>
      <c r="R82" s="27"/>
      <c r="S82" s="27"/>
      <c r="T82" s="27"/>
      <c r="U82" s="27"/>
      <c r="V82" s="27"/>
      <c r="W82" s="27"/>
      <c r="X82" s="27"/>
      <c r="Y82" s="27"/>
      <c r="Z82" s="27"/>
      <c r="AA82" s="27"/>
      <c r="AB82" s="27"/>
      <c r="AC82" s="27"/>
      <c r="AD82" s="27"/>
      <c r="AE82" s="27"/>
      <c r="AF82" s="27"/>
      <c r="AG82" s="27"/>
      <c r="AH82" s="27"/>
      <c r="AI82" s="27"/>
    </row>
    <row r="83" spans="2:35" x14ac:dyDescent="0.25">
      <c r="B83" s="27"/>
      <c r="C83" s="27"/>
      <c r="D83" s="27"/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27"/>
      <c r="Q83" s="27"/>
      <c r="R83" s="27"/>
      <c r="S83" s="27"/>
      <c r="T83" s="27"/>
      <c r="U83" s="27"/>
      <c r="V83" s="27"/>
      <c r="W83" s="27"/>
      <c r="X83" s="27"/>
      <c r="Y83" s="27"/>
      <c r="Z83" s="27"/>
      <c r="AA83" s="27"/>
      <c r="AB83" s="27"/>
      <c r="AC83" s="27"/>
      <c r="AD83" s="27"/>
      <c r="AE83" s="27"/>
      <c r="AF83" s="27"/>
      <c r="AG83" s="27"/>
      <c r="AH83" s="27"/>
      <c r="AI83" s="27"/>
    </row>
    <row r="84" spans="2:35" x14ac:dyDescent="0.25">
      <c r="B84" s="27"/>
      <c r="C84" s="27"/>
      <c r="D84" s="27"/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27"/>
      <c r="P84" s="27"/>
      <c r="Q84" s="27"/>
      <c r="R84" s="27"/>
      <c r="S84" s="27"/>
      <c r="T84" s="27"/>
      <c r="U84" s="27"/>
      <c r="V84" s="27"/>
      <c r="W84" s="27"/>
      <c r="X84" s="27"/>
      <c r="Y84" s="27"/>
      <c r="Z84" s="27"/>
      <c r="AA84" s="27"/>
      <c r="AB84" s="27"/>
      <c r="AC84" s="27"/>
      <c r="AD84" s="27"/>
      <c r="AE84" s="27"/>
      <c r="AF84" s="27"/>
      <c r="AG84" s="27"/>
      <c r="AH84" s="27"/>
      <c r="AI84" s="27"/>
    </row>
    <row r="85" spans="2:35" x14ac:dyDescent="0.25">
      <c r="B85" s="27"/>
      <c r="C85" s="27"/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  <c r="R85" s="27"/>
      <c r="S85" s="27"/>
      <c r="T85" s="27"/>
      <c r="U85" s="27"/>
      <c r="V85" s="27"/>
      <c r="W85" s="27"/>
      <c r="X85" s="27"/>
      <c r="Y85" s="27"/>
      <c r="Z85" s="27"/>
      <c r="AA85" s="27"/>
      <c r="AB85" s="27"/>
      <c r="AC85" s="27"/>
      <c r="AD85" s="27"/>
      <c r="AE85" s="27"/>
      <c r="AF85" s="27"/>
      <c r="AG85" s="27"/>
      <c r="AH85" s="27"/>
      <c r="AI85" s="27"/>
    </row>
    <row r="86" spans="2:35" x14ac:dyDescent="0.25">
      <c r="B86" s="27"/>
      <c r="C86" s="27"/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7"/>
      <c r="V86" s="27"/>
      <c r="W86" s="27"/>
      <c r="X86" s="27"/>
      <c r="Y86" s="27"/>
      <c r="Z86" s="27"/>
      <c r="AA86" s="27"/>
      <c r="AB86" s="27"/>
      <c r="AC86" s="27"/>
      <c r="AD86" s="27"/>
      <c r="AE86" s="27"/>
      <c r="AF86" s="27"/>
      <c r="AG86" s="27"/>
      <c r="AH86" s="27"/>
      <c r="AI86" s="27"/>
    </row>
    <row r="87" spans="2:35" x14ac:dyDescent="0.25">
      <c r="B87" s="27"/>
      <c r="C87" s="27"/>
      <c r="D87" s="27"/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7"/>
      <c r="Q87" s="27"/>
      <c r="R87" s="27"/>
      <c r="S87" s="27"/>
      <c r="T87" s="27"/>
      <c r="U87" s="27"/>
      <c r="V87" s="27"/>
      <c r="W87" s="27"/>
      <c r="X87" s="27"/>
      <c r="Y87" s="27"/>
      <c r="Z87" s="27"/>
      <c r="AA87" s="27"/>
      <c r="AB87" s="27"/>
      <c r="AC87" s="27"/>
      <c r="AD87" s="27"/>
      <c r="AE87" s="27"/>
      <c r="AF87" s="27"/>
      <c r="AG87" s="27"/>
      <c r="AH87" s="27"/>
      <c r="AI87" s="27"/>
    </row>
    <row r="88" spans="2:35" x14ac:dyDescent="0.25">
      <c r="B88" s="27"/>
      <c r="C88" s="27"/>
      <c r="D88" s="27"/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27"/>
      <c r="R88" s="27"/>
      <c r="S88" s="27"/>
      <c r="T88" s="27"/>
      <c r="U88" s="27"/>
      <c r="V88" s="27"/>
      <c r="W88" s="27"/>
      <c r="X88" s="27"/>
      <c r="Y88" s="27"/>
      <c r="Z88" s="27"/>
      <c r="AA88" s="27"/>
      <c r="AB88" s="27"/>
      <c r="AC88" s="27"/>
      <c r="AD88" s="27"/>
      <c r="AE88" s="27"/>
      <c r="AF88" s="27"/>
      <c r="AG88" s="27"/>
      <c r="AH88" s="27"/>
      <c r="AI88" s="27"/>
    </row>
    <row r="89" spans="2:35" x14ac:dyDescent="0.25">
      <c r="B89" s="27"/>
      <c r="C89" s="27"/>
      <c r="D89" s="27"/>
      <c r="E89" s="27"/>
      <c r="F89" s="27"/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27"/>
      <c r="R89" s="27"/>
      <c r="S89" s="27"/>
      <c r="T89" s="27"/>
      <c r="U89" s="27"/>
      <c r="V89" s="27"/>
      <c r="W89" s="27"/>
      <c r="X89" s="27"/>
      <c r="Y89" s="27"/>
      <c r="Z89" s="27"/>
      <c r="AA89" s="27"/>
      <c r="AB89" s="27"/>
      <c r="AC89" s="27"/>
      <c r="AD89" s="27"/>
      <c r="AE89" s="27"/>
      <c r="AF89" s="27"/>
      <c r="AG89" s="27"/>
      <c r="AH89" s="27"/>
      <c r="AI89" s="27"/>
    </row>
    <row r="90" spans="2:35" x14ac:dyDescent="0.25">
      <c r="B90" s="27"/>
      <c r="C90" s="27"/>
      <c r="D90" s="27"/>
      <c r="E90" s="27"/>
      <c r="F90" s="27"/>
      <c r="G90" s="27"/>
      <c r="H90" s="27"/>
      <c r="I90" s="27"/>
      <c r="J90" s="27"/>
      <c r="K90" s="27"/>
      <c r="L90" s="27"/>
      <c r="M90" s="27"/>
      <c r="N90" s="27"/>
      <c r="O90" s="27"/>
      <c r="P90" s="27"/>
      <c r="Q90" s="27"/>
      <c r="R90" s="27"/>
      <c r="S90" s="27"/>
      <c r="T90" s="27"/>
      <c r="U90" s="27"/>
      <c r="V90" s="27"/>
      <c r="W90" s="27"/>
      <c r="X90" s="27"/>
      <c r="Y90" s="27"/>
      <c r="Z90" s="27"/>
      <c r="AA90" s="27"/>
      <c r="AB90" s="27"/>
      <c r="AC90" s="27"/>
      <c r="AD90" s="27"/>
      <c r="AE90" s="27"/>
      <c r="AF90" s="27"/>
      <c r="AG90" s="27"/>
      <c r="AH90" s="27"/>
      <c r="AI90" s="27"/>
    </row>
    <row r="91" spans="2:35" x14ac:dyDescent="0.25">
      <c r="B91" s="27"/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  <c r="AA91" s="27"/>
      <c r="AB91" s="27"/>
      <c r="AC91" s="27"/>
      <c r="AD91" s="27"/>
      <c r="AE91" s="27"/>
      <c r="AF91" s="27"/>
      <c r="AG91" s="27"/>
      <c r="AH91" s="27"/>
      <c r="AI91" s="27"/>
    </row>
    <row r="92" spans="2:35" x14ac:dyDescent="0.25">
      <c r="B92" s="27"/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7"/>
      <c r="AA92" s="27"/>
      <c r="AB92" s="27"/>
      <c r="AC92" s="27"/>
      <c r="AD92" s="27"/>
      <c r="AE92" s="27"/>
      <c r="AF92" s="27"/>
      <c r="AG92" s="27"/>
      <c r="AH92" s="27"/>
      <c r="AI92" s="27"/>
    </row>
    <row r="93" spans="2:35" x14ac:dyDescent="0.25">
      <c r="B93" s="27"/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  <c r="AA93" s="27"/>
      <c r="AB93" s="27"/>
      <c r="AC93" s="27"/>
      <c r="AD93" s="27"/>
      <c r="AE93" s="27"/>
      <c r="AF93" s="27"/>
      <c r="AG93" s="27"/>
      <c r="AH93" s="27"/>
      <c r="AI93" s="27"/>
    </row>
    <row r="94" spans="2:35" x14ac:dyDescent="0.25">
      <c r="B94" s="27"/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  <c r="Z94" s="27"/>
      <c r="AA94" s="27"/>
      <c r="AB94" s="27"/>
      <c r="AC94" s="27"/>
      <c r="AD94" s="27"/>
      <c r="AE94" s="27"/>
      <c r="AF94" s="27"/>
      <c r="AG94" s="27"/>
      <c r="AH94" s="27"/>
      <c r="AI94" s="27"/>
    </row>
    <row r="95" spans="2:35" x14ac:dyDescent="0.25">
      <c r="B95" s="27"/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7"/>
      <c r="Z95" s="27"/>
      <c r="AA95" s="27"/>
      <c r="AB95" s="27"/>
      <c r="AC95" s="27"/>
      <c r="AD95" s="27"/>
      <c r="AE95" s="27"/>
      <c r="AF95" s="27"/>
      <c r="AG95" s="27"/>
      <c r="AH95" s="27"/>
      <c r="AI95" s="27"/>
    </row>
    <row r="96" spans="2:35" x14ac:dyDescent="0.25">
      <c r="B96" s="27"/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27"/>
      <c r="AA96" s="27"/>
      <c r="AB96" s="27"/>
      <c r="AC96" s="27"/>
      <c r="AD96" s="27"/>
      <c r="AE96" s="27"/>
      <c r="AF96" s="27"/>
      <c r="AG96" s="27"/>
      <c r="AH96" s="27"/>
      <c r="AI96" s="27"/>
    </row>
    <row r="97" spans="2:35" x14ac:dyDescent="0.25">
      <c r="B97" s="27"/>
      <c r="C97" s="27"/>
      <c r="D97" s="27"/>
      <c r="E97" s="27"/>
      <c r="F97" s="27"/>
      <c r="G97" s="27"/>
      <c r="H97" s="27"/>
      <c r="I97" s="27"/>
      <c r="J97" s="27"/>
      <c r="K97" s="27"/>
      <c r="L97" s="27"/>
      <c r="M97" s="27"/>
      <c r="N97" s="27"/>
      <c r="O97" s="27"/>
      <c r="P97" s="27"/>
      <c r="Q97" s="27"/>
      <c r="R97" s="27"/>
      <c r="S97" s="27"/>
      <c r="T97" s="27"/>
      <c r="U97" s="27"/>
      <c r="V97" s="27"/>
      <c r="W97" s="27"/>
      <c r="X97" s="27"/>
      <c r="Y97" s="27"/>
      <c r="Z97" s="27"/>
      <c r="AA97" s="27"/>
      <c r="AB97" s="27"/>
      <c r="AC97" s="27"/>
      <c r="AD97" s="27"/>
      <c r="AE97" s="27"/>
      <c r="AF97" s="27"/>
      <c r="AG97" s="27"/>
      <c r="AH97" s="27"/>
      <c r="AI97" s="27"/>
    </row>
    <row r="98" spans="2:35" x14ac:dyDescent="0.25">
      <c r="B98" s="27"/>
      <c r="C98" s="27"/>
      <c r="D98" s="27"/>
      <c r="E98" s="27"/>
      <c r="F98" s="27"/>
      <c r="G98" s="27"/>
      <c r="H98" s="27"/>
      <c r="I98" s="27"/>
      <c r="J98" s="27"/>
      <c r="K98" s="27"/>
      <c r="L98" s="27"/>
      <c r="M98" s="27"/>
      <c r="N98" s="27"/>
      <c r="O98" s="27"/>
      <c r="P98" s="27"/>
      <c r="Q98" s="27"/>
      <c r="R98" s="27"/>
      <c r="S98" s="27"/>
      <c r="T98" s="27"/>
      <c r="U98" s="27"/>
      <c r="V98" s="27"/>
      <c r="W98" s="27"/>
      <c r="X98" s="27"/>
      <c r="Y98" s="27"/>
      <c r="Z98" s="27"/>
      <c r="AA98" s="27"/>
      <c r="AB98" s="27"/>
      <c r="AC98" s="27"/>
      <c r="AD98" s="27"/>
      <c r="AE98" s="27"/>
      <c r="AF98" s="27"/>
      <c r="AG98" s="27"/>
      <c r="AH98" s="27"/>
      <c r="AI98" s="27"/>
    </row>
    <row r="99" spans="2:35" x14ac:dyDescent="0.25">
      <c r="B99" s="27"/>
      <c r="C99" s="27"/>
      <c r="D99" s="27"/>
      <c r="E99" s="27"/>
      <c r="F99" s="27"/>
      <c r="G99" s="27"/>
      <c r="H99" s="27"/>
      <c r="I99" s="27"/>
      <c r="J99" s="27"/>
      <c r="K99" s="27"/>
      <c r="L99" s="27"/>
      <c r="M99" s="27"/>
      <c r="N99" s="27"/>
      <c r="O99" s="27"/>
      <c r="P99" s="27"/>
      <c r="Q99" s="27"/>
      <c r="R99" s="27"/>
      <c r="S99" s="27"/>
      <c r="T99" s="27"/>
      <c r="U99" s="27"/>
      <c r="V99" s="27"/>
      <c r="W99" s="27"/>
      <c r="X99" s="27"/>
      <c r="Y99" s="27"/>
      <c r="Z99" s="27"/>
      <c r="AA99" s="27"/>
      <c r="AB99" s="27"/>
      <c r="AC99" s="27"/>
      <c r="AD99" s="27"/>
      <c r="AE99" s="27"/>
      <c r="AF99" s="27"/>
      <c r="AG99" s="27"/>
      <c r="AH99" s="27"/>
      <c r="AI99" s="27"/>
    </row>
    <row r="100" spans="2:35" x14ac:dyDescent="0.25">
      <c r="B100" s="27"/>
      <c r="C100" s="27"/>
      <c r="D100" s="27"/>
      <c r="E100" s="27"/>
      <c r="F100" s="27"/>
      <c r="G100" s="27"/>
      <c r="H100" s="27"/>
      <c r="I100" s="27"/>
      <c r="J100" s="27"/>
      <c r="K100" s="27"/>
      <c r="L100" s="27"/>
      <c r="M100" s="27"/>
      <c r="N100" s="27"/>
      <c r="O100" s="27"/>
      <c r="P100" s="27"/>
      <c r="Q100" s="27"/>
      <c r="R100" s="27"/>
      <c r="S100" s="27"/>
      <c r="T100" s="27"/>
      <c r="U100" s="27"/>
      <c r="V100" s="27"/>
      <c r="W100" s="27"/>
      <c r="X100" s="27"/>
      <c r="Y100" s="27"/>
      <c r="Z100" s="27"/>
      <c r="AA100" s="27"/>
      <c r="AB100" s="27"/>
      <c r="AC100" s="27"/>
      <c r="AD100" s="27"/>
      <c r="AE100" s="27"/>
      <c r="AF100" s="27"/>
      <c r="AG100" s="27"/>
      <c r="AH100" s="27"/>
      <c r="AI100" s="27"/>
    </row>
    <row r="101" spans="2:35" x14ac:dyDescent="0.25">
      <c r="B101" s="27"/>
      <c r="C101" s="27"/>
      <c r="D101" s="27"/>
      <c r="E101" s="27"/>
      <c r="F101" s="27"/>
      <c r="G101" s="27"/>
      <c r="H101" s="27"/>
      <c r="I101" s="27"/>
      <c r="J101" s="27"/>
      <c r="K101" s="27"/>
      <c r="L101" s="27"/>
      <c r="M101" s="27"/>
      <c r="N101" s="27"/>
      <c r="O101" s="27"/>
      <c r="P101" s="27"/>
      <c r="Q101" s="27"/>
      <c r="R101" s="27"/>
      <c r="S101" s="27"/>
      <c r="T101" s="27"/>
      <c r="U101" s="27"/>
      <c r="V101" s="27"/>
      <c r="W101" s="27"/>
      <c r="X101" s="27"/>
      <c r="Y101" s="27"/>
      <c r="Z101" s="27"/>
      <c r="AA101" s="27"/>
      <c r="AB101" s="27"/>
      <c r="AC101" s="27"/>
      <c r="AD101" s="27"/>
      <c r="AE101" s="27"/>
      <c r="AF101" s="27"/>
      <c r="AG101" s="27"/>
      <c r="AH101" s="27"/>
      <c r="AI101" s="27"/>
    </row>
    <row r="102" spans="2:35" x14ac:dyDescent="0.25">
      <c r="B102" s="27"/>
      <c r="C102" s="27"/>
      <c r="D102" s="27"/>
      <c r="E102" s="27"/>
      <c r="F102" s="27"/>
      <c r="G102" s="27"/>
      <c r="H102" s="27"/>
      <c r="I102" s="27"/>
      <c r="J102" s="27"/>
      <c r="K102" s="27"/>
      <c r="L102" s="27"/>
      <c r="M102" s="27"/>
      <c r="N102" s="27"/>
      <c r="O102" s="27"/>
      <c r="P102" s="27"/>
      <c r="Q102" s="27"/>
      <c r="R102" s="27"/>
      <c r="S102" s="27"/>
      <c r="T102" s="27"/>
      <c r="U102" s="27"/>
      <c r="V102" s="27"/>
      <c r="W102" s="27"/>
      <c r="X102" s="27"/>
      <c r="Y102" s="27"/>
      <c r="Z102" s="27"/>
      <c r="AA102" s="27"/>
      <c r="AB102" s="27"/>
      <c r="AC102" s="27"/>
      <c r="AD102" s="27"/>
      <c r="AE102" s="27"/>
      <c r="AF102" s="27"/>
      <c r="AG102" s="27"/>
      <c r="AH102" s="27"/>
      <c r="AI102" s="27"/>
    </row>
    <row r="103" spans="2:35" x14ac:dyDescent="0.25">
      <c r="B103" s="27"/>
      <c r="C103" s="27"/>
      <c r="D103" s="27"/>
      <c r="E103" s="27"/>
      <c r="F103" s="27"/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27"/>
      <c r="R103" s="27"/>
      <c r="S103" s="27"/>
      <c r="T103" s="27"/>
      <c r="U103" s="27"/>
      <c r="V103" s="27"/>
      <c r="W103" s="27"/>
      <c r="X103" s="27"/>
      <c r="Y103" s="27"/>
      <c r="Z103" s="27"/>
      <c r="AA103" s="27"/>
      <c r="AB103" s="27"/>
      <c r="AC103" s="27"/>
      <c r="AD103" s="27"/>
      <c r="AE103" s="27"/>
      <c r="AF103" s="27"/>
      <c r="AG103" s="27"/>
      <c r="AH103" s="27"/>
      <c r="AI103" s="27"/>
    </row>
    <row r="104" spans="2:35" x14ac:dyDescent="0.25">
      <c r="B104" s="27"/>
      <c r="C104" s="27"/>
      <c r="D104" s="27"/>
      <c r="E104" s="27"/>
      <c r="F104" s="27"/>
      <c r="G104" s="27"/>
      <c r="H104" s="27"/>
      <c r="I104" s="27"/>
      <c r="J104" s="27"/>
      <c r="K104" s="27"/>
      <c r="L104" s="27"/>
      <c r="M104" s="27"/>
      <c r="N104" s="27"/>
      <c r="O104" s="27"/>
      <c r="P104" s="27"/>
      <c r="Q104" s="27"/>
      <c r="R104" s="27"/>
      <c r="S104" s="27"/>
      <c r="T104" s="27"/>
      <c r="U104" s="27"/>
      <c r="V104" s="27"/>
      <c r="W104" s="27"/>
      <c r="X104" s="27"/>
      <c r="Y104" s="27"/>
      <c r="Z104" s="27"/>
      <c r="AA104" s="27"/>
      <c r="AB104" s="27"/>
      <c r="AC104" s="27"/>
      <c r="AD104" s="27"/>
      <c r="AE104" s="27"/>
      <c r="AF104" s="27"/>
      <c r="AG104" s="27"/>
      <c r="AH104" s="27"/>
      <c r="AI104" s="27"/>
    </row>
    <row r="105" spans="2:35" x14ac:dyDescent="0.25">
      <c r="B105" s="27"/>
      <c r="C105" s="27"/>
      <c r="D105" s="27"/>
      <c r="E105" s="27"/>
      <c r="F105" s="27"/>
      <c r="G105" s="27"/>
      <c r="H105" s="27"/>
      <c r="I105" s="27"/>
      <c r="J105" s="27"/>
      <c r="K105" s="27"/>
      <c r="L105" s="27"/>
      <c r="M105" s="27"/>
      <c r="N105" s="27"/>
      <c r="O105" s="27"/>
      <c r="P105" s="27"/>
      <c r="Q105" s="27"/>
      <c r="R105" s="27"/>
      <c r="S105" s="27"/>
      <c r="T105" s="27"/>
      <c r="U105" s="27"/>
      <c r="V105" s="27"/>
      <c r="W105" s="27"/>
      <c r="X105" s="27"/>
      <c r="Y105" s="27"/>
      <c r="Z105" s="27"/>
      <c r="AA105" s="27"/>
      <c r="AB105" s="27"/>
      <c r="AC105" s="27"/>
      <c r="AD105" s="27"/>
      <c r="AE105" s="27"/>
      <c r="AF105" s="27"/>
      <c r="AG105" s="27"/>
      <c r="AH105" s="27"/>
      <c r="AI105" s="27"/>
    </row>
    <row r="106" spans="2:35" x14ac:dyDescent="0.25">
      <c r="B106" s="27"/>
      <c r="C106" s="27"/>
      <c r="D106" s="27"/>
      <c r="E106" s="27"/>
      <c r="F106" s="27"/>
      <c r="G106" s="27"/>
      <c r="H106" s="27"/>
      <c r="I106" s="27"/>
      <c r="J106" s="27"/>
      <c r="K106" s="27"/>
      <c r="L106" s="27"/>
      <c r="M106" s="27"/>
      <c r="N106" s="27"/>
      <c r="O106" s="27"/>
      <c r="P106" s="27"/>
      <c r="Q106" s="27"/>
      <c r="R106" s="27"/>
      <c r="S106" s="27"/>
      <c r="T106" s="27"/>
      <c r="U106" s="27"/>
      <c r="V106" s="27"/>
      <c r="W106" s="27"/>
      <c r="X106" s="27"/>
      <c r="Y106" s="27"/>
      <c r="Z106" s="27"/>
      <c r="AA106" s="27"/>
      <c r="AB106" s="27"/>
      <c r="AC106" s="27"/>
      <c r="AD106" s="27"/>
      <c r="AE106" s="27"/>
      <c r="AF106" s="27"/>
      <c r="AG106" s="27"/>
      <c r="AH106" s="27"/>
      <c r="AI106" s="27"/>
    </row>
    <row r="107" spans="2:35" x14ac:dyDescent="0.25">
      <c r="B107" s="27"/>
      <c r="C107" s="27"/>
      <c r="D107" s="27"/>
      <c r="E107" s="27"/>
      <c r="F107" s="27"/>
      <c r="G107" s="27"/>
      <c r="H107" s="27"/>
      <c r="I107" s="27"/>
      <c r="J107" s="27"/>
      <c r="K107" s="27"/>
      <c r="L107" s="27"/>
      <c r="M107" s="27"/>
      <c r="N107" s="27"/>
      <c r="O107" s="27"/>
      <c r="P107" s="27"/>
      <c r="Q107" s="27"/>
      <c r="R107" s="27"/>
      <c r="S107" s="27"/>
      <c r="T107" s="27"/>
      <c r="U107" s="27"/>
      <c r="V107" s="27"/>
      <c r="W107" s="27"/>
      <c r="X107" s="27"/>
      <c r="Y107" s="27"/>
      <c r="Z107" s="27"/>
      <c r="AA107" s="27"/>
      <c r="AB107" s="27"/>
      <c r="AC107" s="27"/>
      <c r="AD107" s="27"/>
      <c r="AE107" s="27"/>
      <c r="AF107" s="27"/>
      <c r="AG107" s="27"/>
      <c r="AH107" s="27"/>
      <c r="AI107" s="27"/>
    </row>
    <row r="108" spans="2:35" x14ac:dyDescent="0.25">
      <c r="B108" s="27"/>
      <c r="C108" s="27"/>
      <c r="D108" s="27"/>
      <c r="E108" s="27"/>
      <c r="F108" s="27"/>
      <c r="G108" s="27"/>
      <c r="H108" s="27"/>
      <c r="I108" s="27"/>
      <c r="J108" s="27"/>
      <c r="K108" s="27"/>
      <c r="L108" s="27"/>
      <c r="M108" s="27"/>
      <c r="N108" s="27"/>
      <c r="O108" s="27"/>
      <c r="P108" s="27"/>
      <c r="Q108" s="27"/>
      <c r="R108" s="27"/>
      <c r="S108" s="27"/>
      <c r="T108" s="27"/>
      <c r="U108" s="27"/>
      <c r="V108" s="27"/>
      <c r="W108" s="27"/>
      <c r="X108" s="27"/>
      <c r="Y108" s="27"/>
      <c r="Z108" s="27"/>
      <c r="AA108" s="27"/>
      <c r="AB108" s="27"/>
      <c r="AC108" s="27"/>
      <c r="AD108" s="27"/>
      <c r="AE108" s="27"/>
      <c r="AF108" s="27"/>
      <c r="AG108" s="27"/>
      <c r="AH108" s="27"/>
      <c r="AI108" s="27"/>
    </row>
    <row r="109" spans="2:35" x14ac:dyDescent="0.25">
      <c r="B109" s="27"/>
      <c r="C109" s="27"/>
      <c r="D109" s="27"/>
      <c r="E109" s="27"/>
      <c r="F109" s="27"/>
      <c r="G109" s="27"/>
      <c r="H109" s="27"/>
      <c r="I109" s="27"/>
      <c r="J109" s="27"/>
      <c r="K109" s="27"/>
      <c r="L109" s="27"/>
      <c r="M109" s="27"/>
      <c r="N109" s="27"/>
      <c r="O109" s="27"/>
      <c r="P109" s="27"/>
      <c r="Q109" s="27"/>
      <c r="R109" s="27"/>
      <c r="S109" s="27"/>
      <c r="T109" s="27"/>
      <c r="U109" s="27"/>
      <c r="V109" s="27"/>
      <c r="W109" s="27"/>
      <c r="X109" s="27"/>
      <c r="Y109" s="27"/>
      <c r="Z109" s="27"/>
      <c r="AA109" s="27"/>
      <c r="AB109" s="27"/>
      <c r="AC109" s="27"/>
      <c r="AD109" s="27"/>
      <c r="AE109" s="27"/>
      <c r="AF109" s="27"/>
      <c r="AG109" s="27"/>
      <c r="AH109" s="27"/>
      <c r="AI109" s="27"/>
    </row>
    <row r="110" spans="2:35" x14ac:dyDescent="0.25">
      <c r="B110" s="27"/>
      <c r="C110" s="27"/>
      <c r="D110" s="27"/>
      <c r="E110" s="27"/>
      <c r="F110" s="27"/>
      <c r="G110" s="27"/>
      <c r="H110" s="27"/>
      <c r="I110" s="27"/>
      <c r="J110" s="27"/>
      <c r="K110" s="27"/>
      <c r="L110" s="27"/>
      <c r="M110" s="27"/>
      <c r="N110" s="27"/>
      <c r="O110" s="27"/>
      <c r="P110" s="27"/>
      <c r="Q110" s="27"/>
      <c r="R110" s="27"/>
      <c r="S110" s="27"/>
      <c r="T110" s="27"/>
      <c r="U110" s="27"/>
      <c r="V110" s="27"/>
      <c r="W110" s="27"/>
      <c r="X110" s="27"/>
      <c r="Y110" s="27"/>
      <c r="Z110" s="27"/>
      <c r="AA110" s="27"/>
      <c r="AB110" s="27"/>
      <c r="AC110" s="27"/>
      <c r="AD110" s="27"/>
      <c r="AE110" s="27"/>
      <c r="AF110" s="27"/>
      <c r="AG110" s="27"/>
      <c r="AH110" s="27"/>
      <c r="AI110" s="27"/>
    </row>
    <row r="111" spans="2:35" x14ac:dyDescent="0.25">
      <c r="B111" s="27"/>
      <c r="C111" s="27"/>
      <c r="D111" s="27"/>
      <c r="E111" s="27"/>
      <c r="F111" s="27"/>
      <c r="G111" s="27"/>
      <c r="H111" s="27"/>
      <c r="I111" s="27"/>
      <c r="J111" s="27"/>
      <c r="K111" s="27"/>
      <c r="L111" s="27"/>
      <c r="M111" s="27"/>
      <c r="N111" s="27"/>
      <c r="O111" s="27"/>
      <c r="P111" s="27"/>
      <c r="Q111" s="27"/>
      <c r="R111" s="27"/>
      <c r="S111" s="27"/>
      <c r="T111" s="27"/>
      <c r="U111" s="27"/>
      <c r="V111" s="27"/>
      <c r="W111" s="27"/>
      <c r="X111" s="27"/>
      <c r="Y111" s="27"/>
      <c r="Z111" s="27"/>
      <c r="AA111" s="27"/>
      <c r="AB111" s="27"/>
      <c r="AC111" s="27"/>
      <c r="AD111" s="27"/>
      <c r="AE111" s="27"/>
      <c r="AF111" s="27"/>
      <c r="AG111" s="27"/>
      <c r="AH111" s="27"/>
      <c r="AI111" s="27"/>
    </row>
  </sheetData>
  <sortState ref="A38:H46">
    <sortCondition ref="E42:E54"/>
  </sortState>
  <mergeCells count="1">
    <mergeCell ref="A1:AL5"/>
  </mergeCells>
  <conditionalFormatting sqref="H50:H64"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37:H45">
    <cfRule type="colorScale" priority="1">
      <colorScale>
        <cfvo type="percent" val="0"/>
        <cfvo type="percent" val="50"/>
        <cfvo type="percent" val="100"/>
        <color rgb="FFF8696B"/>
        <color rgb="FFFFEB84"/>
        <color rgb="FF63BE7B"/>
      </colorScale>
    </cfRule>
  </conditionalFormatting>
  <conditionalFormatting sqref="H37:H45">
    <cfRule type="colorScale" priority="9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  <pageSetup paperSize="9" scale="95" orientation="landscape" r:id="rId1"/>
  <rowBreaks count="1" manualBreakCount="1">
    <brk id="34" max="37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10"/>
  <sheetViews>
    <sheetView workbookViewId="0">
      <selection activeCell="B10" sqref="B10:E10"/>
    </sheetView>
  </sheetViews>
  <sheetFormatPr defaultRowHeight="15" x14ac:dyDescent="0.25"/>
  <cols>
    <col min="2" max="2" width="20.28515625" bestFit="1" customWidth="1"/>
    <col min="3" max="3" width="24.42578125" bestFit="1" customWidth="1"/>
    <col min="4" max="4" width="13.28515625" bestFit="1" customWidth="1"/>
  </cols>
  <sheetData>
    <row r="2" spans="2:5" x14ac:dyDescent="0.25">
      <c r="B2" s="1" t="s">
        <v>0</v>
      </c>
      <c r="C2" s="1" t="s">
        <v>10</v>
      </c>
      <c r="D2" s="1" t="s">
        <v>11</v>
      </c>
      <c r="E2" s="1" t="s">
        <v>12</v>
      </c>
    </row>
    <row r="3" spans="2:5" x14ac:dyDescent="0.25">
      <c r="B3" s="96" t="s">
        <v>2</v>
      </c>
      <c r="C3" s="90">
        <v>240000</v>
      </c>
      <c r="D3" s="90">
        <v>21540</v>
      </c>
      <c r="E3" s="2">
        <f>C3-D3</f>
        <v>218460</v>
      </c>
    </row>
    <row r="4" spans="2:5" x14ac:dyDescent="0.25">
      <c r="B4" s="96" t="s">
        <v>15</v>
      </c>
      <c r="C4" s="90">
        <v>250000</v>
      </c>
      <c r="D4">
        <v>0</v>
      </c>
      <c r="E4" s="2">
        <f t="shared" ref="E4:E10" si="0">C4-D4</f>
        <v>250000</v>
      </c>
    </row>
    <row r="5" spans="2:5" x14ac:dyDescent="0.25">
      <c r="B5" t="s">
        <v>3</v>
      </c>
      <c r="C5" s="90">
        <v>440000</v>
      </c>
      <c r="D5" s="90">
        <v>90030</v>
      </c>
      <c r="E5" s="2">
        <f t="shared" si="0"/>
        <v>349970</v>
      </c>
    </row>
    <row r="6" spans="2:5" x14ac:dyDescent="0.25">
      <c r="B6" s="96" t="s">
        <v>58</v>
      </c>
      <c r="C6" s="90">
        <v>395000</v>
      </c>
      <c r="D6" s="90">
        <v>93642</v>
      </c>
      <c r="E6" s="2">
        <f t="shared" si="0"/>
        <v>301358</v>
      </c>
    </row>
    <row r="7" spans="2:5" x14ac:dyDescent="0.25">
      <c r="B7" s="96" t="s">
        <v>16</v>
      </c>
      <c r="C7" s="90">
        <v>50000</v>
      </c>
      <c r="D7" s="90">
        <v>0</v>
      </c>
      <c r="E7" s="2">
        <f t="shared" si="0"/>
        <v>50000</v>
      </c>
    </row>
    <row r="8" spans="2:5" x14ac:dyDescent="0.25">
      <c r="B8" s="96" t="s">
        <v>59</v>
      </c>
      <c r="C8" s="90">
        <v>500000</v>
      </c>
      <c r="D8" s="90">
        <v>347629</v>
      </c>
      <c r="E8" s="2">
        <f t="shared" si="0"/>
        <v>152371</v>
      </c>
    </row>
    <row r="9" spans="2:5" x14ac:dyDescent="0.25">
      <c r="B9" s="96" t="s">
        <v>60</v>
      </c>
      <c r="C9" s="90">
        <v>860000</v>
      </c>
      <c r="D9" s="90">
        <v>0</v>
      </c>
      <c r="E9" s="2">
        <f t="shared" si="0"/>
        <v>860000</v>
      </c>
    </row>
    <row r="10" spans="2:5" x14ac:dyDescent="0.25">
      <c r="B10" s="97" t="s">
        <v>6</v>
      </c>
      <c r="C10" s="3">
        <f>SUM(C3:C9)</f>
        <v>2735000</v>
      </c>
      <c r="D10" s="3">
        <f>SUM(D3:D9)</f>
        <v>552841</v>
      </c>
      <c r="E10" s="3">
        <f t="shared" si="0"/>
        <v>2182159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14"/>
  <sheetViews>
    <sheetView workbookViewId="0">
      <selection activeCell="E14" sqref="E14"/>
    </sheetView>
  </sheetViews>
  <sheetFormatPr defaultRowHeight="15" x14ac:dyDescent="0.25"/>
  <cols>
    <col min="2" max="2" width="27.140625" bestFit="1" customWidth="1"/>
    <col min="3" max="3" width="25.140625" hidden="1" customWidth="1"/>
    <col min="4" max="4" width="28.85546875" hidden="1" customWidth="1"/>
    <col min="5" max="5" width="24.42578125" bestFit="1" customWidth="1"/>
    <col min="6" max="6" width="13.28515625" bestFit="1" customWidth="1"/>
    <col min="7" max="7" width="10.140625" bestFit="1" customWidth="1"/>
  </cols>
  <sheetData>
    <row r="3" spans="2:7" x14ac:dyDescent="0.25">
      <c r="B3" s="1" t="s">
        <v>0</v>
      </c>
      <c r="C3" s="1" t="s">
        <v>8</v>
      </c>
      <c r="D3" s="1" t="s">
        <v>9</v>
      </c>
      <c r="E3" s="1" t="s">
        <v>10</v>
      </c>
      <c r="F3" s="1" t="s">
        <v>11</v>
      </c>
      <c r="G3" s="1" t="s">
        <v>12</v>
      </c>
    </row>
    <row r="4" spans="2:7" x14ac:dyDescent="0.25">
      <c r="B4" t="s">
        <v>2</v>
      </c>
      <c r="C4" s="2">
        <v>4000000</v>
      </c>
      <c r="D4" s="2">
        <v>2500000</v>
      </c>
      <c r="E4" s="2">
        <v>1000000</v>
      </c>
      <c r="F4" s="2">
        <v>499813</v>
      </c>
      <c r="G4" s="2">
        <f>E4-F4</f>
        <v>500187</v>
      </c>
    </row>
    <row r="5" spans="2:7" x14ac:dyDescent="0.25">
      <c r="B5" t="s">
        <v>3</v>
      </c>
      <c r="C5" s="2">
        <v>1000000</v>
      </c>
      <c r="D5" s="2">
        <v>4039239</v>
      </c>
      <c r="E5" s="92">
        <v>2000000</v>
      </c>
      <c r="F5" s="2">
        <v>619438</v>
      </c>
      <c r="G5" s="2">
        <f t="shared" ref="G5:G8" si="0">E5-F5</f>
        <v>1380562</v>
      </c>
    </row>
    <row r="6" spans="2:7" x14ac:dyDescent="0.25">
      <c r="B6" t="s">
        <v>4</v>
      </c>
      <c r="C6" s="2"/>
      <c r="D6" s="2">
        <v>1000000</v>
      </c>
      <c r="E6" s="2">
        <v>500000</v>
      </c>
      <c r="F6" s="2">
        <v>94906</v>
      </c>
      <c r="G6" s="2">
        <f t="shared" si="0"/>
        <v>405094</v>
      </c>
    </row>
    <row r="7" spans="2:7" x14ac:dyDescent="0.25">
      <c r="B7" t="s">
        <v>5</v>
      </c>
      <c r="C7" s="2">
        <v>300000</v>
      </c>
      <c r="D7" s="2">
        <v>599369</v>
      </c>
      <c r="E7" s="2">
        <v>200000</v>
      </c>
      <c r="F7" s="2">
        <v>88239</v>
      </c>
      <c r="G7" s="2">
        <f t="shared" si="0"/>
        <v>111761</v>
      </c>
    </row>
    <row r="8" spans="2:7" x14ac:dyDescent="0.25">
      <c r="B8" t="s">
        <v>7</v>
      </c>
      <c r="C8" s="2"/>
      <c r="D8" s="2">
        <v>960761</v>
      </c>
      <c r="E8" s="2">
        <v>300000</v>
      </c>
      <c r="F8" s="2">
        <v>102944</v>
      </c>
      <c r="G8" s="2">
        <f t="shared" si="0"/>
        <v>197056</v>
      </c>
    </row>
    <row r="9" spans="2:7" x14ac:dyDescent="0.25">
      <c r="B9" t="s">
        <v>15</v>
      </c>
      <c r="C9" s="2"/>
      <c r="D9" s="2"/>
      <c r="E9" s="2">
        <v>1000000</v>
      </c>
      <c r="F9" s="2">
        <v>59813</v>
      </c>
      <c r="G9" s="2">
        <f>E9-F9</f>
        <v>940187</v>
      </c>
    </row>
    <row r="10" spans="2:7" x14ac:dyDescent="0.25">
      <c r="B10" s="1" t="s">
        <v>6</v>
      </c>
      <c r="C10" s="3">
        <f>SUM(C4:C8)</f>
        <v>5300000</v>
      </c>
      <c r="D10" s="3">
        <f>SUM(D4:D8)</f>
        <v>9099369</v>
      </c>
      <c r="E10" s="3">
        <f>SUM(E4:E9)</f>
        <v>5000000</v>
      </c>
      <c r="F10" s="3">
        <f>SUM(F4:F9)</f>
        <v>1465153</v>
      </c>
      <c r="G10" s="3">
        <f>SUM(G4:G9)</f>
        <v>3534847</v>
      </c>
    </row>
    <row r="14" spans="2:7" x14ac:dyDescent="0.25">
      <c r="E14" s="43"/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E9"/>
  <sheetViews>
    <sheetView workbookViewId="0">
      <selection activeCell="C8" sqref="C8"/>
    </sheetView>
  </sheetViews>
  <sheetFormatPr defaultRowHeight="15" x14ac:dyDescent="0.25"/>
  <cols>
    <col min="2" max="2" width="27.140625" bestFit="1" customWidth="1"/>
    <col min="3" max="3" width="19.42578125" bestFit="1" customWidth="1"/>
    <col min="4" max="4" width="13.28515625" bestFit="1" customWidth="1"/>
    <col min="5" max="5" width="10.140625" bestFit="1" customWidth="1"/>
  </cols>
  <sheetData>
    <row r="3" spans="2:5" x14ac:dyDescent="0.25">
      <c r="B3" s="1" t="s">
        <v>0</v>
      </c>
      <c r="C3" s="1" t="s">
        <v>14</v>
      </c>
      <c r="D3" s="1" t="s">
        <v>11</v>
      </c>
      <c r="E3" s="1" t="s">
        <v>12</v>
      </c>
    </row>
    <row r="4" spans="2:5" x14ac:dyDescent="0.25">
      <c r="B4" t="s">
        <v>2</v>
      </c>
      <c r="C4" s="2">
        <v>8000000</v>
      </c>
      <c r="D4" s="2">
        <v>0</v>
      </c>
      <c r="E4" s="2">
        <f>C4-D4</f>
        <v>8000000</v>
      </c>
    </row>
    <row r="5" spans="2:5" x14ac:dyDescent="0.25">
      <c r="B5" t="s">
        <v>15</v>
      </c>
      <c r="C5" s="2">
        <v>1500000</v>
      </c>
      <c r="D5" s="2">
        <v>0</v>
      </c>
      <c r="E5" s="2">
        <f t="shared" ref="E5:E9" si="0">C5-D5</f>
        <v>1500000</v>
      </c>
    </row>
    <row r="6" spans="2:5" x14ac:dyDescent="0.25">
      <c r="B6" t="s">
        <v>3</v>
      </c>
      <c r="C6" s="2">
        <v>1800000</v>
      </c>
      <c r="D6" s="2">
        <v>0</v>
      </c>
      <c r="E6" s="2">
        <f t="shared" si="0"/>
        <v>1800000</v>
      </c>
    </row>
    <row r="7" spans="2:5" x14ac:dyDescent="0.25">
      <c r="B7" t="s">
        <v>4</v>
      </c>
      <c r="C7" s="2">
        <v>3000000</v>
      </c>
      <c r="D7" s="2">
        <v>0</v>
      </c>
      <c r="E7" s="2">
        <f t="shared" si="0"/>
        <v>3000000</v>
      </c>
    </row>
    <row r="8" spans="2:5" x14ac:dyDescent="0.25">
      <c r="B8" t="s">
        <v>16</v>
      </c>
      <c r="C8" s="2">
        <v>1500000</v>
      </c>
      <c r="D8" s="2">
        <v>0</v>
      </c>
      <c r="E8" s="2">
        <f t="shared" si="0"/>
        <v>1500000</v>
      </c>
    </row>
    <row r="9" spans="2:5" x14ac:dyDescent="0.25">
      <c r="B9" s="1" t="s">
        <v>6</v>
      </c>
      <c r="C9" s="3">
        <f>SUM(C4:C8)</f>
        <v>15800000</v>
      </c>
      <c r="D9" s="2">
        <v>0</v>
      </c>
      <c r="E9" s="3">
        <f t="shared" si="0"/>
        <v>15800000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21"/>
  <sheetViews>
    <sheetView workbookViewId="0">
      <selection activeCell="F10" sqref="F10"/>
    </sheetView>
  </sheetViews>
  <sheetFormatPr defaultRowHeight="15" x14ac:dyDescent="0.25"/>
  <cols>
    <col min="2" max="2" width="27.140625" bestFit="1" customWidth="1"/>
    <col min="3" max="3" width="25.140625" hidden="1" customWidth="1"/>
    <col min="4" max="4" width="28.85546875" hidden="1" customWidth="1"/>
    <col min="5" max="5" width="31.140625" bestFit="1" customWidth="1"/>
    <col min="6" max="6" width="13.28515625" bestFit="1" customWidth="1"/>
    <col min="7" max="7" width="10.140625" bestFit="1" customWidth="1"/>
  </cols>
  <sheetData>
    <row r="3" spans="2:7" x14ac:dyDescent="0.25">
      <c r="B3" s="1" t="s">
        <v>0</v>
      </c>
      <c r="C3" s="1" t="s">
        <v>8</v>
      </c>
      <c r="D3" s="1" t="s">
        <v>9</v>
      </c>
      <c r="E3" s="1" t="s">
        <v>88</v>
      </c>
      <c r="F3" s="1" t="s">
        <v>11</v>
      </c>
      <c r="G3" s="1" t="s">
        <v>12</v>
      </c>
    </row>
    <row r="4" spans="2:7" x14ac:dyDescent="0.25">
      <c r="B4" t="s">
        <v>2</v>
      </c>
      <c r="C4" s="2">
        <v>29263000</v>
      </c>
      <c r="D4" s="2">
        <v>0</v>
      </c>
      <c r="E4" s="90">
        <v>10500000</v>
      </c>
      <c r="F4" s="90">
        <v>7000949</v>
      </c>
      <c r="G4" s="2">
        <f>E4-F4</f>
        <v>3499051</v>
      </c>
    </row>
    <row r="5" spans="2:7" x14ac:dyDescent="0.25">
      <c r="B5" t="s">
        <v>15</v>
      </c>
      <c r="C5" s="2">
        <v>7350000</v>
      </c>
      <c r="D5" s="2">
        <v>4500000</v>
      </c>
      <c r="E5" s="90">
        <v>10300000</v>
      </c>
      <c r="F5" s="90">
        <v>3344698</v>
      </c>
      <c r="G5" s="2">
        <f t="shared" ref="G5:G9" si="0">E5-F5</f>
        <v>6955302</v>
      </c>
    </row>
    <row r="6" spans="2:7" x14ac:dyDescent="0.25">
      <c r="B6" t="s">
        <v>3</v>
      </c>
      <c r="C6" s="2">
        <v>8262000</v>
      </c>
      <c r="D6" s="2">
        <v>0</v>
      </c>
      <c r="E6" s="90">
        <v>8500000</v>
      </c>
      <c r="F6" s="90">
        <v>3180748</v>
      </c>
      <c r="G6" s="2">
        <f t="shared" si="0"/>
        <v>5319252</v>
      </c>
    </row>
    <row r="7" spans="2:7" x14ac:dyDescent="0.25">
      <c r="B7" t="s">
        <v>4</v>
      </c>
      <c r="C7" s="2">
        <v>1371000</v>
      </c>
      <c r="D7" s="2">
        <v>0</v>
      </c>
      <c r="E7" s="90">
        <v>3500000</v>
      </c>
      <c r="F7" s="90">
        <v>1404069</v>
      </c>
      <c r="G7" s="2">
        <f t="shared" si="0"/>
        <v>2095931</v>
      </c>
    </row>
    <row r="8" spans="2:7" x14ac:dyDescent="0.25">
      <c r="B8" t="s">
        <v>16</v>
      </c>
      <c r="C8" s="2">
        <v>1500000</v>
      </c>
      <c r="D8" s="2">
        <v>-500000</v>
      </c>
      <c r="E8" s="90">
        <v>8000000</v>
      </c>
      <c r="F8" s="2">
        <v>1100039</v>
      </c>
      <c r="G8" s="2">
        <f t="shared" si="0"/>
        <v>6899961</v>
      </c>
    </row>
    <row r="9" spans="2:7" x14ac:dyDescent="0.25">
      <c r="B9" t="s">
        <v>5</v>
      </c>
      <c r="C9" s="2">
        <v>1666000</v>
      </c>
      <c r="D9" s="2">
        <v>0</v>
      </c>
      <c r="E9" s="2">
        <v>1511000</v>
      </c>
      <c r="F9" s="2">
        <v>0</v>
      </c>
      <c r="G9" s="2">
        <f t="shared" si="0"/>
        <v>1511000</v>
      </c>
    </row>
    <row r="10" spans="2:7" x14ac:dyDescent="0.25">
      <c r="B10" s="1" t="s">
        <v>6</v>
      </c>
      <c r="C10" s="3">
        <f>SUM(C4:C9)</f>
        <v>49412000</v>
      </c>
      <c r="D10" s="3">
        <f>SUM(D4:D9)</f>
        <v>4000000</v>
      </c>
      <c r="E10" s="3">
        <f>SUM(E4:E9)</f>
        <v>42311000</v>
      </c>
      <c r="F10" s="3">
        <f>SUM(F4:F9)</f>
        <v>16030503</v>
      </c>
      <c r="G10" s="3">
        <f>SUM(G4:G9)</f>
        <v>26280497</v>
      </c>
    </row>
    <row r="14" spans="2:7" x14ac:dyDescent="0.25">
      <c r="B14" s="1" t="s">
        <v>0</v>
      </c>
      <c r="E14" s="1" t="s">
        <v>87</v>
      </c>
    </row>
    <row r="15" spans="2:7" x14ac:dyDescent="0.25">
      <c r="B15" t="s">
        <v>2</v>
      </c>
      <c r="E15" s="2">
        <v>8840000</v>
      </c>
    </row>
    <row r="16" spans="2:7" x14ac:dyDescent="0.25">
      <c r="B16" t="s">
        <v>15</v>
      </c>
      <c r="E16" s="2">
        <v>9000000</v>
      </c>
    </row>
    <row r="17" spans="2:5" x14ac:dyDescent="0.25">
      <c r="B17" t="s">
        <v>3</v>
      </c>
      <c r="E17" s="2">
        <v>7075000</v>
      </c>
    </row>
    <row r="18" spans="2:5" x14ac:dyDescent="0.25">
      <c r="B18" t="s">
        <v>4</v>
      </c>
      <c r="E18" s="2">
        <v>2700000</v>
      </c>
    </row>
    <row r="19" spans="2:5" x14ac:dyDescent="0.25">
      <c r="B19" t="s">
        <v>16</v>
      </c>
      <c r="E19" s="2">
        <v>2000000</v>
      </c>
    </row>
    <row r="20" spans="2:5" x14ac:dyDescent="0.25">
      <c r="B20" t="s">
        <v>5</v>
      </c>
      <c r="E20" s="2">
        <v>1511000</v>
      </c>
    </row>
    <row r="21" spans="2:5" x14ac:dyDescent="0.25">
      <c r="B21" s="1" t="s">
        <v>6</v>
      </c>
      <c r="E21" s="3">
        <f>SUM(E15:E20)</f>
        <v>31126000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E22"/>
  <sheetViews>
    <sheetView workbookViewId="0">
      <selection activeCell="E11" sqref="E11"/>
    </sheetView>
  </sheetViews>
  <sheetFormatPr defaultRowHeight="15" x14ac:dyDescent="0.25"/>
  <cols>
    <col min="2" max="2" width="27.140625" bestFit="1" customWidth="1"/>
    <col min="3" max="3" width="31.140625" bestFit="1" customWidth="1"/>
    <col min="4" max="4" width="13.28515625" bestFit="1" customWidth="1"/>
    <col min="5" max="5" width="10.140625" bestFit="1" customWidth="1"/>
  </cols>
  <sheetData>
    <row r="3" spans="2:5" x14ac:dyDescent="0.25">
      <c r="B3" s="1" t="s">
        <v>0</v>
      </c>
      <c r="C3" s="1" t="s">
        <v>88</v>
      </c>
      <c r="D3" s="1" t="s">
        <v>11</v>
      </c>
      <c r="E3" s="1" t="s">
        <v>12</v>
      </c>
    </row>
    <row r="4" spans="2:5" x14ac:dyDescent="0.25">
      <c r="B4" t="s">
        <v>2</v>
      </c>
      <c r="C4" s="90">
        <v>9277963</v>
      </c>
      <c r="D4" s="90">
        <v>6010137</v>
      </c>
      <c r="E4" s="2">
        <f>C4-D4</f>
        <v>3267826</v>
      </c>
    </row>
    <row r="5" spans="2:5" x14ac:dyDescent="0.25">
      <c r="B5" t="s">
        <v>15</v>
      </c>
      <c r="C5" s="90">
        <v>5896505</v>
      </c>
      <c r="D5" s="90">
        <v>1468350</v>
      </c>
      <c r="E5" s="2">
        <f t="shared" ref="E5:E11" si="0">C5-D5</f>
        <v>4428155</v>
      </c>
    </row>
    <row r="6" spans="2:5" x14ac:dyDescent="0.25">
      <c r="B6" t="s">
        <v>3</v>
      </c>
      <c r="C6" s="90">
        <v>4790541</v>
      </c>
      <c r="D6" s="90">
        <v>751200</v>
      </c>
      <c r="E6" s="2">
        <f t="shared" si="0"/>
        <v>4039341</v>
      </c>
    </row>
    <row r="7" spans="2:5" x14ac:dyDescent="0.25">
      <c r="B7" t="s">
        <v>4</v>
      </c>
      <c r="C7" s="90">
        <v>5701472</v>
      </c>
      <c r="D7" s="90">
        <v>502054</v>
      </c>
      <c r="E7" s="2">
        <f t="shared" si="0"/>
        <v>5199418</v>
      </c>
    </row>
    <row r="8" spans="2:5" x14ac:dyDescent="0.25">
      <c r="B8" t="s">
        <v>16</v>
      </c>
      <c r="C8" s="90">
        <v>6681665</v>
      </c>
      <c r="D8" s="90">
        <v>2190418</v>
      </c>
      <c r="E8" s="2">
        <f t="shared" si="0"/>
        <v>4491247</v>
      </c>
    </row>
    <row r="9" spans="2:5" x14ac:dyDescent="0.25">
      <c r="B9" t="s">
        <v>18</v>
      </c>
      <c r="C9" s="2">
        <v>1000000</v>
      </c>
      <c r="D9" s="2">
        <v>0</v>
      </c>
      <c r="E9" s="2">
        <f t="shared" si="0"/>
        <v>1000000</v>
      </c>
    </row>
    <row r="10" spans="2:5" x14ac:dyDescent="0.25">
      <c r="B10" t="s">
        <v>5</v>
      </c>
      <c r="C10" s="2">
        <v>2000000</v>
      </c>
      <c r="D10" s="2">
        <v>1171850</v>
      </c>
      <c r="E10" s="2">
        <f t="shared" si="0"/>
        <v>828150</v>
      </c>
    </row>
    <row r="11" spans="2:5" x14ac:dyDescent="0.25">
      <c r="B11" s="1" t="s">
        <v>6</v>
      </c>
      <c r="C11" s="3">
        <f>SUM(C4:C10)</f>
        <v>35348146</v>
      </c>
      <c r="D11" s="3">
        <f>SUM(D4:D10)</f>
        <v>12094009</v>
      </c>
      <c r="E11" s="3">
        <f t="shared" si="0"/>
        <v>23254137</v>
      </c>
    </row>
    <row r="14" spans="2:5" x14ac:dyDescent="0.25">
      <c r="B14" s="1" t="s">
        <v>0</v>
      </c>
      <c r="C14" s="1" t="s">
        <v>87</v>
      </c>
    </row>
    <row r="15" spans="2:5" x14ac:dyDescent="0.25">
      <c r="B15" t="s">
        <v>2</v>
      </c>
      <c r="C15" s="2">
        <v>7700000</v>
      </c>
    </row>
    <row r="16" spans="2:5" x14ac:dyDescent="0.25">
      <c r="B16" t="s">
        <v>15</v>
      </c>
      <c r="C16" s="2">
        <v>4000000</v>
      </c>
    </row>
    <row r="17" spans="2:3" x14ac:dyDescent="0.25">
      <c r="B17" t="s">
        <v>3</v>
      </c>
      <c r="C17" s="2">
        <v>4000000</v>
      </c>
    </row>
    <row r="18" spans="2:3" x14ac:dyDescent="0.25">
      <c r="B18" t="s">
        <v>4</v>
      </c>
      <c r="C18" s="2">
        <v>4900000</v>
      </c>
    </row>
    <row r="19" spans="2:3" x14ac:dyDescent="0.25">
      <c r="B19" t="s">
        <v>16</v>
      </c>
      <c r="C19" s="2">
        <v>5500000</v>
      </c>
    </row>
    <row r="20" spans="2:3" x14ac:dyDescent="0.25">
      <c r="B20" t="s">
        <v>18</v>
      </c>
      <c r="C20" s="2">
        <v>1000000</v>
      </c>
    </row>
    <row r="21" spans="2:3" x14ac:dyDescent="0.25">
      <c r="B21" t="s">
        <v>5</v>
      </c>
      <c r="C21" s="2">
        <v>2000000</v>
      </c>
    </row>
    <row r="22" spans="2:3" x14ac:dyDescent="0.25">
      <c r="B22" s="1" t="s">
        <v>6</v>
      </c>
      <c r="C22" s="3">
        <f>SUM(C15:C21)</f>
        <v>29100000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E9"/>
  <sheetViews>
    <sheetView workbookViewId="0">
      <selection activeCell="C10" sqref="C10"/>
    </sheetView>
  </sheetViews>
  <sheetFormatPr defaultRowHeight="15" x14ac:dyDescent="0.25"/>
  <cols>
    <col min="2" max="2" width="25" bestFit="1" customWidth="1"/>
    <col min="3" max="3" width="19.42578125" bestFit="1" customWidth="1"/>
    <col min="4" max="4" width="13.28515625" bestFit="1" customWidth="1"/>
    <col min="5" max="5" width="10.140625" bestFit="1" customWidth="1"/>
  </cols>
  <sheetData>
    <row r="3" spans="2:5" x14ac:dyDescent="0.25">
      <c r="B3" s="1" t="s">
        <v>0</v>
      </c>
      <c r="C3" s="1" t="s">
        <v>14</v>
      </c>
      <c r="D3" s="1" t="s">
        <v>11</v>
      </c>
      <c r="E3" s="1" t="s">
        <v>12</v>
      </c>
    </row>
    <row r="4" spans="2:5" x14ac:dyDescent="0.25">
      <c r="B4" t="s">
        <v>2</v>
      </c>
      <c r="C4" s="2">
        <v>0</v>
      </c>
      <c r="D4" s="2">
        <v>0</v>
      </c>
      <c r="E4" s="2">
        <f>C4-D4</f>
        <v>0</v>
      </c>
    </row>
    <row r="5" spans="2:5" x14ac:dyDescent="0.25">
      <c r="B5" t="s">
        <v>15</v>
      </c>
      <c r="C5" s="2">
        <v>0</v>
      </c>
      <c r="D5" s="2">
        <v>0</v>
      </c>
      <c r="E5" s="2">
        <f t="shared" ref="E5:E9" si="0">C5-D5</f>
        <v>0</v>
      </c>
    </row>
    <row r="6" spans="2:5" x14ac:dyDescent="0.25">
      <c r="B6" t="s">
        <v>3</v>
      </c>
      <c r="C6" s="2">
        <v>0</v>
      </c>
      <c r="D6" s="2">
        <v>0</v>
      </c>
      <c r="E6" s="2">
        <f t="shared" si="0"/>
        <v>0</v>
      </c>
    </row>
    <row r="7" spans="2:5" x14ac:dyDescent="0.25">
      <c r="B7" t="s">
        <v>19</v>
      </c>
      <c r="C7" s="2">
        <v>0</v>
      </c>
      <c r="D7" s="2">
        <v>0</v>
      </c>
      <c r="E7" s="2">
        <f t="shared" si="0"/>
        <v>0</v>
      </c>
    </row>
    <row r="8" spans="2:5" x14ac:dyDescent="0.25">
      <c r="B8" t="s">
        <v>20</v>
      </c>
      <c r="C8" s="2">
        <v>0</v>
      </c>
      <c r="D8" s="2">
        <v>0</v>
      </c>
      <c r="E8" s="2">
        <f t="shared" si="0"/>
        <v>0</v>
      </c>
    </row>
    <row r="9" spans="2:5" x14ac:dyDescent="0.25">
      <c r="B9" s="1" t="s">
        <v>6</v>
      </c>
      <c r="C9" s="3">
        <f>SUM(C4:C8)</f>
        <v>0</v>
      </c>
      <c r="D9" s="3">
        <v>0</v>
      </c>
      <c r="E9" s="3">
        <f t="shared" si="0"/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ESARO HAC Appeal</vt:lpstr>
      <vt:lpstr>Sheet1</vt:lpstr>
      <vt:lpstr>ESAR (Sectoral) Dashboard</vt:lpstr>
      <vt:lpstr>ESARO</vt:lpstr>
      <vt:lpstr>Angola</vt:lpstr>
      <vt:lpstr>Eritrea</vt:lpstr>
      <vt:lpstr>Ethiopia</vt:lpstr>
      <vt:lpstr>Kenya</vt:lpstr>
      <vt:lpstr>Lesotho</vt:lpstr>
      <vt:lpstr>Madagascar</vt:lpstr>
      <vt:lpstr>Somalia</vt:lpstr>
      <vt:lpstr>S. Sudan</vt:lpstr>
      <vt:lpstr>Uganda</vt:lpstr>
      <vt:lpstr>Zimbabwe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Bonyo</dc:creator>
  <cp:keywords>HAC;Funding</cp:keywords>
  <cp:lastModifiedBy>Mark Bonyo</cp:lastModifiedBy>
  <cp:lastPrinted>2014-09-01T11:11:36Z</cp:lastPrinted>
  <dcterms:created xsi:type="dcterms:W3CDTF">2014-01-14T13:03:41Z</dcterms:created>
  <dcterms:modified xsi:type="dcterms:W3CDTF">2015-01-07T06:31:16Z</dcterms:modified>
</cp:coreProperties>
</file>